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8800" windowHeight="12915" activeTab="3"/>
  </bookViews>
  <sheets>
    <sheet name="Rekapitulace stavby" sheetId="1" r:id="rId1"/>
    <sheet name="SO 310 - SO 310 - Dešťová..." sheetId="2" r:id="rId2"/>
    <sheet name="SO 342 - SO 342 - Přípojk..." sheetId="3" r:id="rId3"/>
    <sheet name="SO 342.1 - SO 342.1 - Vod..." sheetId="4" r:id="rId4"/>
  </sheets>
  <definedNames>
    <definedName name="_xlnm._FilterDatabase" localSheetId="1" hidden="1">'SO 310 - SO 310 - Dešťová...'!$C$126:$K$831</definedName>
    <definedName name="_xlnm._FilterDatabase" localSheetId="2" hidden="1">'SO 342 - SO 342 - Přípojk...'!$C$124:$K$557</definedName>
    <definedName name="_xlnm._FilterDatabase" localSheetId="3" hidden="1">'SO 342.1 - SO 342.1 - Vod...'!$C$123:$K$414</definedName>
    <definedName name="_xlnm.Print_Area" localSheetId="0">'Rekapitulace stavby'!$D$4:$AO$76,'Rekapitulace stavby'!$C$82:$AQ$99</definedName>
    <definedName name="_xlnm.Print_Area" localSheetId="1">'SO 310 - SO 310 - Dešťová...'!$C$4:$J$39,'SO 310 - SO 310 - Dešťová...'!$C$50:$J$76,'SO 310 - SO 310 - Dešťová...'!$C$82:$J$108,'SO 310 - SO 310 - Dešťová...'!$C$114:$K$831</definedName>
    <definedName name="_xlnm.Print_Area" localSheetId="2">'SO 342 - SO 342 - Přípojk...'!$C$4:$J$39,'SO 342 - SO 342 - Přípojk...'!$C$50:$J$76,'SO 342 - SO 342 - Přípojk...'!$C$82:$J$106,'SO 342 - SO 342 - Přípojk...'!$C$112:$K$557</definedName>
    <definedName name="_xlnm.Print_Area" localSheetId="3">'SO 342.1 - SO 342.1 - Vod...'!$C$4:$J$39,'SO 342.1 - SO 342.1 - Vod...'!$C$50:$J$76,'SO 342.1 - SO 342.1 - Vod...'!$C$82:$J$105,'SO 342.1 - SO 342.1 - Vod...'!$C$111:$K$414</definedName>
    <definedName name="_xlnm.Print_Titles" localSheetId="0">'Rekapitulace stavby'!$92:$92</definedName>
    <definedName name="_xlnm.Print_Titles" localSheetId="1">'SO 310 - SO 310 - Dešťová...'!$126:$126</definedName>
    <definedName name="_xlnm.Print_Titles" localSheetId="2">'SO 342 - SO 342 - Přípojk...'!$124:$124</definedName>
    <definedName name="_xlnm.Print_Titles" localSheetId="3">'SO 342.1 - SO 342.1 - Vod...'!$123:$123</definedName>
  </definedNames>
  <calcPr calcId="162913"/>
  <extLst/>
</workbook>
</file>

<file path=xl/sharedStrings.xml><?xml version="1.0" encoding="utf-8"?>
<sst xmlns="http://schemas.openxmlformats.org/spreadsheetml/2006/main" count="13484" uniqueCount="1459">
  <si>
    <t>Export Komplet</t>
  </si>
  <si>
    <t/>
  </si>
  <si>
    <t>2.0</t>
  </si>
  <si>
    <t>ZAMOK</t>
  </si>
  <si>
    <t>False</t>
  </si>
  <si>
    <t>{3f0af73e-92e4-497c-9055-76b9e5d3be34}</t>
  </si>
  <si>
    <t>0,01</t>
  </si>
  <si>
    <t>21</t>
  </si>
  <si>
    <t>15</t>
  </si>
  <si>
    <t>REKAPITULACE STAVBY</t>
  </si>
  <si>
    <t>v ---  níže se nacházejí doplnkové a pomocné údaje k sestavám  --- v</t>
  </si>
  <si>
    <t>0,001</t>
  </si>
  <si>
    <t>Kód:</t>
  </si>
  <si>
    <t>2020-04</t>
  </si>
  <si>
    <t>Stavba:</t>
  </si>
  <si>
    <t>II/233 Radnice, průtah</t>
  </si>
  <si>
    <t>KSO:</t>
  </si>
  <si>
    <t>827 29</t>
  </si>
  <si>
    <t>CC-CZ:</t>
  </si>
  <si>
    <t>Místo:</t>
  </si>
  <si>
    <t>Radnice u Rokycan</t>
  </si>
  <si>
    <t>Datum:</t>
  </si>
  <si>
    <t>10. 3. 2020</t>
  </si>
  <si>
    <t>Zadavatel:</t>
  </si>
  <si>
    <t>IČ:</t>
  </si>
  <si>
    <t>72053119 a 00259021</t>
  </si>
  <si>
    <t>SÚS PK a Město Radnice</t>
  </si>
  <si>
    <t>DIČ:</t>
  </si>
  <si>
    <t>Zhotovitel:</t>
  </si>
  <si>
    <t xml:space="preserve"> </t>
  </si>
  <si>
    <t>Projektant:</t>
  </si>
  <si>
    <t>11375701</t>
  </si>
  <si>
    <t>Ing. Zdeněk Bláha</t>
  </si>
  <si>
    <t>True</t>
  </si>
  <si>
    <t>Zpracovatel:</t>
  </si>
  <si>
    <t>08984824</t>
  </si>
  <si>
    <t>Michal Komorous</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</si>
  <si>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</si>
  <si>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</si>
  <si>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</si>
  <si>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</si>
  <si>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</si>
  <si>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</si>
  <si>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</si>
  <si>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</si>
  <si>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</si>
  <si>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</si>
  <si>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</si>
  <si>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</si>
  <si>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</si>
  <si>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</si>
  <si>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</si>
  <si>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</si>
  <si>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</si>
  <si>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</si>
  <si>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</si>
  <si>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</si>
  <si>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</si>
  <si>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</si>
  <si>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</si>
  <si>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</si>
  <si>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</si>
  <si>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</si>
  <si>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</si>
  <si>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</si>
  <si>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</si>
  <si>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</si>
  <si>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</si>
  <si>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</si>
  <si>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</si>
  <si>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</si>
  <si>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</si>
  <si>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</si>
  <si>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</si>
  <si>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</si>
  <si>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</si>
  <si>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</si>
  <si>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</si>
  <si>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</si>
  <si>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</si>
  <si>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</si>
  <si>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</si>
  <si>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</si>
  <si>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 310</t>
  </si>
  <si>
    <t>SO 310 - Dešťová kanalizace</t>
  </si>
  <si>
    <t>STA</t>
  </si>
  <si>
    <t>1</t>
  </si>
  <si>
    <t>{ac0acd6f-4f6c-430f-9a3b-880972bbc2e1}</t>
  </si>
  <si>
    <t>2</t>
  </si>
  <si>
    <t>SO 342</t>
  </si>
  <si>
    <t>SO 342 - Přípojka domovní svody</t>
  </si>
  <si>
    <t>{2370924b-f66e-4541-91a6-86e7bec662d2}</t>
  </si>
  <si>
    <t>827 2</t>
  </si>
  <si>
    <t>SO 342.1</t>
  </si>
  <si>
    <t>SO 342.1 - Vodovodní přípojka</t>
  </si>
  <si>
    <t>{b473fa3a-984e-4a32-99ab-34c3650ea7a6}</t>
  </si>
  <si>
    <t>827 1</t>
  </si>
  <si>
    <t>{88cbf111-80dc-4428-979f-c650655e11b8}</t>
  </si>
  <si>
    <t>827</t>
  </si>
  <si>
    <t>KRYCÍ LIST SOUPISU PRACÍ</t>
  </si>
  <si>
    <t>Objekt:</t>
  </si>
  <si>
    <t>SO 310 - SO 310 - Dešťová kanalizace</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</si>
  <si>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</si>
  <si>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</si>
  <si>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</si>
  <si>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</si>
  <si>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</si>
  <si>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</si>
  <si>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</si>
  <si>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</si>
  <si>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</si>
  <si>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</si>
  <si>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</si>
  <si>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</si>
  <si>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</si>
  <si>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</si>
  <si>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</si>
  <si>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741 - Elektroinstalace - silnoproud</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</si>
  <si>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</si>
  <si>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</si>
  <si>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</si>
  <si>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</si>
  <si>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</si>
  <si>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</si>
  <si>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</si>
  <si>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</si>
  <si>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</si>
  <si>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</si>
  <si>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</si>
  <si>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</si>
  <si>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</si>
  <si>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</si>
  <si>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</si>
  <si>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</si>
  <si>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</si>
  <si>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</si>
  <si>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111251101</t>
  </si>
  <si>
    <t>Odstranění křovin a stromů průměru kmene do 100 mm i s kořeny sklonu terénu do 1:5 z celkové plochy do 100 m2 strojně</t>
  </si>
  <si>
    <t>m2</t>
  </si>
  <si>
    <t>4</t>
  </si>
  <si>
    <t>1430915197</t>
  </si>
  <si>
    <t>PP</t>
  </si>
  <si>
    <t>Odstranění křovin a stromů s odstraněním kořenů strojně průměru kmene do 100 mm v rovině nebo ve svahu sklonu terénu do 1:5, při celkové ploše do 100 m2</t>
  </si>
  <si>
    <t>VV</t>
  </si>
  <si>
    <t>"viz TZ 1.3.1.1"</t>
  </si>
  <si>
    <t>8,0</t>
  </si>
  <si>
    <t>Součet</t>
  </si>
  <si>
    <t>113106134</t>
  </si>
  <si>
    <t>Rozebrání dlažeb ze zámkových dlaždic komunikací pro pěší strojně pl do 50 m2</t>
  </si>
  <si>
    <t>-1409006388</t>
  </si>
  <si>
    <t>Rozebrání dlažeb komunikací pro pěší s přemístěním hmot na skládku na vzdálenost do 3 m nebo s naložením na dopravní prostředek s ložem z kameniva nebo živice a s jakoukoliv výplní spár strojně plochy jednotlivě do 50 m2 ze zámkové dlažby</t>
  </si>
  <si>
    <t>"viz TZ D1.3.1.1"</t>
  </si>
  <si>
    <t>10,0</t>
  </si>
  <si>
    <t>3</t>
  </si>
  <si>
    <t>113106511</t>
  </si>
  <si>
    <t>Rozebrání dlažeb vozovek z velkých kostek s ložem z kameniva strojně pl přes 200 m2</t>
  </si>
  <si>
    <t>1478411912</t>
  </si>
  <si>
    <t>Rozebrání dlažeb a dílců vozovek a ploch s přemístěním hmot na skládku na vzdálenost do 3 m nebo s naložením na dopravní prostředek, s jakoukoliv výplní spár strojně plochy jednotlivě přes 200 m2 z velkých kostek s ložem z kameniva těženého</t>
  </si>
  <si>
    <t>511,0</t>
  </si>
  <si>
    <t>113107324</t>
  </si>
  <si>
    <t>Odstranění podkladu z kameniva drceného tl 400 mm strojně pl do 50 m2</t>
  </si>
  <si>
    <t>-255571818</t>
  </si>
  <si>
    <t>Odstranění podkladů nebo krytů strojně plochy jednotlivě do 50 m2 s přemístěním hmot na skládku na vzdálenost do 3 m nebo s naložením na dopravní prostředek z kameniva hrubého drceného, o tl. vrstvy přes 300 do 400 mm</t>
  </si>
  <si>
    <t>31,5</t>
  </si>
  <si>
    <t>5</t>
  </si>
  <si>
    <t>113107342</t>
  </si>
  <si>
    <t>Odstranění podkladu živičného tl 100 mm strojně pl do 50 m2</t>
  </si>
  <si>
    <t>-35554409</t>
  </si>
  <si>
    <t>Odstranění podkladů nebo krytů strojně plochy jednotlivě do 50 m2 s přemístěním hmot na skládku na vzdálenost do 3 m nebo s naložením na dopravní prostředek živičných, o tl. vrstvy přes 50 do 100 mm</t>
  </si>
  <si>
    <t>6</t>
  </si>
  <si>
    <t>113202111</t>
  </si>
  <si>
    <t>Vytrhání obrub krajníků obrubníků stojatých</t>
  </si>
  <si>
    <t>m</t>
  </si>
  <si>
    <t>-68679574</t>
  </si>
  <si>
    <t>Vytrhání obrub  s vybouráním lože, s přemístěním hmot na skládku na vzdálenost do 3 m nebo s naložením na dopravní prostředek z krajníků nebo obrubníků stojatých</t>
  </si>
  <si>
    <t>12,0</t>
  </si>
  <si>
    <t>7</t>
  </si>
  <si>
    <t>115101201</t>
  </si>
  <si>
    <t>Čerpání vody na dopravní výšku do 10 m průměrný přítok do 500 l/min</t>
  </si>
  <si>
    <t>hod</t>
  </si>
  <si>
    <t>859536607</t>
  </si>
  <si>
    <t>Čerpání vody na dopravní výšku do 10 m s uvažovaným průměrným přítokem do 500 l/min</t>
  </si>
  <si>
    <t>8,0*140</t>
  </si>
  <si>
    <t>8</t>
  </si>
  <si>
    <t>115101301</t>
  </si>
  <si>
    <t>Pohotovost čerpací soupravy pro dopravní výšku do 10 m přítok do 500 l/min</t>
  </si>
  <si>
    <t>den</t>
  </si>
  <si>
    <t>-1158487805</t>
  </si>
  <si>
    <t>Pohotovost záložní čerpací soupravy pro dopravní výšku do 10 m s uvažovaným průměrným přítokem do 500 l/min</t>
  </si>
  <si>
    <t>140,0</t>
  </si>
  <si>
    <t>9</t>
  </si>
  <si>
    <t>119001405</t>
  </si>
  <si>
    <t>Dočasné zajištění potrubí z PE DN do 200 mm</t>
  </si>
  <si>
    <t>354366819</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</si>
  <si>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plastového, jmenovité světlosti DN do 200 mm</t>
  </si>
  <si>
    <t>"viz příloha D.1.3.1.4c"</t>
  </si>
  <si>
    <t>"stoka A plyn STL PE 63"1*1,2</t>
  </si>
  <si>
    <t>10</t>
  </si>
  <si>
    <t>119001421</t>
  </si>
  <si>
    <t>Dočasné zajištění kabelů a kabelových tratí ze 3 volně ložených kabelů</t>
  </si>
  <si>
    <t>1603981114</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</si>
  <si>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kabelů a kabelových tratí z volně ložených kabelů a to do 3 kabelů</t>
  </si>
  <si>
    <t>"stoka A"1*1,2+1*1,1</t>
  </si>
  <si>
    <t>Mezisoučet</t>
  </si>
  <si>
    <t>"stoka B"1*1,1</t>
  </si>
  <si>
    <t>11</t>
  </si>
  <si>
    <t>119002411</t>
  </si>
  <si>
    <t>Pojezdový ocelový plech pro zabezpečení výkopu zřízení</t>
  </si>
  <si>
    <t>-1750022453</t>
  </si>
  <si>
    <t>Pomocné konstrukce při zabezpečení výkopu vodorovné pojízdné z tlustého ocelového plechu šířky výkopu do 1 m zřízení</t>
  </si>
  <si>
    <t>"zřízení pro potřebu přejetí v rámci stavby - mobilní "2,5*2,5</t>
  </si>
  <si>
    <t>12</t>
  </si>
  <si>
    <t>119002412</t>
  </si>
  <si>
    <t>Pojezdový ocelový plech pro zabezpečení výkopu odstranění</t>
  </si>
  <si>
    <t>-1736408220</t>
  </si>
  <si>
    <t>Pomocné konstrukce při zabezpečení výkopu vodorovné pojízdné z tlustého ocelového plechu šířky výkopu do 1 m odstranění</t>
  </si>
  <si>
    <t>6,25</t>
  </si>
  <si>
    <t>13</t>
  </si>
  <si>
    <t>119003227</t>
  </si>
  <si>
    <t>Mobilní plotová zábrana vyplněná dráty výšky do 2,2 m pro zabezpečení výkopu zřízení</t>
  </si>
  <si>
    <t>911198563</t>
  </si>
  <si>
    <t>Pomocné konstrukce při zabezpečení výkopu svislé ocelové mobilní oplocení, výšky do 2,2 m panely vyplněné dráty zřízení</t>
  </si>
  <si>
    <t>"zřízení v místě výkopu - poté přesunováno po úsecích max. 50 m"(50,0*2+2,5*2)*8</t>
  </si>
  <si>
    <t>14</t>
  </si>
  <si>
    <t>119003228</t>
  </si>
  <si>
    <t>Mobilní plotová zábrana vyplněná dráty výšky do 2,2 m pro zabezpečení výkopu odstranění</t>
  </si>
  <si>
    <t>550402554</t>
  </si>
  <si>
    <t>Pomocné konstrukce při zabezpečení výkopu svislé ocelové mobilní oplocení, výšky do 2,2 m panely vyplněné dráty odstranění</t>
  </si>
  <si>
    <t>840,0</t>
  </si>
  <si>
    <t>119004111</t>
  </si>
  <si>
    <t>Bezpečný vstup nebo výstup z výkopu pomocí žebříku zřízení</t>
  </si>
  <si>
    <t>1947509352</t>
  </si>
  <si>
    <t>Pomocné konstrukce při zabezpečení výkopu bezpečný vstup nebo výstup žebříkem zřízení</t>
  </si>
  <si>
    <t>"zřízen v místě výkopu - poté posunován po 20 m výkopu"20,0*3,8</t>
  </si>
  <si>
    <t>16</t>
  </si>
  <si>
    <t>119004112</t>
  </si>
  <si>
    <t>Bezpečný vstup nebo výstup z výkopu pomocí žebříku odstranění</t>
  </si>
  <si>
    <t>667732931</t>
  </si>
  <si>
    <t>Pomocné konstrukce při zabezpečení výkopu bezpečný vstup nebo výstup žebříkem odstranění</t>
  </si>
  <si>
    <t>76,0</t>
  </si>
  <si>
    <t>17</t>
  </si>
  <si>
    <t>121151103</t>
  </si>
  <si>
    <t>Sejmutí ornice plochy do 100 m2 tl vrstvy do 200 mm strojně</t>
  </si>
  <si>
    <t>-1591626917</t>
  </si>
  <si>
    <t>Sejmutí ornice strojně při souvislé ploše do 100 m2, tl. vrstvy do 200 mm</t>
  </si>
  <si>
    <t>22,5</t>
  </si>
  <si>
    <t>18</t>
  </si>
  <si>
    <t>132254206</t>
  </si>
  <si>
    <t>Hloubení zapažených rýh š do 2000 mm v hornině třídy těžitelnosti I, skupiny 3 objem do 5000 m3</t>
  </si>
  <si>
    <t>m3</t>
  </si>
  <si>
    <t>390873327</t>
  </si>
  <si>
    <t>Hloubení zapažených rýh šířky přes 800 do 2 000 mm strojně s urovnáním dna do předepsaného profilu a spádu v hornině třídy těžitelnosti I skupiny 3 přes 1 000 do 5 000 m3</t>
  </si>
  <si>
    <t>"viz D.1.3.1.4c stoka A, DN 400, DN 300 a DN 250, dl. 0,322.55 km, š.r. 1,1 - 1,2m"</t>
  </si>
  <si>
    <t>"st. 0,000.00 - 0,004.50 km, pr.hl. 1,99m"4,5*1,99*1,2</t>
  </si>
  <si>
    <t>"0,004.50 - 0,015.50 km, pr.hl. 1,57m"11,0*1,57*1,2</t>
  </si>
  <si>
    <t>"0,015.50 - 0,053.15 km, pr.hl. 1,17m"37,65*1,17*1,2</t>
  </si>
  <si>
    <t>"0,053.15 - 0,059.70 km, pr.hl. 0,93m"6,55*0,93*1,2</t>
  </si>
  <si>
    <t>"0,059.70 - 0,075.80 km, pr.hl. 1,16m"16,1*1,16*1,2</t>
  </si>
  <si>
    <t>"0,075.80 - 0,086.00 km, pr.hl. 1,49m"10,2*1,49*1,2</t>
  </si>
  <si>
    <t>"0,086.00 - 0,099.55 km, pr.hl. 1,71m"13,5*1,71*1,1</t>
  </si>
  <si>
    <t>"0,099.55 - 0,120.10 km, pr.hl. 1,86m"20,55*1,86*1,1</t>
  </si>
  <si>
    <t>"0,120.10 - 0,149.50 km, pr.hl. 2,11m"29,4*2,11*1,1</t>
  </si>
  <si>
    <t>"0,149.50 - 0,176.50 km, pr.hl. 2,35m"27,0*2,35*1,1</t>
  </si>
  <si>
    <t>"0,176.50 - 0,199.10 km, pr.hl. 2,35m"22,6*2,35*1,1</t>
  </si>
  <si>
    <t>"0,199.10 - 0,229.10 km, pr.hl. 2,38m"30,0*2,38*1,1</t>
  </si>
  <si>
    <t>"0,229.10 - 0,241.15 km, pr.hl. 2,39m"12,05*2,39*1,1</t>
  </si>
  <si>
    <t>"0,241.15 - 0,263.25 km, pr.hl. 2,43m"22,1*2,43*1,1</t>
  </si>
  <si>
    <t>"0,263.25 - 0,291.65 km, pr.hl. 2,47m"28,4*2,47*1,1</t>
  </si>
  <si>
    <t>"0,291.65 - 0,304.85 km, pr.hl. 2,49m"13,2*2,49*1,1</t>
  </si>
  <si>
    <t>"0,304.85 - 0,322.55 km, pr.hl. 2,38m"17,7*2,38*1,1</t>
  </si>
  <si>
    <t>"stoka A1, DN 250, dl. 0,051.30 km, š.r. 1,1m"</t>
  </si>
  <si>
    <t>"st. 0,000.00 - 0,011.90 km, pr.hl. 1,53m"11,9*1,53*1,1</t>
  </si>
  <si>
    <t>"0,011.90 - 0,018.20 km, pr.hl. 1,63m"6,3*1,63*1,1</t>
  </si>
  <si>
    <t>"0,018.20 - 0,033.30 km, pr.hl. 2,06m"15,1*2,06*1,1</t>
  </si>
  <si>
    <t>"0,033.30 - 0,039.00 km, pr.hl. 2,40m"5,7*2,4*1,1</t>
  </si>
  <si>
    <t>"0,039.00 - 0,051.30 km, pr.hl. 2,22m"12,3*2,22*1,1</t>
  </si>
  <si>
    <t>"stoka B, DN 250, dl. 0,012.50 km, š.r. 1,1m"</t>
  </si>
  <si>
    <t>"st. 0,000.00 - 0,009.65 km, pr.hl. 1,09m"9,65*1,09*1,1</t>
  </si>
  <si>
    <t>"0,009.65 - 0,012.50 km, pr.hl. 1,03m"2,85*1,03*1,1</t>
  </si>
  <si>
    <t>"prohloubení pod šachtami"</t>
  </si>
  <si>
    <t>"ŠA01-ŠA06"2,3*2,3*0,15*6</t>
  </si>
  <si>
    <t>"ŠA06-ŠA12"2,3*2,3*0,25*6</t>
  </si>
  <si>
    <t>"ŠA1.1-ŠA1.3"2,3*2,3*0,25*3</t>
  </si>
  <si>
    <t>"ŠB01-ŠB02"2,3*2,3*0,25*3</t>
  </si>
  <si>
    <t>"rozšíření pro šachty"</t>
  </si>
  <si>
    <t>"ŠA01-ŠA05"1,1*2,3*1,4*5</t>
  </si>
  <si>
    <t>"ŠA06-ŠA12"1,2*2,3*2,3*7</t>
  </si>
  <si>
    <t>"ŠA1.1-ŠA1.2"1,2*2,3*2,0*2</t>
  </si>
  <si>
    <t>"ŠA1.3"1,2*2,3*2,2</t>
  </si>
  <si>
    <t>"ŠB01-ŠB02"1,2*2,3*1,12*2</t>
  </si>
  <si>
    <t>"bouraná kanalizace viz TZ D1.3.1.1"</t>
  </si>
  <si>
    <t>"DN 400"0,6*178,5*0,83-3,14*0,28*0,28*178,5</t>
  </si>
  <si>
    <t>"DN 500"0,8*50,0*0,93-3,14*0,33*0,33*50,0</t>
  </si>
  <si>
    <t>1021,7</t>
  </si>
  <si>
    <t>19</t>
  </si>
  <si>
    <t>139001101</t>
  </si>
  <si>
    <t>Příplatek za ztížení vykopávky v blízkosti podzemního vedení</t>
  </si>
  <si>
    <t>416898968</t>
  </si>
  <si>
    <t>Příplatek k cenám hloubených vykopávek za ztížení vykopávky v blízkosti podzemního vedení nebo výbušnin pro jakoukoliv třídu horniny</t>
  </si>
  <si>
    <t>"stoka A viz D.1.3.1.4c"</t>
  </si>
  <si>
    <t>"plynovod stl PE 63"1*(1,0*1,1*1,5)</t>
  </si>
  <si>
    <t>"el. kabel"2*(1,0*1,1*1,5)</t>
  </si>
  <si>
    <t>"stoka B viz D.1.3.1.4c"</t>
  </si>
  <si>
    <t>"sděl. kabel"1*(1,0*1,1*1,5)</t>
  </si>
  <si>
    <t>20</t>
  </si>
  <si>
    <t>151101101</t>
  </si>
  <si>
    <t>Zřízení příložného pažení a rozepření stěn rýh hl do 2 m</t>
  </si>
  <si>
    <t>1876424910</t>
  </si>
  <si>
    <t>Zřízení pažení a rozepření stěn rýh pro podzemní vedení příložné pro jakoukoliv mezerovitost, hloubky do 2 m</t>
  </si>
  <si>
    <t>"st. 0,000.00 - 0,004.50 km, pr.hl. 1,99m"4,5*1,99*2</t>
  </si>
  <si>
    <t>"0,004.50 - 0,015.50 km, pr.hl. 1,57m"11,0*1,57*2</t>
  </si>
  <si>
    <t>"0,015.50 - 0,053.15 km, pr.hl. 1,17m"37,65*1,17*2</t>
  </si>
  <si>
    <t>"0,053.15 - 0,059.70 km, pr.hl. 0,93m"6,55*0,93*2</t>
  </si>
  <si>
    <t>"0,059.70 - 0,075.80 km, pr.hl. 1,16m"16,1*1,16*2</t>
  </si>
  <si>
    <t>"0,075.80 - 0,086.00 km, pr.hl. 1,49m"10,2*1,49*2</t>
  </si>
  <si>
    <t>"0,086.00 - 0,099.55 km, pr.hl. 1,71m"13,5*1,71*2</t>
  </si>
  <si>
    <t>"0,099.55 - 0,120.10 km, pr.hl. 1,86m"20,55*1,86*2</t>
  </si>
  <si>
    <t>"st. 0,000.00 - 0,011.90 km, pr.hl. 1,53m"11,9*1,53*2</t>
  </si>
  <si>
    <t>"0,011.90 - 0,018.20 km, pr.hl. 1,63m"6,3*1,63*2</t>
  </si>
  <si>
    <t>"st. 0,000.00 - 0,009.65 km, pr.hl. 1,09m"9,65*1,09*2</t>
  </si>
  <si>
    <t>"0,009.65 - 0,012.50 km, pr.hl. 1,03m"2,85*1,03*2</t>
  </si>
  <si>
    <t>"ŠA01-ŠA06"2,3*0,15*4*6</t>
  </si>
  <si>
    <t>"ŠA06-ŠA12"2,3*0,25*4*6</t>
  </si>
  <si>
    <t>"ŠA1.1-ŠA1.3"2,3*0,25*4*3</t>
  </si>
  <si>
    <t>"ŠB01-ŠB02"2,3*0,25*4*3</t>
  </si>
  <si>
    <t>"ŠA01-ŠA05"1,1*1,4*2*5</t>
  </si>
  <si>
    <t>"ŠB01-ŠB02"1,2*1,12*2*2</t>
  </si>
  <si>
    <t>483,6</t>
  </si>
  <si>
    <t>151101102</t>
  </si>
  <si>
    <t>Zřízení příložného pažení a rozepření stěn rýh hl do 4 m</t>
  </si>
  <si>
    <t>245695264</t>
  </si>
  <si>
    <t>Zřízení pažení a rozepření stěn rýh pro podzemní vedení příložné pro jakoukoliv mezerovitost, hloubky do 4 m</t>
  </si>
  <si>
    <t>"0,120.10 - 0,149.50 km, pr.hl. 2,11m"29,4*2,11*2</t>
  </si>
  <si>
    <t>"0,149.50 - 0,176.50 km, pr.hl. 2,35m"27,0*2,35*2</t>
  </si>
  <si>
    <t>"0,176.50 - 0,199.10 km, pr.hl. 2,35m"22,6*2,35*2</t>
  </si>
  <si>
    <t>"0,199.10 - 0,229.10 km, pr.hl. 2,38m"30,0*2,38*2</t>
  </si>
  <si>
    <t>"0,229.10 - 0,241.15 km, pr.hl. 2,39m"12,05*2,39*2</t>
  </si>
  <si>
    <t>"0,241.15 - 0,263.25 km, pr.hl. 2,43m"22,1*2,43*2</t>
  </si>
  <si>
    <t>"0,263.25 - 0,291.65 km, pr.hl. 2,47m"28,4*2,47*2</t>
  </si>
  <si>
    <t>"0,291.65 - 0,304.85 km, pr.hl. 2,49m"13,2*2,49*2</t>
  </si>
  <si>
    <t>"0,304.85 - 0,322.55 km, pr.hl. 2,38m"17,7*2,38*2</t>
  </si>
  <si>
    <t>"0,018.20 - 0,033.30 km, pr.hl. 2,06m"15,1*2,06*2</t>
  </si>
  <si>
    <t>"0,033.30 - 0,039.00 km, pr.hl. 2,40m"5,7*2,4*2</t>
  </si>
  <si>
    <t>"0,039.00 - 0,051.30 km, pr.hl. 2,22m"12,3*2,22*2</t>
  </si>
  <si>
    <t>"ŠA06-ŠA12"1,2*2,3*2*7</t>
  </si>
  <si>
    <t>"ŠA1.1-ŠA1.2"1,2*2,0*2*2</t>
  </si>
  <si>
    <t>"ŠA1.3"1,2*2,2*2</t>
  </si>
  <si>
    <t>1153,0</t>
  </si>
  <si>
    <t>22</t>
  </si>
  <si>
    <t>151101111</t>
  </si>
  <si>
    <t>Odstranění příložného pažení a rozepření stěn rýh hl do 2 m</t>
  </si>
  <si>
    <t>1825935908</t>
  </si>
  <si>
    <t>Odstranění pažení a rozepření stěn rýh pro podzemní vedení s uložením materiálu na vzdálenost do 3 m od kraje výkopu příložné, hloubky do 2 m</t>
  </si>
  <si>
    <t>23</t>
  </si>
  <si>
    <t>151101112</t>
  </si>
  <si>
    <t>Odstranění příložného pažení a rozepření stěn rýh hl do 4 m</t>
  </si>
  <si>
    <t>-179820272</t>
  </si>
  <si>
    <t>Odstranění pažení a rozepření stěn rýh pro podzemní vedení s uložením materiálu na vzdálenost do 3 m od kraje výkopu příložné, hloubky přes 2 do 4 m</t>
  </si>
  <si>
    <t>24</t>
  </si>
  <si>
    <t>162251102</t>
  </si>
  <si>
    <t>Vodorovné přemístění do 50 m výkopku/sypaniny z horniny třídy těžitelnosti I, skupiny 1 až 3 - ornice a vrácení zpět</t>
  </si>
  <si>
    <t>727855054</t>
  </si>
  <si>
    <t>Vodorovné přemístění výkopku nebo sypaniny po suchu na obvyklém dopravním prostředku, bez naložení výkopku, avšak se složením bez rozhrnutí z horniny třídy těžitelnosti I skupiny 1 až 3 na vzdálenost přes 20 do 50 m</t>
  </si>
  <si>
    <t>22,5*0,2*2</t>
  </si>
  <si>
    <t>25</t>
  </si>
  <si>
    <t>162301501</t>
  </si>
  <si>
    <t>Vodorovné přemístění křovin do 5 km D kmene do 100 mm na skládku</t>
  </si>
  <si>
    <t>1323175804</t>
  </si>
  <si>
    <t>Vodorovné přemístění smýcených křovin do průměru kmene 100 mm na vzdálenost do 5 000 m</t>
  </si>
  <si>
    <t>26</t>
  </si>
  <si>
    <t>162751117</t>
  </si>
  <si>
    <t>Vodorovné přemístění do 10000 m výkopku/sypaniny z horniny třídy těžitelnosti I, skupiny 1 až 3</t>
  </si>
  <si>
    <t>1655883580</t>
  </si>
  <si>
    <t>Vodorovné přemístění výkopku nebo sypaniny po suchu na obvyklém dopravním prostředku, bez naložení výkopku, avšak se složením bez rozhrnutí z horniny třídy těžitelnosti I skupiny 1 až 3 na vzdálenost přes 9 000 do 10 000 m</t>
  </si>
  <si>
    <t>1021,7-556,4</t>
  </si>
  <si>
    <t>27</t>
  </si>
  <si>
    <t>162751119</t>
  </si>
  <si>
    <t>Příplatek k vodorovnému přemístění výkopku/sypaniny z horniny třídy těžitelnosti I, skupiny 1 až 3 ZKD 1000 m přes 10000 m</t>
  </si>
  <si>
    <t>400827111</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</si>
  <si>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</si>
  <si>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465,3*20,0</t>
  </si>
  <si>
    <t>28</t>
  </si>
  <si>
    <t>167151101</t>
  </si>
  <si>
    <t>Nakládání výkopku z hornin třídy těžitelnosti I, skupiny 1 až 3 do 100 m3 - ornice z meziskládky</t>
  </si>
  <si>
    <t>553551182</t>
  </si>
  <si>
    <t>Nakládání, skládání a překládání neulehlého výkopku nebo sypaniny strojně nakládání, množství do 100 m3, z horniny třídy těžitelnosti I, skupiny 1 až 3</t>
  </si>
  <si>
    <t>22,5*0,2</t>
  </si>
  <si>
    <t>29</t>
  </si>
  <si>
    <t>171201221</t>
  </si>
  <si>
    <t>Poplatek za uložení na skládce (skládkovné) zeminy a kamení kód odpadu 17 05 04</t>
  </si>
  <si>
    <t>t</t>
  </si>
  <si>
    <t>-1828401968</t>
  </si>
  <si>
    <t>Poplatek za uložení stavebního odpadu na skládce (skládkovné) zeminy a kamení zatříděného do Katalogu odpadů pod kódem 17 05 04</t>
  </si>
  <si>
    <t>465,3*2</t>
  </si>
  <si>
    <t>30</t>
  </si>
  <si>
    <t>171251201</t>
  </si>
  <si>
    <t>Uložení sypaniny na skládky nebo meziskládky</t>
  </si>
  <si>
    <t>-431056163</t>
  </si>
  <si>
    <t>Uložení sypaniny na skládky nebo meziskládky bez hutnění s upravením uložené sypaniny do předepsaného tvaru</t>
  </si>
  <si>
    <t>465,3</t>
  </si>
  <si>
    <t>31</t>
  </si>
  <si>
    <t>174151101</t>
  </si>
  <si>
    <t>Zásyp jam, šachet rýh nebo kolem objektů sypaninou se zhutněním</t>
  </si>
  <si>
    <t>-772436078</t>
  </si>
  <si>
    <t>Zásyp sypaninou z jakékoliv horniny strojně s uložením výkopku ve vrstvách se zhutněním jam, šachet, rýh nebo kolem objektů v těchto vykopávkách</t>
  </si>
  <si>
    <t>"lože pískové a štěrkopískové"-61,0</t>
  </si>
  <si>
    <t>"bet. lože"-13,2</t>
  </si>
  <si>
    <t>"obet. potrubí"-67,4</t>
  </si>
  <si>
    <t>"obsyp"-242,6</t>
  </si>
  <si>
    <t>"šachty"-3,14*0,65*0,65*2,05*17</t>
  </si>
  <si>
    <t>"potrubí DN 400 KT"-3,14*0,24*0,24*86,0</t>
  </si>
  <si>
    <t>"potrubí DN 300 KT"-3,14*0,18*0,18*13,55</t>
  </si>
  <si>
    <t>"potrubí DN 250 KT"-3,14*0,16*0,16*12,5</t>
  </si>
  <si>
    <t>"potrubí DN 250 PVC"-3,14*0,14*0,14*274,3</t>
  </si>
  <si>
    <t>556,4</t>
  </si>
  <si>
    <t>32</t>
  </si>
  <si>
    <t>175151101</t>
  </si>
  <si>
    <t>Obsypání potrubí strojně sypaninou bez prohození, uloženou do 3 m</t>
  </si>
  <si>
    <t>1436950788</t>
  </si>
  <si>
    <t>Obsypání potrubí strojně sypaninou z vhodných třídy těžitelnosti I a II, skupiny 1 až 4 nebo materiálem připraveným podél výkopu ve vzdálenosti do 3 m od jeho kraje, pro jakoukoliv hloubku výkopu a míru zhutnění bez prohození sypaniny</t>
  </si>
  <si>
    <t>176,1+66,5</t>
  </si>
  <si>
    <t>33</t>
  </si>
  <si>
    <t>M</t>
  </si>
  <si>
    <t>58337303</t>
  </si>
  <si>
    <t>štěrkopísek frakce 0/8 vč. přesunu na astavbě</t>
  </si>
  <si>
    <t>-870658380</t>
  </si>
  <si>
    <t>štěrkopísek frakce 0/8</t>
  </si>
  <si>
    <t>"stoka A, dl. 0,322.55 km viz D.1.3.1.4d"</t>
  </si>
  <si>
    <t>"DN 400 KT"1,2*0,54*86,0-(((3,14*0,24*0,24*180)/360)*86,0)</t>
  </si>
  <si>
    <t>"DN 300 KT"1,1*0,48*13,55-(((3,14*0,18*0,18*180)/360)*13,55)</t>
  </si>
  <si>
    <t>"stoka B, dl. 0,012.50 km"</t>
  </si>
  <si>
    <t>"DN 250 KT"1,1*0,46*12,5-(((3,14*0,16*0,16*180)/360)*12,5)</t>
  </si>
  <si>
    <t>"stoka A"</t>
  </si>
  <si>
    <t>"DN 250 PVC"1,1*0,44*223,0-3,14*0,14*0,14*223,0</t>
  </si>
  <si>
    <t>"stoka A1"</t>
  </si>
  <si>
    <t>"DN 250 PVC"1,1*0,44*51,3-3,14*0,14*0,14*51,3</t>
  </si>
  <si>
    <t>176,1*2</t>
  </si>
  <si>
    <t>34</t>
  </si>
  <si>
    <t>58337344</t>
  </si>
  <si>
    <t>štěrkopísek frakce 0/32 vč. přesunu na stavbě</t>
  </si>
  <si>
    <t>-2004033305</t>
  </si>
  <si>
    <t>štěrkopísek frakce 0/32</t>
  </si>
  <si>
    <t>"stoka A viz D.1.3.1.4d"</t>
  </si>
  <si>
    <t>"DN 400 KT"1,2*0,49*86,0</t>
  </si>
  <si>
    <t>"DN 300 KT"1,1*0,85*13,55</t>
  </si>
  <si>
    <t>"DN 250 KT"1,1*0,24*12,5</t>
  </si>
  <si>
    <t>66,5*2</t>
  </si>
  <si>
    <t>35</t>
  </si>
  <si>
    <t>181351003</t>
  </si>
  <si>
    <t>Rozprostření ornice tl vrstvy do 200 mm pl do 100 m2 v rovině nebo ve svahu do 1:5 strojně</t>
  </si>
  <si>
    <t>-163695644</t>
  </si>
  <si>
    <t>Rozprostření a urovnání ornice v rovině nebo ve svahu sklonu do 1:5 strojně při souvislé ploše do 100 m2, tl. vrstvy do 200 mm</t>
  </si>
  <si>
    <t>36</t>
  </si>
  <si>
    <t>181411121</t>
  </si>
  <si>
    <t>Založení lučního trávníku výsevem plochy do 1000 m2 v rovině a ve svahu do 1:5</t>
  </si>
  <si>
    <t>-295045395</t>
  </si>
  <si>
    <t>Založení trávníku na půdě předem připravené plochy do 1000 m2 výsevem včetně utažení lučního v rovině nebo na svahu do 1:5</t>
  </si>
  <si>
    <t>37</t>
  </si>
  <si>
    <t>00572100</t>
  </si>
  <si>
    <t>osivo travinobylinná směs</t>
  </si>
  <si>
    <t>kg</t>
  </si>
  <si>
    <t>-1066919073</t>
  </si>
  <si>
    <t>osivo jetelotráva intenzivní víceletá</t>
  </si>
  <si>
    <t>22,5*0,063*1,03</t>
  </si>
  <si>
    <t>38</t>
  </si>
  <si>
    <t>181951112</t>
  </si>
  <si>
    <t>Úprava pláně v hornině třídy těžitelnosti I, skupiny 1 až 3 se zhutněním</t>
  </si>
  <si>
    <t>-81059391</t>
  </si>
  <si>
    <t>Úprava pláně vyrovnáním výškových rozdílů strojně v hornině třídy těžitelnosti I, skupiny 1 až 3 se zhutněním</t>
  </si>
  <si>
    <t>"viz D.1.3.1.4c"</t>
  </si>
  <si>
    <t>1,2*86,0+1,1*13,55+1,1*223,0+1,1*39,0+2,1*12,3+1,1*12,5</t>
  </si>
  <si>
    <t>Svislé a kompletní konstrukce</t>
  </si>
  <si>
    <t>39</t>
  </si>
  <si>
    <t>352231100R</t>
  </si>
  <si>
    <t>Zazdění stávajícího potrubí vejčitého</t>
  </si>
  <si>
    <t>1808576252</t>
  </si>
  <si>
    <t>Zdivo horní části stok  na cementovou maltu MC 10 v otevřeném výkopu z cihel kanalizačních tl. 250 mm</t>
  </si>
  <si>
    <t>0,6*0,9*0,2</t>
  </si>
  <si>
    <t>40</t>
  </si>
  <si>
    <t>358215000R</t>
  </si>
  <si>
    <t xml:space="preserve">Odstranění výplně bouraného potrubí </t>
  </si>
  <si>
    <t>-1446542190</t>
  </si>
  <si>
    <t>Bourání stoky kompletní nebo vybourání otvorů průřezové plochy do 4 m2 ve stokách ze zdiva kamenného</t>
  </si>
  <si>
    <t>"DN 400"3,14*0,2*0,2*178,5</t>
  </si>
  <si>
    <t>"DN 500"3,14*0,25*0,25*50,0</t>
  </si>
  <si>
    <t>32,2</t>
  </si>
  <si>
    <t>41</t>
  </si>
  <si>
    <t>358315115</t>
  </si>
  <si>
    <t>Bourání stoky kompletní nebo vybourání otvorů z prostého betonu plochy přes 4 m2</t>
  </si>
  <si>
    <t>-919916536</t>
  </si>
  <si>
    <t>Bourání stoky kompletní nebo vybourání otvorů průřezové plochy přes 4 m2 ve stokách ze zdiva z prostého betonu</t>
  </si>
  <si>
    <t>42</t>
  </si>
  <si>
    <t>359901211</t>
  </si>
  <si>
    <t>Monitoring stoky jakékoli výšky na nové kanalizaci</t>
  </si>
  <si>
    <t>-713698052</t>
  </si>
  <si>
    <t>Monitoring stok (kamerový systém) jakékoli výšky nová kanalizace</t>
  </si>
  <si>
    <t>322,55+51,3+12,5</t>
  </si>
  <si>
    <t>Vodorovné konstrukce</t>
  </si>
  <si>
    <t>43</t>
  </si>
  <si>
    <t>451573111</t>
  </si>
  <si>
    <t>Lože pod potrubí otevřený výkop ze štěrkopísku</t>
  </si>
  <si>
    <t>-954802116</t>
  </si>
  <si>
    <t>Lože pod potrubí, stoky a drobné objekty v otevřeném výkopu z písku a štěrkopísku do 63 mm</t>
  </si>
  <si>
    <t>"viz D.1.3.1.4d"</t>
  </si>
  <si>
    <t>"stoka A KT"1,2*86,0*0,2+1,1*13,55*0,2</t>
  </si>
  <si>
    <t>"stoka B KT"1,1*12,5*0,2</t>
  </si>
  <si>
    <t>"stoka A PVC"1,1*223,0*0,1</t>
  </si>
  <si>
    <t>"stoka A1 PVC"1,1*51,3*0,1</t>
  </si>
  <si>
    <t>"viz D.1.3.1.4e.1"</t>
  </si>
  <si>
    <t>2,3*2,3*0,05*17,0</t>
  </si>
  <si>
    <t>61,0</t>
  </si>
  <si>
    <t>44</t>
  </si>
  <si>
    <t>452112111</t>
  </si>
  <si>
    <t>Osazení betonových prstenců nebo rámů v do 100 mm</t>
  </si>
  <si>
    <t>kus</t>
  </si>
  <si>
    <t>-1409861824</t>
  </si>
  <si>
    <t>Osazení betonových dílců prstenců nebo rámů pod poklopy a mříže, výšky do 100 mm</t>
  </si>
  <si>
    <t>"viz D.1.3.1"</t>
  </si>
  <si>
    <t>30,0</t>
  </si>
  <si>
    <t>45</t>
  </si>
  <si>
    <t>59224187</t>
  </si>
  <si>
    <t>prstenec šachtový vyrovnávací betonový 625x120x100mm</t>
  </si>
  <si>
    <t>-1767912580</t>
  </si>
  <si>
    <t>46</t>
  </si>
  <si>
    <t>59224176</t>
  </si>
  <si>
    <t>prstenec šachtový vyrovnávací betonový 625x120x80mm</t>
  </si>
  <si>
    <t>369521426</t>
  </si>
  <si>
    <t>47</t>
  </si>
  <si>
    <t>59224185</t>
  </si>
  <si>
    <t>prstenec šachtový vyrovnávací betonový 625x120x60mm</t>
  </si>
  <si>
    <t>451510095</t>
  </si>
  <si>
    <t>7,0</t>
  </si>
  <si>
    <t>48</t>
  </si>
  <si>
    <t>59224184</t>
  </si>
  <si>
    <t>prstenec šachtový vyrovnávací betonový 625x120x40mm</t>
  </si>
  <si>
    <t>972209397</t>
  </si>
  <si>
    <t>1,0</t>
  </si>
  <si>
    <t>49</t>
  </si>
  <si>
    <t>452112121</t>
  </si>
  <si>
    <t>Osazení betonových prstenců nebo rámů v do 200 mm</t>
  </si>
  <si>
    <t>1297388978</t>
  </si>
  <si>
    <t>Osazení betonových dílců prstenců nebo rámů pod poklopy a mříže, výšky přes 100 do 200 mm</t>
  </si>
  <si>
    <t>4,0</t>
  </si>
  <si>
    <t>50</t>
  </si>
  <si>
    <t>59224188</t>
  </si>
  <si>
    <t>prstenec šachtový vyrovnávací betonový 625x120x120mm</t>
  </si>
  <si>
    <t>-539002332</t>
  </si>
  <si>
    <t>51</t>
  </si>
  <si>
    <t>452312131</t>
  </si>
  <si>
    <t>Sedlové lože z betonu prostého tř. C 12/15 otevřený výkop</t>
  </si>
  <si>
    <t>-1844720233</t>
  </si>
  <si>
    <t>Podkladní a zajišťovací konstrukce z betonu prostého v otevřeném výkopu sedlové lože pod potrubí z betonu tř. C 12/15</t>
  </si>
  <si>
    <t>"stoka A KT"1,2*86,0*0,1+1,1*13,55*0,1</t>
  </si>
  <si>
    <t>"stoka B KT"1,1*12,5*0,1</t>
  </si>
  <si>
    <t>13,2</t>
  </si>
  <si>
    <t>Komunikace pozemní</t>
  </si>
  <si>
    <t>52</t>
  </si>
  <si>
    <t>564861113</t>
  </si>
  <si>
    <t>Podklad ze štěrkodrtě ŠD tl 220 mm</t>
  </si>
  <si>
    <t>-941759536</t>
  </si>
  <si>
    <t>Podklad ze štěrkodrti ŠD  s rozprostřením a zhutněním, po zhutnění tl. 220 mm</t>
  </si>
  <si>
    <t>16,0</t>
  </si>
  <si>
    <t>53</t>
  </si>
  <si>
    <t>564871111</t>
  </si>
  <si>
    <t>Podklad ze štěrkodrtě ŠD tl 250 mm</t>
  </si>
  <si>
    <t>263643822</t>
  </si>
  <si>
    <t>Podklad ze štěrkodrti ŠD  s rozprostřením a zhutněním, po zhutnění tl. 250 mm</t>
  </si>
  <si>
    <t>54</t>
  </si>
  <si>
    <t>564952113</t>
  </si>
  <si>
    <t>Podklad z mechanicky zpevněného kameniva MZK tl 170 mm</t>
  </si>
  <si>
    <t>-472101866</t>
  </si>
  <si>
    <t>Podklad z mechanicky zpevněného kameniva MZK (minerální beton)  s rozprostřením a s hutněním, po zhutnění tl. 170 mm</t>
  </si>
  <si>
    <t>55</t>
  </si>
  <si>
    <t>573211108</t>
  </si>
  <si>
    <t>Postřik živičný spojovací z asfaltu v množství 0,40 kg/m2</t>
  </si>
  <si>
    <t>591335124</t>
  </si>
  <si>
    <t>Postřik spojovací PS bez posypu kamenivem z asfaltu silničního, v množství 0,40 kg/m2</t>
  </si>
  <si>
    <t>16,0*2</t>
  </si>
  <si>
    <t>56</t>
  </si>
  <si>
    <t>577144131</t>
  </si>
  <si>
    <t>Asfaltový beton vrstva obrusná ACO 11 (ABS) tř. I tl 50 mm š do 3 m z modifikovaného asfaltu</t>
  </si>
  <si>
    <t>-2145331662</t>
  </si>
  <si>
    <t>Asfaltový beton vrstva obrusná ACO 11 (ABS)  s rozprostřením a se zhutněním z modifikovaného asfaltu v pruhu šířky přes do 1,5 do 3 m, po zhutnění tl. 50 mm</t>
  </si>
  <si>
    <t>57</t>
  </si>
  <si>
    <t>577155132</t>
  </si>
  <si>
    <t>Asfaltový beton vrstva ložní ACL 16 (ABH) tl 60 mm š do 3 m z modifikovaného asfaltu</t>
  </si>
  <si>
    <t>-1093170868</t>
  </si>
  <si>
    <t>Asfaltový beton vrstva ložní ACL 16 (ABH)  s rozprostřením a zhutněním z modifikovaného asfaltu v pruhu šířky přes 1,5 do 3 m, po zhutnění tl. 60 mm</t>
  </si>
  <si>
    <t>58</t>
  </si>
  <si>
    <t>591111000R</t>
  </si>
  <si>
    <t>Prodej rozebrané dlažby zhotoviteli stavby</t>
  </si>
  <si>
    <t>824338252</t>
  </si>
  <si>
    <t>Kladení dlažby z kostek  s provedením lože do tl. 50 mm, s vyplněním spár, s dvojím beraněním a se smetením přebytečného materiálu na krajnici velkých z kamene, do lože z kameniva těženého</t>
  </si>
  <si>
    <t>"511m2 - 1t cca 2,5 m2"-204,4</t>
  </si>
  <si>
    <t>59</t>
  </si>
  <si>
    <t>596211210</t>
  </si>
  <si>
    <t>Kladení zámkové dlažby komunikací pro pěší tl 80 mm pl do 50 m2</t>
  </si>
  <si>
    <t>-322678618</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</si>
  <si>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do 50 m2</t>
  </si>
  <si>
    <t>Trubní vedení</t>
  </si>
  <si>
    <t>60</t>
  </si>
  <si>
    <t>831362121</t>
  </si>
  <si>
    <t>Montáž potrubí z trub kameninových hrdlových s integrovaným těsněním výkop sklon do 20 % DN 250</t>
  </si>
  <si>
    <t>-496115206</t>
  </si>
  <si>
    <t>Montáž potrubí z trub kameninových  hrdlových s integrovaným těsněním v otevřeném výkopu ve sklonu do 20 % DN 250</t>
  </si>
  <si>
    <t>12,5</t>
  </si>
  <si>
    <t>61</t>
  </si>
  <si>
    <t>59710705</t>
  </si>
  <si>
    <t>trouba kameninová glazovaná pouze uvnitř DN 250 dl 2,50m spojovací systém C Třída 240</t>
  </si>
  <si>
    <t>1906103918</t>
  </si>
  <si>
    <t>12,5*1,015</t>
  </si>
  <si>
    <t>62</t>
  </si>
  <si>
    <t>831372121</t>
  </si>
  <si>
    <t>Montáž potrubí z trub kameninových hrdlových s integrovaným těsněním výkop sklon do 20 % DN 300</t>
  </si>
  <si>
    <t>332672413</t>
  </si>
  <si>
    <t>Montáž potrubí z trub kameninových  hrdlových s integrovaným těsněním v otevřeném výkopu ve sklonu do 20 % DN 300</t>
  </si>
  <si>
    <t>13,55</t>
  </si>
  <si>
    <t>63</t>
  </si>
  <si>
    <t>59710707</t>
  </si>
  <si>
    <t>trouba kameninová glazovaná DN 300 dl 2,50m spojovací systém C Třída 240</t>
  </si>
  <si>
    <t>1826738554</t>
  </si>
  <si>
    <t>13,55*1,015</t>
  </si>
  <si>
    <t>64</t>
  </si>
  <si>
    <t>831392121</t>
  </si>
  <si>
    <t>Montáž potrubí z trub kameninových hrdlových s integrovaným těsněním výkop sklon do 20 % DN 400</t>
  </si>
  <si>
    <t>-338571459</t>
  </si>
  <si>
    <t>Montáž potrubí z trub kameninových  hrdlových s integrovaným těsněním v otevřeném výkopu ve sklonu do 20 % DN 400</t>
  </si>
  <si>
    <t>86,0</t>
  </si>
  <si>
    <t>65</t>
  </si>
  <si>
    <t>59710706</t>
  </si>
  <si>
    <t>trouba kameninová glazovaná DN 400 dl 2,50m spojovací systém C Třída 200</t>
  </si>
  <si>
    <t>370948395</t>
  </si>
  <si>
    <t>86,0*1,015</t>
  </si>
  <si>
    <t>66</t>
  </si>
  <si>
    <t>837371000R</t>
  </si>
  <si>
    <t>Napojení na stávající kanalizaci</t>
  </si>
  <si>
    <t>kpl</t>
  </si>
  <si>
    <t>-408415932</t>
  </si>
  <si>
    <t>Montáž kameninových tvarovek na potrubí z trub kameninových  v otevřeném výkopu s integrovaným těsněním odbočných DN 300</t>
  </si>
  <si>
    <t>67</t>
  </si>
  <si>
    <t>837371221</t>
  </si>
  <si>
    <t>Montáž kameninových tvarovek odbočných s integrovaným těsněním otevřený výkop DN 300</t>
  </si>
  <si>
    <t>-343857746</t>
  </si>
  <si>
    <t>"KP 10"1,0</t>
  </si>
  <si>
    <t>68</t>
  </si>
  <si>
    <t>59711770R</t>
  </si>
  <si>
    <t>odbočka kameninová glazovaná jednoduchá šikmá 45° DN 300/150 dl 600mm spojovací systém C/F tř.240/160</t>
  </si>
  <si>
    <t>436663487</t>
  </si>
  <si>
    <t>odbočka kameninová glazovaná jednoduchá kolmá DN 300/200 dl 600mm spojovací systém C/F tř.240/160</t>
  </si>
  <si>
    <t>1,0*1,015</t>
  </si>
  <si>
    <t>69</t>
  </si>
  <si>
    <t>871365241</t>
  </si>
  <si>
    <t>Kanalizační potrubí z tvrdého PVC vícevrstvé tuhost třídy SN12 DN 250</t>
  </si>
  <si>
    <t>869072352</t>
  </si>
  <si>
    <t>Kanalizační potrubí z tvrdého PVC v otevřeném výkopu ve sklonu do 20 %, hladkého plnostěnného vícevrstvého, tuhost třídy SN 12 DN 250</t>
  </si>
  <si>
    <t>"stoka A"223,0</t>
  </si>
  <si>
    <t>"stoka A1"51,3</t>
  </si>
  <si>
    <t>70</t>
  </si>
  <si>
    <t>877360440</t>
  </si>
  <si>
    <t>Montáž šachtových vložek na kanalizačním potrubí DN 250</t>
  </si>
  <si>
    <t>-397031853</t>
  </si>
  <si>
    <t>Montáž tvarovek na kanalizačním plastovém potrubí z polypropylenu PP korugovaného nebo žebrovaného šachtových vložek DN 250</t>
  </si>
  <si>
    <t>22,0</t>
  </si>
  <si>
    <t>71</t>
  </si>
  <si>
    <t>28612252</t>
  </si>
  <si>
    <t>vložka šachtová kanalizační DN 250</t>
  </si>
  <si>
    <t>-832710496</t>
  </si>
  <si>
    <t>72</t>
  </si>
  <si>
    <t>877370440</t>
  </si>
  <si>
    <t>Montáž šachtových vložek na kanalizačním potrubí DN 300</t>
  </si>
  <si>
    <t>-1664309369</t>
  </si>
  <si>
    <t>Montáž tvarovek na kanalizačním plastovém potrubí z polypropylenu PP korugovaného nebo žebrovaného šachtových vložek DN 300</t>
  </si>
  <si>
    <t>2,0</t>
  </si>
  <si>
    <t>73</t>
  </si>
  <si>
    <t>28612253</t>
  </si>
  <si>
    <t>vložka šachtová kanalizační DN 315</t>
  </si>
  <si>
    <t>-1257628321</t>
  </si>
  <si>
    <t>74</t>
  </si>
  <si>
    <t>877390440</t>
  </si>
  <si>
    <t>Montáž šachtových vložek na kanalizačním potrubí DN 400</t>
  </si>
  <si>
    <t>1555938041</t>
  </si>
  <si>
    <t>Montáž tvarovek na kanalizačním plastovém potrubí z polypropylenu PP korugovaného nebo žebrovaného šachtových vložek DN 400</t>
  </si>
  <si>
    <t>9,0</t>
  </si>
  <si>
    <t>75</t>
  </si>
  <si>
    <t>28612254</t>
  </si>
  <si>
    <t>vložka šachtová kanalizační DN 400</t>
  </si>
  <si>
    <t>830162998</t>
  </si>
  <si>
    <t>76</t>
  </si>
  <si>
    <t>890111852</t>
  </si>
  <si>
    <t>Bourání šachet ze zdiva cihelného strojně obestavěného prostoru do 1,5 m3</t>
  </si>
  <si>
    <t>-1069609462</t>
  </si>
  <si>
    <t>Bourání šachet a jímek strojně velikosti obestavěného prostoru do 1,5 m3 ze zdiva cihelného</t>
  </si>
  <si>
    <t>"viz TZ D1.3.1.1 - zrušení stávající dešťové kanalizace"</t>
  </si>
  <si>
    <t>0,6*0,6*1,0*8</t>
  </si>
  <si>
    <t>77</t>
  </si>
  <si>
    <t>892372111</t>
  </si>
  <si>
    <t>Zabezpečení konců potrubí DN do 300 při těsnících zkouškách vodou</t>
  </si>
  <si>
    <t>1227869436</t>
  </si>
  <si>
    <t>Tlakové zkoušky vodou zabezpečení konců potrubí při tlakových zkouškách DN do 300</t>
  </si>
  <si>
    <t>3,0</t>
  </si>
  <si>
    <t>78</t>
  </si>
  <si>
    <t>892381111</t>
  </si>
  <si>
    <t>Těsnící zkouška vodou potrubí DN 250, DN 300 nebo 350</t>
  </si>
  <si>
    <t>-770277172</t>
  </si>
  <si>
    <t>Tlakové zkoušky vodou na potrubí DN 250, 300 nebo 350</t>
  </si>
  <si>
    <t>"stoka A DN 250"223,0</t>
  </si>
  <si>
    <t>"stoka A DN 300"13,55</t>
  </si>
  <si>
    <t>"stoka A1 DN 250"51,30</t>
  </si>
  <si>
    <t>"stoka B DN 250"12,5</t>
  </si>
  <si>
    <t>79</t>
  </si>
  <si>
    <t>892421111</t>
  </si>
  <si>
    <t>Těsnící zkouška vodou potrubí DN 400 nebo 500</t>
  </si>
  <si>
    <t>2117161559</t>
  </si>
  <si>
    <t>Tlakové zkoušky vodou na potrubí DN 400 nebo 500</t>
  </si>
  <si>
    <t>80</t>
  </si>
  <si>
    <t>892442111</t>
  </si>
  <si>
    <t>Zabezpečení konců potrubí DN nad 300 do 600 při těsnících zkouškách vodou</t>
  </si>
  <si>
    <t>-935888059</t>
  </si>
  <si>
    <t>Tlakové zkoušky vodou zabezpečení konců potrubí při tlakových zkouškách DN přes 300 do 600</t>
  </si>
  <si>
    <t>81</t>
  </si>
  <si>
    <t>894411311</t>
  </si>
  <si>
    <t>Osazení betonových nebo železobetonových dílců pro šachty skruží rovných</t>
  </si>
  <si>
    <t>413722323</t>
  </si>
  <si>
    <t>18,0</t>
  </si>
  <si>
    <t>82</t>
  </si>
  <si>
    <t>59224066</t>
  </si>
  <si>
    <t>skruž betonová DN 1000x250 PS, 100x25x12cm</t>
  </si>
  <si>
    <t>-145996913</t>
  </si>
  <si>
    <t>6,0</t>
  </si>
  <si>
    <t>83</t>
  </si>
  <si>
    <t>59224068</t>
  </si>
  <si>
    <t>skruž betonová DN 1000x500 PS, 100x50x12cm</t>
  </si>
  <si>
    <t>-112135340</t>
  </si>
  <si>
    <t>84</t>
  </si>
  <si>
    <t>59224070</t>
  </si>
  <si>
    <t>skruž betonová DN 1000x1000 PS, 100x100x12cm</t>
  </si>
  <si>
    <t>-2117682966</t>
  </si>
  <si>
    <t>85</t>
  </si>
  <si>
    <t>59224348</t>
  </si>
  <si>
    <t>těsnění elastomerové pro spojení šachetních dílů DN 1000</t>
  </si>
  <si>
    <t>-1554635884</t>
  </si>
  <si>
    <t>86</t>
  </si>
  <si>
    <t>894412411</t>
  </si>
  <si>
    <t>Osazení betonových nebo železobetonových dílců pro šachty skruží přechodových</t>
  </si>
  <si>
    <t>-1194397029</t>
  </si>
  <si>
    <t>14,0</t>
  </si>
  <si>
    <t>87</t>
  </si>
  <si>
    <t>59224168</t>
  </si>
  <si>
    <t>skruž betonová přechodová 62,5/100x60x12cm, stupadla poplastovaná kapsová</t>
  </si>
  <si>
    <t>1156539041</t>
  </si>
  <si>
    <t>88</t>
  </si>
  <si>
    <t>894414111</t>
  </si>
  <si>
    <t>Osazení betonových nebo železobetonových dílců pro šachty skruží základových (dno)</t>
  </si>
  <si>
    <t>1327403592</t>
  </si>
  <si>
    <t>17,0</t>
  </si>
  <si>
    <t>89</t>
  </si>
  <si>
    <t>PFB.1130001G</t>
  </si>
  <si>
    <t>Dno výšky 600 mm přímé TBZ-Q.1 100/60 V max 40</t>
  </si>
  <si>
    <t>-2074849670</t>
  </si>
  <si>
    <t>90</t>
  </si>
  <si>
    <t>894414211</t>
  </si>
  <si>
    <t>Osazení betonových nebo železobetonových dílců pro šachty desek zákrytových</t>
  </si>
  <si>
    <t>-227804053</t>
  </si>
  <si>
    <t>91</t>
  </si>
  <si>
    <t>PFB.1121601</t>
  </si>
  <si>
    <t>Deska zákrytová TZK-Q.1 100-63/17</t>
  </si>
  <si>
    <t>-963937790</t>
  </si>
  <si>
    <t>92</t>
  </si>
  <si>
    <t>899104112</t>
  </si>
  <si>
    <t>Osazení poklopů litinových nebo ocelových včetně rámů pro třídu zatížení D400, E600</t>
  </si>
  <si>
    <t>-596997666</t>
  </si>
  <si>
    <t>Osazení poklopů litinových a ocelových včetně rámů pro třídu zatížení D400, E600</t>
  </si>
  <si>
    <t>"viz TZ D1.3.1.1 - bez odvětrání, s pantovým závěsem, elastomerovým těsněním a automatickým uzavíracím systémem"17,0</t>
  </si>
  <si>
    <t>93</t>
  </si>
  <si>
    <t>28661935</t>
  </si>
  <si>
    <t xml:space="preserve">poklop šachtový litinový dno DN 600 pro třídu zatížení D400 </t>
  </si>
  <si>
    <t>202117635</t>
  </si>
  <si>
    <t>poklop šachtový litinový dno DN 600 pro třídu zatížení D400</t>
  </si>
  <si>
    <t>94</t>
  </si>
  <si>
    <t>899202211</t>
  </si>
  <si>
    <t>Demontáž mříží litinových včetně rámů hmotnosti přes 50 do 100 kg</t>
  </si>
  <si>
    <t>-316524934</t>
  </si>
  <si>
    <t>Demontáž mříží litinových včetně rámů, hmotnosti jednotlivě přes 50 do 100 Kg</t>
  </si>
  <si>
    <t>"viz TZ D1.3.1.1 - zrušení stávajcí kanalizace"</t>
  </si>
  <si>
    <t>95</t>
  </si>
  <si>
    <t>89962000R</t>
  </si>
  <si>
    <t>Výplň bouraného potrubí nesoudržnou zeminou</t>
  </si>
  <si>
    <t>-596125754</t>
  </si>
  <si>
    <t>Obetonování potrubí nebo zdiva stok betonem prostým v otevřeném výkopu, beton tř. C 16/20</t>
  </si>
  <si>
    <t>96</t>
  </si>
  <si>
    <t>899623141</t>
  </si>
  <si>
    <t>Obetonování potrubí nebo zdiva stok betonem prostým tř. C 12/15 otevřený výkop</t>
  </si>
  <si>
    <t>974478789</t>
  </si>
  <si>
    <t>Obetonování potrubí nebo zdiva stok betonem prostým v otevřeném výkopu, beton tř. C 12/15</t>
  </si>
  <si>
    <t>"DN 400 KT"1,2*0,24*322,5-(((3,14*0,24*0,24*180)/360)*322,55)</t>
  </si>
  <si>
    <t>"DN 300 KT"1,1*0,18*13,55-(((3,14*0,18*0,18*180)/360)*13,55)</t>
  </si>
  <si>
    <t>"DN 250 KT"1,1*0,16*12,5-(((3,14*0,16*0,16*180)/360)*12,5)</t>
  </si>
  <si>
    <t>67,4</t>
  </si>
  <si>
    <t>97</t>
  </si>
  <si>
    <t>899643111</t>
  </si>
  <si>
    <t>Bednění pro obetonování potrubí otevřený výkop</t>
  </si>
  <si>
    <t>-2042111154</t>
  </si>
  <si>
    <t>Bednění pro obetonování potrubí v otevřeném výkopu</t>
  </si>
  <si>
    <t>"DN 400 KT"0,24*86,0*2</t>
  </si>
  <si>
    <t>"DN 300 KT"0,18*13,55*2</t>
  </si>
  <si>
    <t>"DN 250 KT"0,16*12,5*2</t>
  </si>
  <si>
    <t>50,1</t>
  </si>
  <si>
    <t>98</t>
  </si>
  <si>
    <t>899722113</t>
  </si>
  <si>
    <t>Krytí potrubí z plastů výstražnou fólií z PVC 30cm</t>
  </si>
  <si>
    <t>1185421018</t>
  </si>
  <si>
    <t>Krytí potrubí z plastů výstražnou fólií z PVC šířky 34 cm</t>
  </si>
  <si>
    <t>Ostatní konstrukce a práce, bourání</t>
  </si>
  <si>
    <t>99</t>
  </si>
  <si>
    <t>916231213</t>
  </si>
  <si>
    <t>Osazení chodníkového obrubníku betonového stojatého s boční opěrou do lože z betonu prostého</t>
  </si>
  <si>
    <t>-813697408</t>
  </si>
  <si>
    <t>Osazení chodníkového obrubníku betonového se zřízením lože, s vyplněním a zatřením spár cementovou maltou stojatého s boční opěrou z betonu prostého, do lože z betonu prostého</t>
  </si>
  <si>
    <t>100</t>
  </si>
  <si>
    <t>919121111</t>
  </si>
  <si>
    <t>Těsnění spár zálivkou za studena pro komůrky š 10 mm hl 20 mm s těsnicím profilem</t>
  </si>
  <si>
    <t>-1531886249</t>
  </si>
  <si>
    <t>Utěsnění dilatačních spár zálivkou za studena  v cementobetonovém nebo živičném krytu včetně adhezního nátěru s těsnicím profilem pod zálivkou, pro komůrky šířky 10 mm, hloubky 20 mm</t>
  </si>
  <si>
    <t>7,7*2+2,1*2</t>
  </si>
  <si>
    <t>101</t>
  </si>
  <si>
    <t>919735112</t>
  </si>
  <si>
    <t>Řezání stávajícího živičného krytu hl do 100 mm</t>
  </si>
  <si>
    <t>-1512599447</t>
  </si>
  <si>
    <t>Řezání stávajícího živičného krytu nebo podkladu  hloubky přes 50 do 100 mm</t>
  </si>
  <si>
    <t>"viz TZ D.1.3.1.1 - zemní práce"</t>
  </si>
  <si>
    <t>15,0*2+2,1*2</t>
  </si>
  <si>
    <t>102</t>
  </si>
  <si>
    <t>960191240R</t>
  </si>
  <si>
    <t>Bourání vodních staveb z kamene</t>
  </si>
  <si>
    <t>412500232</t>
  </si>
  <si>
    <t>Bourání konstrukcí vodních staveb  z hladiny, s naložením vybouraných hmot a suti na dopravní prostředek nebo s odklizením na hromady do vzdálenosti 20 m z kamenných kvádrů</t>
  </si>
  <si>
    <t>"viz TZ D1.3.1.1 - výtokový objekt"</t>
  </si>
  <si>
    <t>2,6*2,0*0,4</t>
  </si>
  <si>
    <t>103</t>
  </si>
  <si>
    <t>977151132</t>
  </si>
  <si>
    <t>Jádrové vrty diamantovými korunkami do D 450 mm do stavebních materiálů</t>
  </si>
  <si>
    <t>-2095260477</t>
  </si>
  <si>
    <t>Jádrové vrty diamantovými korunkami do stavebních materiálů (železobetonu, betonu, cihel, obkladů, dlažeb, kamene) průměru přes 400 do 450 mm</t>
  </si>
  <si>
    <t>3,14*0,3*0,3*0,4</t>
  </si>
  <si>
    <t>104</t>
  </si>
  <si>
    <t>979021112</t>
  </si>
  <si>
    <t>Očištění vybouraných obrubníků a krajníků chodníkových při překopech inženýrských sítí</t>
  </si>
  <si>
    <t>-1722036058</t>
  </si>
  <si>
    <t>Očištění vybouraných prvků při překopech inženýrských sítí od spojovacího materiálu s odklizením a uložením očištěných hmot a spojovacího materiálu na skládku do vzdálenosti 10 m nebo naložením na dopravní prostředek obrubníků a krajníků, vybouraných z jakéhokoliv lože a s jakoukoliv výplní spár chodníkových</t>
  </si>
  <si>
    <t>105</t>
  </si>
  <si>
    <t>979051121</t>
  </si>
  <si>
    <t>Očištění zámkových dlaždic se spárováním z kameniva těženého při překopech inženýrských sítí</t>
  </si>
  <si>
    <t>-2144753124</t>
  </si>
  <si>
    <t>Očištění vybouraných prvků při překopech inženýrských sítí od spojovacího materiálu s odklizením a uložením očištěných hmot a spojovacího materiálu na skládku do vzdálenosti 10 m nebo naložením na dopravní prostředek zámkových dlaždic s vyplněním spár kamenivem</t>
  </si>
  <si>
    <t>106</t>
  </si>
  <si>
    <t>979071111</t>
  </si>
  <si>
    <t>Očištění dlažebních kostek velkých s původním spárováním kamenivem těženým</t>
  </si>
  <si>
    <t>1700383552</t>
  </si>
  <si>
    <t>Očištění vybouraných dlažebních kostek  od spojovacího materiálu, s uložením očištěných kostek na skládku, s odklizením odpadových hmot na hromady a s odklizením vybouraných kostek na vzdálenost do 3 m velkých, s původním vyplněním spár kamenivem těženým</t>
  </si>
  <si>
    <t>997</t>
  </si>
  <si>
    <t>Přesun sutě</t>
  </si>
  <si>
    <t>107</t>
  </si>
  <si>
    <t>997013603</t>
  </si>
  <si>
    <t>Poplatek za uložení na skládce (skládkovné) stavebního odpadu cihelného kód odpadu 17 01 02</t>
  </si>
  <si>
    <t>-602693271</t>
  </si>
  <si>
    <t>Poplatek za uložení stavebního odpadu na skládce (skládkovné) cihelného zatříděného do Katalogu odpadů pod kódem 17 01 02</t>
  </si>
  <si>
    <t>4,493</t>
  </si>
  <si>
    <t>108</t>
  </si>
  <si>
    <t>997221551</t>
  </si>
  <si>
    <t>Vodorovná doprava suti ze sypkých materiálů do 1 km</t>
  </si>
  <si>
    <t>1740979613</t>
  </si>
  <si>
    <t>Vodorovná doprava suti  bez naložení, ale se složením a s hrubým urovnáním ze sypkých materiálů, na vzdálenost do 1 km</t>
  </si>
  <si>
    <t>2,6+213,08+18,27+2,46</t>
  </si>
  <si>
    <t>109</t>
  </si>
  <si>
    <t>997221559</t>
  </si>
  <si>
    <t>Příplatek ZKD 1 km u vodorovné dopravy suti ze sypkých materiálů</t>
  </si>
  <si>
    <t>1493230762</t>
  </si>
  <si>
    <t>Vodorovná doprava suti  bez naložení, ale se složením a s hrubým urovnáním Příplatek k ceně za každý další i započatý 1 km přes 1 km</t>
  </si>
  <si>
    <t>236,41*29,0</t>
  </si>
  <si>
    <t>110</t>
  </si>
  <si>
    <t>997221571</t>
  </si>
  <si>
    <t>Vodorovná doprava vybouraných hmot do 1 km</t>
  </si>
  <si>
    <t>-1648117408</t>
  </si>
  <si>
    <t>Vodorovná doprava vybouraných hmot  bez naložení, ale se složením a s hrubým urovnáním na vzdálenost do 1 km</t>
  </si>
  <si>
    <t>6,93+67,62+70,84+5,72+0,072+0,08+4,493</t>
  </si>
  <si>
    <t>111</t>
  </si>
  <si>
    <t>997221579</t>
  </si>
  <si>
    <t>Příplatek ZKD 1 km u vodorovné dopravy vybouraných hmot</t>
  </si>
  <si>
    <t>-2019351418</t>
  </si>
  <si>
    <t>Vodorovná doprava vybouraných hmot  bez naložení, ale se složením a s hrubým urovnáním na vzdálenost Příplatek k ceně za každý další i započatý 1 km přes 1 km</t>
  </si>
  <si>
    <t>155,755*29,0</t>
  </si>
  <si>
    <t>112</t>
  </si>
  <si>
    <t>997221611</t>
  </si>
  <si>
    <t>Nakládání suti na dopravní prostředky pro vodorovnou dopravu</t>
  </si>
  <si>
    <t>2070120502</t>
  </si>
  <si>
    <t>Nakládání na dopravní prostředky  pro vodorovnou dopravu suti</t>
  </si>
  <si>
    <t>236,41</t>
  </si>
  <si>
    <t>113</t>
  </si>
  <si>
    <t>997221612</t>
  </si>
  <si>
    <t>Nakládání vybouraných hmot na dopravní prostředky pro vodorovnou dopravu</t>
  </si>
  <si>
    <t>2041733137</t>
  </si>
  <si>
    <t>Nakládání na dopravní prostředky  pro vodorovnou dopravu vybouraných hmot</t>
  </si>
  <si>
    <t>155,755</t>
  </si>
  <si>
    <t>114</t>
  </si>
  <si>
    <t>997221615</t>
  </si>
  <si>
    <t>Poplatek za uložení na skládce (skládkovné) stavebního odpadu betonového kód odpadu 17 01 01</t>
  </si>
  <si>
    <t>-1697607092</t>
  </si>
  <si>
    <t>Poplatek za uložení stavebního odpadu na skládce (skládkovné) z prostého betonu zatříděného do Katalogu odpadů pod kódem 17 01 01</t>
  </si>
  <si>
    <t>70,84+5,72+0,072+0,08</t>
  </si>
  <si>
    <t>115</t>
  </si>
  <si>
    <t>997221645</t>
  </si>
  <si>
    <t>Poplatek za uložení na skládce (skládkovné) odpadu asfaltového bez dehtu kód odpadu 17 03 02</t>
  </si>
  <si>
    <t>-1984174315</t>
  </si>
  <si>
    <t>Poplatek za uložení stavebního odpadu na skládce (skládkovné) asfaltového bez obsahu dehtu zatříděného do Katalogu odpadů pod kódem 17 03 02</t>
  </si>
  <si>
    <t>6,93+67,62</t>
  </si>
  <si>
    <t>116</t>
  </si>
  <si>
    <t>997221655</t>
  </si>
  <si>
    <t>575952376</t>
  </si>
  <si>
    <t>998</t>
  </si>
  <si>
    <t>Přesun hmot</t>
  </si>
  <si>
    <t>117</t>
  </si>
  <si>
    <t>998275101</t>
  </si>
  <si>
    <t>Přesun hmot pro trubní vedení z trub kameninových otevřený výkop</t>
  </si>
  <si>
    <t>-1157993045</t>
  </si>
  <si>
    <t>Přesun hmot pro trubní vedení hloubené z trub kameninových pro kanalizace v otevřeném výkopu dopravní vzdálenost do 15 m</t>
  </si>
  <si>
    <t>PSV</t>
  </si>
  <si>
    <t>Práce a dodávky PSV</t>
  </si>
  <si>
    <t>741</t>
  </si>
  <si>
    <t>Elektroinstalace - silnoproud</t>
  </si>
  <si>
    <t>118</t>
  </si>
  <si>
    <t>741372000R</t>
  </si>
  <si>
    <t>Demontáž sloupu veřejného osvětlení vč. opětovného usazení do nového betonového základu</t>
  </si>
  <si>
    <t>-538403693</t>
  </si>
  <si>
    <t>Demontáž svítidel bez zachování funkčnosti (do suti) průmyslových výbojkových venkovních na parkovém sloupku</t>
  </si>
  <si>
    <t>"viz TZ D1.3.1.1 - požadavky na demontáže"</t>
  </si>
  <si>
    <t>119</t>
  </si>
  <si>
    <t>998741102</t>
  </si>
  <si>
    <t>Přesun hmot tonážní pro silnoproud v objektech v do 12 m</t>
  </si>
  <si>
    <t>-1423377716</t>
  </si>
  <si>
    <t>Přesun hmot pro silnoproud stanovený z hmotnosti přesunovaného materiálu vodorovná dopravní vzdálenost do 50 m v objektech výšky přes 6 do 12 m</t>
  </si>
  <si>
    <t>0,080</t>
  </si>
  <si>
    <t>SO 342 - SO 342 - Přípojka domovní svody</t>
  </si>
  <si>
    <t>113106144</t>
  </si>
  <si>
    <t>Rozebrání dlažeb ze zámkových dlaždic komunikací pro pěší strojně pl přes 50 m2</t>
  </si>
  <si>
    <t>993038911</t>
  </si>
  <si>
    <t>Rozebrání dlažeb komunikací pro pěší s přemístěním hmot na skládku na vzdálenost do 3 m nebo s naložením na dopravní prostředek s ložem z kameniva nebo živice a s jakoukoliv výplní spár strojně plochy jednotlivě přes 50 m2 ze zámkové dlažby</t>
  </si>
  <si>
    <t>"viz TZ D1.3.2.1"</t>
  </si>
  <si>
    <t>500,0</t>
  </si>
  <si>
    <t>113106211</t>
  </si>
  <si>
    <t>Rozebrání dlažeb vozovek z velkých kostek s ložem z kameniva strojně pl přes 50 do 200 m2</t>
  </si>
  <si>
    <t>1427102377</t>
  </si>
  <si>
    <t>Rozebrání dlažeb a dílců vozovek a ploch s přemístěním hmot na skládku na vzdálenost do 3 m nebo s naložením na dopravní prostředek, s jakoukoliv výplní spár strojně plochy jednotlivě přes 50 m2 do 200 m2 z velkých kostek s ložem z kameniva</t>
  </si>
  <si>
    <t>154,0</t>
  </si>
  <si>
    <t>113107212</t>
  </si>
  <si>
    <t>Odstranění podkladu z kameniva těženého tl 200 mm strojně pl přes 200 m2</t>
  </si>
  <si>
    <t>-1240329755</t>
  </si>
  <si>
    <t>Odstranění podkladů nebo krytů strojně plochy jednotlivě přes 200 m2 s přemístěním hmot na skládku na vzdálenost do 20 m nebo s naložením na dopravní prostředek z kameniva těženého, o tl. vrstvy přes 100 do 200 mm</t>
  </si>
  <si>
    <t>400,0</t>
  </si>
  <si>
    <t>113107241</t>
  </si>
  <si>
    <t>Odstranění podkladu živičného tl 50 mm strojně pl přes 200 m2</t>
  </si>
  <si>
    <t>599816159</t>
  </si>
  <si>
    <t>Odstranění podkladů nebo krytů strojně plochy jednotlivě přes 200 m2 s přemístěním hmot na skládku na vzdálenost do 20 m nebo s naložením na dopravní prostředek živičných, o tl. vrstvy do 50 mm</t>
  </si>
  <si>
    <t>-1514917965</t>
  </si>
  <si>
    <t>150,0*8,0</t>
  </si>
  <si>
    <t>1778996347</t>
  </si>
  <si>
    <t>150,0</t>
  </si>
  <si>
    <t>-549795521</t>
  </si>
  <si>
    <t>"viz D1.3.2.4e.3"</t>
  </si>
  <si>
    <t>"KP1-KP70 - stl. plynovod"67*1,0</t>
  </si>
  <si>
    <t>"KP1-KP70 - vodovod"48*1,0</t>
  </si>
  <si>
    <t>"KP1-KP70 - splaškový výtlak"9*1,0</t>
  </si>
  <si>
    <t>"KP1-KP70 - NTL plyn DN 100"1*1,0</t>
  </si>
  <si>
    <t>119001406</t>
  </si>
  <si>
    <t>Dočasné zajištění potrubí z PE DN do 500 mm</t>
  </si>
  <si>
    <t>-1298882868</t>
  </si>
  <si>
    <t>Dočasné zajištění podzemního potrubí nebo vedení ve výkopišti ve stavu i poloze, ve kterých byla na začátku zemních prací a to s podepřením, vzepřením nebo vyvěšením, příp. s ochranným bedněním, se zřízením a odstraněním zajišťovací konstrukce, s opotřebením hmot potrubí plastového, jmenovité světlosti DN přes 200 do 500 mm</t>
  </si>
  <si>
    <t>"KP1-KP70 - splašková kanalizace"26*1,0</t>
  </si>
  <si>
    <t>"KP1-KP70 - dešťová kanalizace"1*1,0</t>
  </si>
  <si>
    <t>-1532445839</t>
  </si>
  <si>
    <t>"KP1-KP70"140*1,0</t>
  </si>
  <si>
    <t>119002121</t>
  </si>
  <si>
    <t>Přechodová lávka délky do 2 m včetně zábradlí pro zabezpečení výkopu zřízení</t>
  </si>
  <si>
    <t>452557247</t>
  </si>
  <si>
    <t>Pomocné konstrukce při zabezpečení výkopu vodorovné pochozí přechodová lávka délky do 2 m včetně zábradlí zřízení</t>
  </si>
  <si>
    <t>"zřízeno v místě výkopu pro přípojku - poté mobilně přesouvána"4,0</t>
  </si>
  <si>
    <t>119002122</t>
  </si>
  <si>
    <t>Přechodová lávka délky do 2 m včetně zábradlí pro zabezpečení výkopu odstranění</t>
  </si>
  <si>
    <t>-1576210894</t>
  </si>
  <si>
    <t>Pomocné konstrukce při zabezpečení výkopu vodorovné pochozí přechodová lávka délky do 2 m včetně zábradlí odstranění</t>
  </si>
  <si>
    <t>-954384045</t>
  </si>
  <si>
    <t>"zřízení v místě výkopu přípojky - poté přesouváno"(10,0*2+2,0*2)*70</t>
  </si>
  <si>
    <t>-1865428327</t>
  </si>
  <si>
    <t>1680,0</t>
  </si>
  <si>
    <t>-1662380350</t>
  </si>
  <si>
    <t>"zřízen v místě výkopu - poté přesouván max. po 20m"74,0*2,95</t>
  </si>
  <si>
    <t>1011557053</t>
  </si>
  <si>
    <t>218,3</t>
  </si>
  <si>
    <t>-1494039827</t>
  </si>
  <si>
    <t>36,0</t>
  </si>
  <si>
    <t>122251101</t>
  </si>
  <si>
    <t>Odkopávky a prokopávky nezapažené v hornině třídy těžitelnosti I, skupiny 3 objem do 20 m3 strojně</t>
  </si>
  <si>
    <t>-1768741997</t>
  </si>
  <si>
    <t>Odkopávky a prokopávky nezapažené strojně v hornině třídy těžitelnosti I skupiny 3 do 20 m3</t>
  </si>
  <si>
    <t>"pro odvodňovací žlab - viz D.1.3.2.4e.2"</t>
  </si>
  <si>
    <t>0,5*7,0*0,5</t>
  </si>
  <si>
    <t>129001101</t>
  </si>
  <si>
    <t>Příplatek za ztížení odkopávky nebo prokopávky v blízkosti inženýrských sítí</t>
  </si>
  <si>
    <t>1860471346</t>
  </si>
  <si>
    <t>Příplatek k cenám vykopávek za ztížení vykopávky v blízkosti podzemního vedení nebo výbušnin v horninách jakékoliv třídy</t>
  </si>
  <si>
    <t>"KP1-KP70 - stl. plynovod"67*(1,1*1,0*1,6)</t>
  </si>
  <si>
    <t>"KP1-KP70 - vodovod"48*(1,1*1,0*1,6)</t>
  </si>
  <si>
    <t>"KP1-KP70 - splaškový výtlak"9*(1,1*1,0*1,6)</t>
  </si>
  <si>
    <t>"KP1-KP70 - NTL plyn DN 100"1*(1,1*1,1*1,6)</t>
  </si>
  <si>
    <t>"KP1-KP70 - splašková kanalizace"26*(1,3*1,0*1,8)</t>
  </si>
  <si>
    <t>"KP1-KP70 - dešťová kanalizace"1*(1,3*1,0*1,8)</t>
  </si>
  <si>
    <t>"KP1-KP70"140*(1,0*1,0*1,5)</t>
  </si>
  <si>
    <t>-1177184190</t>
  </si>
  <si>
    <t>"KP DN 150"452,0*1,0*1,78</t>
  </si>
  <si>
    <t>"KP DN 150"18,0*1,0*2,3</t>
  </si>
  <si>
    <t>"KP DN 200"87,7*1,0*1,8</t>
  </si>
  <si>
    <t>"rozšíření pod revizní šachtu"</t>
  </si>
  <si>
    <t>1,0*1,5*2,1*2</t>
  </si>
  <si>
    <t>1010,1</t>
  </si>
  <si>
    <t>1573793594</t>
  </si>
  <si>
    <t>"KP DN 150"452,0*1,0*2</t>
  </si>
  <si>
    <t>"KP DN 200"87,7*1,0*2</t>
  </si>
  <si>
    <t>0,5*2,1*2</t>
  </si>
  <si>
    <t>1614622827</t>
  </si>
  <si>
    <t>"KP DN 150"18,0*1,0*2</t>
  </si>
  <si>
    <t>1124909083</t>
  </si>
  <si>
    <t>1081,5</t>
  </si>
  <si>
    <t>-1052008549</t>
  </si>
  <si>
    <t>162451106</t>
  </si>
  <si>
    <t>Vodorovné přemístění do 2000 m výkopku/sypaniny z horniny třídy těžitelnosti I, skupiny 1 až 3 - ornice na mezideponii</t>
  </si>
  <si>
    <t>-1423718325</t>
  </si>
  <si>
    <t>Vodorovné přemístění výkopku nebo sypaniny po suchu na obvyklém dopravním prostředku, bez naložení výkopku, avšak se složením bez rozhrnutí z horniny třídy těžitelnosti I skupiny 1 až 3 na vzdálenost přes 1 500 do 2 000 m</t>
  </si>
  <si>
    <t>"na mezideponii - připravená k dalšímu využití"36,0</t>
  </si>
  <si>
    <t>1717548376</t>
  </si>
  <si>
    <t>(1,75+1010,1)-282,2</t>
  </si>
  <si>
    <t>-2039707810</t>
  </si>
  <si>
    <t>729,65*20</t>
  </si>
  <si>
    <t>1700180652</t>
  </si>
  <si>
    <t>729,65*2</t>
  </si>
  <si>
    <t>-1650791901</t>
  </si>
  <si>
    <t>729,65</t>
  </si>
  <si>
    <t>824963358</t>
  </si>
  <si>
    <t>1,75+1010,1</t>
  </si>
  <si>
    <t>"lože"-55,6</t>
  </si>
  <si>
    <t>"bet. lože"-0,225</t>
  </si>
  <si>
    <t>"obsyp"-662,5</t>
  </si>
  <si>
    <t>"potrubí DN 150 a DN 200"-3,14*0,075*0,075*470-3,14*0,1*0,1*87,7</t>
  </si>
  <si>
    <t>"revizní šachta"-3,14*0,2*0,2*2,1</t>
  </si>
  <si>
    <t>282,2</t>
  </si>
  <si>
    <t>42993026</t>
  </si>
  <si>
    <t>(836,4+488,6)/2</t>
  </si>
  <si>
    <t>-1586931680</t>
  </si>
  <si>
    <t>"viz D.1.3.2.4d"</t>
  </si>
  <si>
    <t>"DN 150"0,73*1,0*452,0</t>
  </si>
  <si>
    <t>"DN 150 - N1-N4"1,25*1,0*18,0</t>
  </si>
  <si>
    <t>"DN 200"0,75*1,0*87,7</t>
  </si>
  <si>
    <t>418,2*2</t>
  </si>
  <si>
    <t>štěrkopísek frakce 0/8 vč. přesunu na stavbě</t>
  </si>
  <si>
    <t>765416324</t>
  </si>
  <si>
    <t>470,0*0,45*1,0-(3,14*0,075*0,075*470,0)</t>
  </si>
  <si>
    <t>87,7*0,5*1,0-(3,14*0,1*0,1*87,7)</t>
  </si>
  <si>
    <t>244,3*2</t>
  </si>
  <si>
    <t>201578677</t>
  </si>
  <si>
    <t>(470,0+87,7)*1,0</t>
  </si>
  <si>
    <t>2122873967</t>
  </si>
  <si>
    <t>2137436771</t>
  </si>
  <si>
    <t>(470,0+87,7-1,5)*1,0*0,1</t>
  </si>
  <si>
    <t>55,6</t>
  </si>
  <si>
    <t>452311141</t>
  </si>
  <si>
    <t>Podkladní desky z betonu prostého tř. C 16/20 otevřený výkop</t>
  </si>
  <si>
    <t>554776301</t>
  </si>
  <si>
    <t>Podkladní a zajišťovací konstrukce z betonu prostého v otevřeném výkopu desky pod potrubí, stoky a drobné objekty z betonu tř. C 16/20</t>
  </si>
  <si>
    <t>"viz D.1.3.2.4e.1"</t>
  </si>
  <si>
    <t>1,5*1,5*0,1</t>
  </si>
  <si>
    <t>452351101</t>
  </si>
  <si>
    <t>Bednění podkladních desek nebo bloků nebo sedlového lože otevřený výkop</t>
  </si>
  <si>
    <t>3762020</t>
  </si>
  <si>
    <t>Bednění podkladních a zajišťovacích konstrukcí v otevřeném výkopu desek nebo sedlových loží pod potrubí, stoky a drobné objekty</t>
  </si>
  <si>
    <t>1,5*0,1*4</t>
  </si>
  <si>
    <t>882043449</t>
  </si>
  <si>
    <t>"154m2 - 1t cca 2,5 m2"-61,6</t>
  </si>
  <si>
    <t>871315241</t>
  </si>
  <si>
    <t>Kanalizační potrubí z tvrdého PVC vícevrstvé tuhost třídy SN12 DN 150</t>
  </si>
  <si>
    <t>-1986954132</t>
  </si>
  <si>
    <t>Kanalizační potrubí z tvrdého PVC v otevřeném výkopu ve sklonu do 20 %, hladkého plnostěnného vícevrstvého, tuhost třídy SN 12 DN 150</t>
  </si>
  <si>
    <t>470,0</t>
  </si>
  <si>
    <t>871355241</t>
  </si>
  <si>
    <t>Kanalizační potrubí z tvrdého PVC vícevrstvé tuhost třídy SN12 DN 200</t>
  </si>
  <si>
    <t>-1433755162</t>
  </si>
  <si>
    <t>Kanalizační potrubí z tvrdého PVC v otevřeném výkopu ve sklonu do 20 %, hladkého plnostěnného vícevrstvého, tuhost třídy SN 12 DN 200</t>
  </si>
  <si>
    <t>87,7</t>
  </si>
  <si>
    <t>877265271</t>
  </si>
  <si>
    <t>Montáž lapače střešních splavenin z tvrdého PVC-systém KG DN 110</t>
  </si>
  <si>
    <t>-1867286205</t>
  </si>
  <si>
    <t>Montáž tvarovek na kanalizačním potrubí z trub z plastu  z tvrdého PVC nebo z polypropylenu v otevřeném výkopu lapačů střešních splavenin DN 100</t>
  </si>
  <si>
    <t>"Viz TZ D1.3.2.1"</t>
  </si>
  <si>
    <t>79,0</t>
  </si>
  <si>
    <t>HLE.HL600N</t>
  </si>
  <si>
    <t>Lapač střešních splavenin DN110/125 s kloubem, masivní žebrované tělo, vyjímatelný košík, čistící víko, zpětná klapka a víko s excentrickými vstupy</t>
  </si>
  <si>
    <t>2109458180</t>
  </si>
  <si>
    <t>Lapač střešních splavenin DN110/125 s kloubem, s košem pro zachytávání nečistot, nezámrzná ZU - suchá klapka, s čistícím víkem a násuvnými prstenci (80, 100, 12mm)</t>
  </si>
  <si>
    <t>877315211</t>
  </si>
  <si>
    <t>Montáž tvarovek z tvrdého PVC-systém KG nebo z polypropylenu-systém KG 2000 jednoosé DN 160</t>
  </si>
  <si>
    <t>-1732566079</t>
  </si>
  <si>
    <t>Montáž tvarovek na kanalizačním potrubí z trub z plastu  z tvrdého PVC nebo z polypropylenu v otevřeném výkopu jednoosých DN 160</t>
  </si>
  <si>
    <t>"koleno 160/30"1,0</t>
  </si>
  <si>
    <t>"koleno 160/45"66,0</t>
  </si>
  <si>
    <t>"koleno 160/90"11,0</t>
  </si>
  <si>
    <t>28612201</t>
  </si>
  <si>
    <t>koleno kanalizační plastové PVC KG DN 160/30° SN12/16</t>
  </si>
  <si>
    <t>1924930699</t>
  </si>
  <si>
    <t>28612202</t>
  </si>
  <si>
    <t>koleno kanalizační plastové PVC KG DN 160/45° SN12/16</t>
  </si>
  <si>
    <t>1940806757</t>
  </si>
  <si>
    <t>66,0</t>
  </si>
  <si>
    <t>28612203</t>
  </si>
  <si>
    <t>koleno kanalizační plastové PVC KG DN 160/90° SN12/16</t>
  </si>
  <si>
    <t>1850608437</t>
  </si>
  <si>
    <t>11,0</t>
  </si>
  <si>
    <t>877315221</t>
  </si>
  <si>
    <t>Montáž tvarovek z tvrdého PVC-systém KG nebo z polypropylenu-systém KG 2000 dvouosé DN 160</t>
  </si>
  <si>
    <t>-1558181603</t>
  </si>
  <si>
    <t>Montáž tvarovek na kanalizačním potrubí z trub z plastu  z tvrdého PVC nebo z polypropylenu v otevřeném výkopu dvouosých DN 160</t>
  </si>
  <si>
    <t>28611914</t>
  </si>
  <si>
    <t>odbočka kanalizační plastová s hrdlem KG 160/125/45°</t>
  </si>
  <si>
    <t>611188165</t>
  </si>
  <si>
    <t>877315231</t>
  </si>
  <si>
    <t>Montáž víčka z tvrdého PVC-systém KG DN 160</t>
  </si>
  <si>
    <t>-768383266</t>
  </si>
  <si>
    <t>Montáž tvarovek na kanalizačním potrubí z trub z plastu  z tvrdého PVC nebo z polypropylenu v otevřeném výkopu víček DN 160</t>
  </si>
  <si>
    <t>"KP N1 - KP N4"4,0</t>
  </si>
  <si>
    <t>28611722</t>
  </si>
  <si>
    <t>víčko kanalizace plastové KG DN 160</t>
  </si>
  <si>
    <t>-394458810</t>
  </si>
  <si>
    <t>877355211</t>
  </si>
  <si>
    <t>Montáž tvarovek z tvrdého PVC-systém KG nebo z polypropylenu-systém KG 2000 jednoosé DN 200</t>
  </si>
  <si>
    <t>901140611</t>
  </si>
  <si>
    <t>Montáž tvarovek na kanalizačním potrubí z trub z plastu  z tvrdého PVC nebo z polypropylenu v otevřeném výkopu jednoosých DN 200</t>
  </si>
  <si>
    <t>28612206</t>
  </si>
  <si>
    <t>koleno kanalizační plastové PVC KG DN 200/45° SN12/16</t>
  </si>
  <si>
    <t>1865427844</t>
  </si>
  <si>
    <t>877355221</t>
  </si>
  <si>
    <t>Montáž tvarovek z tvrdého PVC-systém KG nebo z polypropylenu-systém KG 2000 dvouosé DN 200</t>
  </si>
  <si>
    <t>-1526390606</t>
  </si>
  <si>
    <t>Montáž tvarovek na kanalizačním potrubí z trub z plastu  z tvrdého PVC nebo z polypropylenu v otevřeném výkopu dvouosých DN 200</t>
  </si>
  <si>
    <t>28611918</t>
  </si>
  <si>
    <t>odbočka kanalizační s hrdlem PVC 200/160/45°</t>
  </si>
  <si>
    <t>1568912904</t>
  </si>
  <si>
    <t>877360430</t>
  </si>
  <si>
    <t>Montáž navrtávacího sedla na kanalizačním potrubí DN 250</t>
  </si>
  <si>
    <t>-304430560</t>
  </si>
  <si>
    <t>Montáž tvarovek na kanalizačním plastovém potrubí z polypropylenu PP korugovaného nebo žebrovaného spojek, redukcí nebo navrtávacích sedel DN 250</t>
  </si>
  <si>
    <t>"DN 250/150"18,0</t>
  </si>
  <si>
    <t>"DN 250/200"10,0</t>
  </si>
  <si>
    <t>28617000R</t>
  </si>
  <si>
    <t>navrtávací sedlo kanalizace DN 250/150</t>
  </si>
  <si>
    <t>397607977</t>
  </si>
  <si>
    <t>odbočka sedlová kanalizace PP korugované DN 400/150</t>
  </si>
  <si>
    <t>28617100R</t>
  </si>
  <si>
    <t>navrtávací sedlo kanalizace DN 250/200</t>
  </si>
  <si>
    <t>1348750571</t>
  </si>
  <si>
    <t>877370430</t>
  </si>
  <si>
    <t>Montáž navrtávacíchodbočky na kanalizačním potrubí DN 300</t>
  </si>
  <si>
    <t>-472793494</t>
  </si>
  <si>
    <t>Montáž tvarovek na kanalizačním plastovém potrubí z polypropylenu PP korugovaného nebo žebrovaného spojek, redukcí nebo navrtávacích sedel DN 300</t>
  </si>
  <si>
    <t>28617405</t>
  </si>
  <si>
    <t>odbočka navrtávací kanalizace DN 300/150</t>
  </si>
  <si>
    <t>-1321529469</t>
  </si>
  <si>
    <t>odbočka sedlová kanalizace PP korugované DN 300/150</t>
  </si>
  <si>
    <t>877390430</t>
  </si>
  <si>
    <t>Montáž navrtávací odbočky na kanalizačním potrubí DN 400</t>
  </si>
  <si>
    <t>-251208273</t>
  </si>
  <si>
    <t>Montáž tvarovek na kanalizačním plastovém potrubí z polypropylenu PP korugovaného nebo žebrovaného spojek, redukcí nebo navrtávacích sedel DN 400</t>
  </si>
  <si>
    <t>45,0</t>
  </si>
  <si>
    <t>28617400R</t>
  </si>
  <si>
    <t>odbočka navrtávací kanalizace DN 400/150</t>
  </si>
  <si>
    <t>2041918238</t>
  </si>
  <si>
    <t>892351111</t>
  </si>
  <si>
    <t>Těsnící zkouška vodou potrubí DN 150 nebo 200</t>
  </si>
  <si>
    <t>-1447544112</t>
  </si>
  <si>
    <t>Tlakové zkoušky vodou na potrubí DN 150 nebo 200</t>
  </si>
  <si>
    <t>470,0+87,7</t>
  </si>
  <si>
    <t>892372110R</t>
  </si>
  <si>
    <t>-214355885</t>
  </si>
  <si>
    <t>"viz TZ D1.3.2.1"79,0</t>
  </si>
  <si>
    <t>894812001</t>
  </si>
  <si>
    <t>Revizní a čistící šachta z PP šachtové dno DN 400/150 přímý tok</t>
  </si>
  <si>
    <t>-940254676</t>
  </si>
  <si>
    <t>Revizní a čistící šachta z polypropylenu PP pro hladké trouby DN 400 šachtové dno (DN šachty / DN trubního vedení) DN 400/150 přímý tok</t>
  </si>
  <si>
    <t>894812033</t>
  </si>
  <si>
    <t>Revizní a čistící šachta z PP DN 400 šachtová roura korugovaná bez hrdla světlé hloubky 2000 mm</t>
  </si>
  <si>
    <t>1245753489</t>
  </si>
  <si>
    <t>Revizní a čistící šachta z polypropylenu PP pro hladké trouby DN 400 roura šachtová korugovaná bez hrdla, světlé hloubky 2000 mm</t>
  </si>
  <si>
    <t>894812041</t>
  </si>
  <si>
    <t>Příplatek k rourám revizní a čistící šachty z PP DN 400 za uříznutí šachtové roury</t>
  </si>
  <si>
    <t>2092219312</t>
  </si>
  <si>
    <t>Revizní a čistící šachta z polypropylenu PP pro hladké trouby DN 400 roura šachtová korugovaná Příplatek k cenám 2031 - 2035 za uříznutí šachtové roury</t>
  </si>
  <si>
    <t>894812060R</t>
  </si>
  <si>
    <t>Revizní a čistící šachta z PP DN 400 poklop litinový plný do teleskopické trubky pro třídu zatížení C250</t>
  </si>
  <si>
    <t>146107090</t>
  </si>
  <si>
    <t>Revizní a čistící šachta z polypropylenu PP pro hladké trouby DN 400 poklop litinový (pro třídu zatížení) plný do teleskopické trubky (D400)</t>
  </si>
  <si>
    <t>894812141</t>
  </si>
  <si>
    <t>Revizní a čistící šachta z PP DN 315 šachtová roura teleskopická světlé hloubky 375 mm</t>
  </si>
  <si>
    <t>-1469102305</t>
  </si>
  <si>
    <t>Revizní a čistící šachta z polypropylenu PP pro hladké trouby DN 315 roura šachtová korugovaná teleskopická (včetně těsnění) 375 mm</t>
  </si>
  <si>
    <t>1376789042</t>
  </si>
  <si>
    <t>470,0+87,7-1,5"odpočet šachty"</t>
  </si>
  <si>
    <t>916131213</t>
  </si>
  <si>
    <t>Osazení silničního obrubníku betonového stojatého s boční opěrou do lože z betonu prostého</t>
  </si>
  <si>
    <t>-2032453513</t>
  </si>
  <si>
    <t>Osazení silničního obrubníku betonového se zřízením lože, s vyplněním a zatřením spár cementovou maltou stojatého s boční opěrou z betonu prostého, do lože z betonu prostého</t>
  </si>
  <si>
    <t>"viz D.1.3.2.4e.2 - KP 66, OŽ1"</t>
  </si>
  <si>
    <t>6,0*2</t>
  </si>
  <si>
    <t>59217016</t>
  </si>
  <si>
    <t>obrubník betonový chodníkový 1000x80x250mm</t>
  </si>
  <si>
    <t>219039031</t>
  </si>
  <si>
    <t>"viz D.1.3.2.4e.2"</t>
  </si>
  <si>
    <t>919735111</t>
  </si>
  <si>
    <t>Řezání stávajícího živičného krytu hl do 50 mm</t>
  </si>
  <si>
    <t>892387093</t>
  </si>
  <si>
    <t>Řezání stávajícího živičného krytu nebo podkladu  hloubky do 50 mm</t>
  </si>
  <si>
    <t>200,0*2+2,0*2</t>
  </si>
  <si>
    <t>935932415R</t>
  </si>
  <si>
    <t>Odvodňovací plastový žlab pro zatížení D400 vnitřní š 100 mm s roštem z litiny vč. zálivky</t>
  </si>
  <si>
    <t>-1759862270</t>
  </si>
  <si>
    <t>Odvodňovací plastový žlab pro třídu zatížení D 400 vnitřní šířky 100 mm s krycím roštem můstkovým z litiny</t>
  </si>
  <si>
    <t>"viz D.1.3.2.4e.2 - KP 66 - OŽ1"</t>
  </si>
  <si>
    <t>59227027</t>
  </si>
  <si>
    <t>čelo plné na začátek a konec odvodňovacího žlabu všechny stavební výšky</t>
  </si>
  <si>
    <t>-1761031587</t>
  </si>
  <si>
    <t>čelo plné na začátek a konec odvodňovacího žlabu polymerický beton všechny stavební výšky</t>
  </si>
  <si>
    <t>935932611</t>
  </si>
  <si>
    <t>Vpusť s kalovým košem pro kompozitní žlab vnitřní š 100 mm</t>
  </si>
  <si>
    <t>-377673601</t>
  </si>
  <si>
    <t>Odvodňovací plastový žlab vpusť s kalovým košem pro žlab vnitřní šířky 100 mm</t>
  </si>
  <si>
    <t>2071857462</t>
  </si>
  <si>
    <t>-1582062440</t>
  </si>
  <si>
    <t>-1491774672</t>
  </si>
  <si>
    <t>64,218+210,0</t>
  </si>
  <si>
    <t>798327319</t>
  </si>
  <si>
    <t>274,218*29,0</t>
  </si>
  <si>
    <t>997221561</t>
  </si>
  <si>
    <t>Vodorovná doprava suti z kusových materiálů do 1 km</t>
  </si>
  <si>
    <t>1934920604</t>
  </si>
  <si>
    <t>Vodorovná doprava suti  bez naložení, ale se složením a s hrubým urovnáním z kusových materiálů, na vzdálenost do 1 km</t>
  </si>
  <si>
    <t>"zámková dlažba určená pro další použití"130,0</t>
  </si>
  <si>
    <t>997221569</t>
  </si>
  <si>
    <t>Příplatek ZKD 1 km u vodorovné dopravy suti z kusových materiálů</t>
  </si>
  <si>
    <t>-234672007</t>
  </si>
  <si>
    <t>130,0*1</t>
  </si>
  <si>
    <t>1880096360</t>
  </si>
  <si>
    <t>39,2</t>
  </si>
  <si>
    <t>820370755</t>
  </si>
  <si>
    <t>39,2*29</t>
  </si>
  <si>
    <t>-1021780160</t>
  </si>
  <si>
    <t>274,218</t>
  </si>
  <si>
    <t>-1976487231</t>
  </si>
  <si>
    <t>130,0+39,2</t>
  </si>
  <si>
    <t>822547387</t>
  </si>
  <si>
    <t>-1829324219</t>
  </si>
  <si>
    <t>64,218+120,0</t>
  </si>
  <si>
    <t>998276101</t>
  </si>
  <si>
    <t>Přesun hmot pro trubní vedení z trub z plastických hmot otevřený výkop</t>
  </si>
  <si>
    <t>1881165349</t>
  </si>
  <si>
    <t>Přesun hmot pro trubní vedení hloubené z trub z plastických hmot nebo sklolaminátových pro vodovody nebo kanalizace v otevřeném výkopu dopravní vzdálenost do 15 m</t>
  </si>
  <si>
    <t>SO 342.1 - SO 342.1 - Vodovodní přípojka</t>
  </si>
  <si>
    <t>113106183</t>
  </si>
  <si>
    <t>Rozebrání dlažeb vozovek z velkých kostek s ložem z kameniva strojně pl do 50 m2</t>
  </si>
  <si>
    <t>-2113883693</t>
  </si>
  <si>
    <t>Rozebrání dlažeb a dílců vozovek a ploch s přemístěním hmot na skládku na vzdálenost do 3 m nebo s naložením na dopravní prostředek, s jakoukoliv výplní spár strojně plochy jednotlivě do 50 m2 z velkých kostek s ložem z kameniva</t>
  </si>
  <si>
    <t>"viz TZ 1.3.2.1.2"</t>
  </si>
  <si>
    <t>8,4</t>
  </si>
  <si>
    <t>-494347389</t>
  </si>
  <si>
    <t>95139131</t>
  </si>
  <si>
    <t>1780727206</t>
  </si>
  <si>
    <t>14,0*8</t>
  </si>
  <si>
    <t>1793503491</t>
  </si>
  <si>
    <t>2092953903</t>
  </si>
  <si>
    <t>"viz D.1.3.2.4e.6"</t>
  </si>
  <si>
    <t>1,0*0,8</t>
  </si>
  <si>
    <t>1888039828</t>
  </si>
  <si>
    <t>"zřízeno v místě v místě výkopu"11,0*2+2,5*2</t>
  </si>
  <si>
    <t>1956704142</t>
  </si>
  <si>
    <t>27,0</t>
  </si>
  <si>
    <t>-1593812349</t>
  </si>
  <si>
    <t>2,6</t>
  </si>
  <si>
    <t>1298586782</t>
  </si>
  <si>
    <t>132254101</t>
  </si>
  <si>
    <t>Hloubení rýh zapažených š do 800 mm v hornině třídy těžitelnosti I, skupiny 3 objem do 20 m3 strojně</t>
  </si>
  <si>
    <t>1156795632</t>
  </si>
  <si>
    <t>Hloubení zapažených rýh šířky do 800 mm strojně s urovnáním dna do předepsaného profilu a spádu v hornině třídy těžitelnosti I skupiny 3 do 20 m3</t>
  </si>
  <si>
    <t>"vodovodní přípojka DN 25, dl. 0,011.00 km, š.r. 0,8m"</t>
  </si>
  <si>
    <t>"st. 0,000.00 - 0,005.60 km, pr.hl. 1,07m"5,6*1,07*0,8</t>
  </si>
  <si>
    <t>"0,005.60 - 0,011.00 km, pr.hl. 0,8m"5,4*0,8*0,8</t>
  </si>
  <si>
    <t>"prohloubení pod šachtou"</t>
  </si>
  <si>
    <t>1,0*1,0*0,1</t>
  </si>
  <si>
    <t>"rozšíření pro šachtu"</t>
  </si>
  <si>
    <t>0,8*1,0*0,7</t>
  </si>
  <si>
    <t>8,9</t>
  </si>
  <si>
    <t>2051409710</t>
  </si>
  <si>
    <t>"el. kabel"1,0*(1,0*0,8*1,5)</t>
  </si>
  <si>
    <t>551988484</t>
  </si>
  <si>
    <t>"st. 0,000.00 - 0,005.60 km, pr.hl. 1,07m"5,6*1,07*2</t>
  </si>
  <si>
    <t>"0,005.60 - 0,011.00 km, pr.hl. 0,8m"5,4*0,8*2</t>
  </si>
  <si>
    <t>0,2*0,7*2</t>
  </si>
  <si>
    <t>1,0*0,1*4</t>
  </si>
  <si>
    <t>21,3</t>
  </si>
  <si>
    <t>421339768</t>
  </si>
  <si>
    <t>157573676</t>
  </si>
  <si>
    <t>8,9-0,75</t>
  </si>
  <si>
    <t>-1960283822</t>
  </si>
  <si>
    <t>8,15*20</t>
  </si>
  <si>
    <t>699857735</t>
  </si>
  <si>
    <t>8,15*2</t>
  </si>
  <si>
    <t>-1472301444</t>
  </si>
  <si>
    <t>8,15</t>
  </si>
  <si>
    <t>1104105356</t>
  </si>
  <si>
    <t>"lože"-0,88</t>
  </si>
  <si>
    <t>"obsyp"-6,98</t>
  </si>
  <si>
    <t>"obetonování"-0,08</t>
  </si>
  <si>
    <t>"šachta"-0,5*0,356*1,16</t>
  </si>
  <si>
    <t>0,75</t>
  </si>
  <si>
    <t>810966541</t>
  </si>
  <si>
    <t>(8,0+5,6+0,36)/2</t>
  </si>
  <si>
    <t>339445725</t>
  </si>
  <si>
    <t>"viz TZ D1.3.2.1.2 - 0,5 m pod stávající terén"</t>
  </si>
  <si>
    <t>0,46*0,8*11,0</t>
  </si>
  <si>
    <t>4,0*2</t>
  </si>
  <si>
    <t>2111992459</t>
  </si>
  <si>
    <t>0,8*0,32*11,0</t>
  </si>
  <si>
    <t>2,8*2</t>
  </si>
  <si>
    <t>58344171</t>
  </si>
  <si>
    <t>štěrkodrť frakce 16/32 vč. přesunu na stavbě</t>
  </si>
  <si>
    <t>293506510</t>
  </si>
  <si>
    <t>štěrkodrť frakce 0/32</t>
  </si>
  <si>
    <t>"viz D.1.3.2.4e.4 - obsyp šachty"</t>
  </si>
  <si>
    <t>((1,2+1,0)/2)*0,2*1,0-(0,5*0,356*0,2)</t>
  </si>
  <si>
    <t>0,18*2</t>
  </si>
  <si>
    <t>1046408277</t>
  </si>
  <si>
    <t>11,0*0,8</t>
  </si>
  <si>
    <t>656262378</t>
  </si>
  <si>
    <t>11,0*0,1*0,8</t>
  </si>
  <si>
    <t>-101219454</t>
  </si>
  <si>
    <t>"viz TZ D1.3.2.1.2"</t>
  </si>
  <si>
    <t>"8,4m2 - 1t cca 2,5 m2"-3,36</t>
  </si>
  <si>
    <t>857242120R</t>
  </si>
  <si>
    <t>Montáž litinových tvarovek jednoosých přírubových otevřený výkop do DN 80</t>
  </si>
  <si>
    <t>-846445441</t>
  </si>
  <si>
    <t>Montáž litinových tvarovek na potrubí litinovém tlakovém jednoosých na potrubí z trub přírubových v otevřeném výkopu, kanálu nebo v šachtě DN 80</t>
  </si>
  <si>
    <t>"viz D.1.3.2.4e.5"</t>
  </si>
  <si>
    <t>HWL.622102506416</t>
  </si>
  <si>
    <t>TVAROVKA ISO K 2681/3151 6/4"-25</t>
  </si>
  <si>
    <t>-444938693</t>
  </si>
  <si>
    <t>871241151R</t>
  </si>
  <si>
    <t>Montáž potrubí z HDPE100 SDR 17 otevřený výkop svařovaných na tupo D 32 x 4,5 mm</t>
  </si>
  <si>
    <t>-1000933427</t>
  </si>
  <si>
    <t>Montáž vodovodního potrubí z plastů v otevřeném výkopu z polyetylenu PE 100 svařovaných na tupo SDR 17/PN10 D 90 x 5,4 mm</t>
  </si>
  <si>
    <t>28613820R</t>
  </si>
  <si>
    <t>57242potrubí vodovodní HDPE  tyče 6,12m 32x4,5mm</t>
  </si>
  <si>
    <t>506537852</t>
  </si>
  <si>
    <t>potrubí vodovodní HDPE (IPE) tyče 6,12m 50x4,6mm</t>
  </si>
  <si>
    <t>11,0*1,015</t>
  </si>
  <si>
    <t>891181112R</t>
  </si>
  <si>
    <t>Montáž vodovodních šoupátek otevřený výkop DN 25</t>
  </si>
  <si>
    <t>-1027629395</t>
  </si>
  <si>
    <t>Montáž vodovodních armatur na potrubí šoupátek nebo klapek uzavíracích v otevřeném výkopu nebo v šachtách s osazením zemní soupravy (bez poklopů) DN 40</t>
  </si>
  <si>
    <t>HWL.268100100016</t>
  </si>
  <si>
    <t>ŠOUPÁTKO NAVRTÁVACÍ DOMOVNÍ PŘÍPOJKY</t>
  </si>
  <si>
    <t>1234798175</t>
  </si>
  <si>
    <t>HWL.960113018004</t>
  </si>
  <si>
    <t>SOUPRAVA ZEMNÍ TELESKOPICKÁ DOM. ŠOUPÁTKA-1,3-1,8 3/4"-2" (1,3-1,8m)</t>
  </si>
  <si>
    <t>-641085981</t>
  </si>
  <si>
    <t>891269111</t>
  </si>
  <si>
    <t>Montáž navrtávacích pasů na potrubí z jakýchkoli trub DN 100</t>
  </si>
  <si>
    <t>391409608</t>
  </si>
  <si>
    <t>Montáž vodovodních armatur na potrubí navrtávacích pasů s ventilem Jt 1 MPa, na potrubí z trub litinových, ocelových nebo plastických hmot DN 100</t>
  </si>
  <si>
    <t>HWL.525011000116</t>
  </si>
  <si>
    <t>PAS NAVRTÁVACÍ HAKU 110-1"</t>
  </si>
  <si>
    <t>643473403</t>
  </si>
  <si>
    <t>892233122</t>
  </si>
  <si>
    <t>Proplach a dezinfekce vodovodního potrubí DN do 40</t>
  </si>
  <si>
    <t>-1057416301</t>
  </si>
  <si>
    <t>Proplach a dezinfekce vodovodního potrubí DN od 40 do 70</t>
  </si>
  <si>
    <t>892241111</t>
  </si>
  <si>
    <t>Tlaková zkouška vodou potrubí do 80</t>
  </si>
  <si>
    <t>-1306687962</t>
  </si>
  <si>
    <t>Tlakové zkoušky vodou na potrubí DN do 80</t>
  </si>
  <si>
    <t>Zabezpečení konců potrubí DN do 300 při tlakových zkouškách vodou</t>
  </si>
  <si>
    <t>-755060658</t>
  </si>
  <si>
    <t>893811210R</t>
  </si>
  <si>
    <t>Osazení vodoměrné šachty hranaté obetonované pro statické zatížení plochy do 1,1 m2 hl do 1,2 m vč. zateplení</t>
  </si>
  <si>
    <t>-541905088</t>
  </si>
  <si>
    <t>Osazení vodoměrné šachty z polypropylenu PP  obetonované pro statické zatížení hranaté, půdorysné plochy do 1,1 m2, světlé hloubky do 1,2 m</t>
  </si>
  <si>
    <t>"viz TZ D1.3.2.1.2 a D.1.3.2.4e.4"</t>
  </si>
  <si>
    <t>56230500R</t>
  </si>
  <si>
    <t>šachta vodoměrná hranatá vč. zateplení a prostupů</t>
  </si>
  <si>
    <t>1022217718</t>
  </si>
  <si>
    <t>šachta vodoměrná hranatá k obetonování 0,9/1,2/1,5 m</t>
  </si>
  <si>
    <t>899103112</t>
  </si>
  <si>
    <t>Osazení poklopů litinových nebo ocelových včetně rámů pro třídu zatížení B125, C250</t>
  </si>
  <si>
    <t>572248879</t>
  </si>
  <si>
    <t>Osazení poklopů litinových a ocelových včetně rámů pro třídu zatížení B125, C250</t>
  </si>
  <si>
    <t>"viz D.1.3.2.4e.4"</t>
  </si>
  <si>
    <t>63126000R</t>
  </si>
  <si>
    <t>poklop litinový obdélníkový C250</t>
  </si>
  <si>
    <t>-240941984</t>
  </si>
  <si>
    <t>poklop kompozitní zátěžový hranatý včetně rámů a příslušenství 500/500mm C250</t>
  </si>
  <si>
    <t>899401112</t>
  </si>
  <si>
    <t>Osazení poklopů litinových šoupátkových</t>
  </si>
  <si>
    <t>-1325562436</t>
  </si>
  <si>
    <t>"poklop"1,0</t>
  </si>
  <si>
    <t>"deska"1,0</t>
  </si>
  <si>
    <t>HWL.165000000004</t>
  </si>
  <si>
    <t>POKLOP ULIČNÍ TĚŽKÝ</t>
  </si>
  <si>
    <t>-1562013849</t>
  </si>
  <si>
    <t>HWL.165013700099</t>
  </si>
  <si>
    <t>VÍČKO VČ. ŠROUBU K POKLOPU 1650</t>
  </si>
  <si>
    <t>18019794</t>
  </si>
  <si>
    <t>HWL.348100000000</t>
  </si>
  <si>
    <t xml:space="preserve">PODKLAD. DESKA </t>
  </si>
  <si>
    <t>-918798370</t>
  </si>
  <si>
    <t>899620141</t>
  </si>
  <si>
    <t>Obetonování plastové šachty betonem prostým tř. C 20/25 otevřený výkop</t>
  </si>
  <si>
    <t>770553995</t>
  </si>
  <si>
    <t>Obetonování plastových šachet z polypropylenu betonem prostým v otevřeném výkopu, beton tř. C 20/25</t>
  </si>
  <si>
    <t>(((1,1+1,0)/2*0,1)*1)-(0,5*0,356*0,1)</t>
  </si>
  <si>
    <t>0,08</t>
  </si>
  <si>
    <t>899640111</t>
  </si>
  <si>
    <t>Bednění pro obetonování plastových šachet hranatých otevřený výkop</t>
  </si>
  <si>
    <t>-2126251755</t>
  </si>
  <si>
    <t>Bednění pro obetonování plastových šachet v otevřeném výkopu hranatých</t>
  </si>
  <si>
    <t>(((1,1+1,0)/2*0,1)*1)*4</t>
  </si>
  <si>
    <t>0,4</t>
  </si>
  <si>
    <t>899721111</t>
  </si>
  <si>
    <t>Signalizační vodič DN do 150 mm na potrubí</t>
  </si>
  <si>
    <t>-149060490</t>
  </si>
  <si>
    <t>Signalizační vodič na potrubí DN do 150 mm</t>
  </si>
  <si>
    <t>11,0+1,8</t>
  </si>
  <si>
    <t>1575091076</t>
  </si>
  <si>
    <t>1171213868</t>
  </si>
  <si>
    <t>2,0*2+7,0*2</t>
  </si>
  <si>
    <t>1128605657</t>
  </si>
  <si>
    <t>3,503+8,12</t>
  </si>
  <si>
    <t>-1702323801</t>
  </si>
  <si>
    <t>11,623*29</t>
  </si>
  <si>
    <t>-1898596666</t>
  </si>
  <si>
    <t>3,08</t>
  </si>
  <si>
    <t>-1242088246</t>
  </si>
  <si>
    <t>3,08*29</t>
  </si>
  <si>
    <t>-1814972046</t>
  </si>
  <si>
    <t>11,623</t>
  </si>
  <si>
    <t>-1693823816</t>
  </si>
  <si>
    <t>-2117456517</t>
  </si>
  <si>
    <t>1860946217</t>
  </si>
  <si>
    <t>-1722741051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</si>
</sst>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1"/>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u val="single"/>
      <sz val="11"/>
      <color theme="10"/>
      <name val="Calibri"/>
      <family val="2"/>
      <scheme val="minor"/>
    </font>
  </fonts>
  <fills count="4">
    <fill>
      <patternFill/>
    </fill>
    <fill>
      <patternFill patternType="gray125"/>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0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2" borderId="0" xfId="0" applyFont="1" applyFill="1" applyAlignment="1" applyProtection="1">
      <alignment vertical="center"/>
      <protection/>
    </xf>
    <xf numFmtId="0" fontId="5" fillId="2" borderId="6" xfId="0" applyFont="1" applyFill="1" applyBorder="1" applyAlignment="1" applyProtection="1">
      <alignment horizontal="left" vertical="center"/>
      <protection/>
    </xf>
    <xf numFmtId="0" fontId="0" fillId="2" borderId="7" xfId="0" applyFont="1" applyFill="1" applyBorder="1" applyAlignment="1" applyProtection="1">
      <alignment vertical="center"/>
      <protection/>
    </xf>
    <xf numFmtId="0" fontId="5" fillId="2"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3" borderId="7" xfId="0" applyFont="1" applyFill="1" applyBorder="1" applyAlignment="1" applyProtection="1">
      <alignment vertical="center"/>
      <protection/>
    </xf>
    <xf numFmtId="0" fontId="22" fillId="3" borderId="0" xfId="0" applyFont="1" applyFill="1" applyAlignment="1" applyProtection="1">
      <alignment horizontal="center" vertical="center"/>
      <protection/>
    </xf>
    <xf numFmtId="0" fontId="23" fillId="0" borderId="13" xfId="0" applyFont="1" applyBorder="1" applyAlignment="1" applyProtection="1">
      <alignment horizontal="center" vertical="center" wrapText="1"/>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7"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7"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2" xfId="0" applyNumberFormat="1" applyFont="1" applyBorder="1" applyAlignment="1" applyProtection="1">
      <alignment vertical="center"/>
      <protection/>
    </xf>
    <xf numFmtId="0" fontId="6" fillId="0" borderId="0" xfId="0" applyFont="1" applyAlignment="1">
      <alignment horizontal="left" vertical="center"/>
    </xf>
    <xf numFmtId="4" fontId="29" fillId="0" borderId="18" xfId="0" applyNumberFormat="1" applyFont="1" applyBorder="1" applyAlignment="1" applyProtection="1">
      <alignment vertical="center"/>
      <protection/>
    </xf>
    <xf numFmtId="4" fontId="29" fillId="0" borderId="19" xfId="0" applyNumberFormat="1" applyFont="1" applyBorder="1" applyAlignment="1" applyProtection="1">
      <alignment vertical="center"/>
      <protection/>
    </xf>
    <xf numFmtId="166"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right" vertical="center"/>
    </xf>
    <xf numFmtId="0" fontId="5" fillId="3" borderId="7" xfId="0" applyFont="1" applyFill="1" applyBorder="1" applyAlignment="1">
      <alignment horizontal="center"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2" fillId="3" borderId="0" xfId="0" applyFont="1" applyFill="1" applyAlignment="1" applyProtection="1">
      <alignment horizontal="left" vertical="center"/>
      <protection/>
    </xf>
    <xf numFmtId="0" fontId="0" fillId="3" borderId="0" xfId="0" applyFont="1" applyFill="1" applyAlignment="1" applyProtection="1">
      <alignment vertical="center"/>
      <protection/>
    </xf>
    <xf numFmtId="0" fontId="22" fillId="3"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3" borderId="13" xfId="0" applyFont="1" applyFill="1" applyBorder="1" applyAlignment="1" applyProtection="1">
      <alignment horizontal="center" vertical="center" wrapText="1"/>
      <protection/>
    </xf>
    <xf numFmtId="0" fontId="22" fillId="3" borderId="14" xfId="0" applyFont="1" applyFill="1" applyBorder="1" applyAlignment="1" applyProtection="1">
      <alignment horizontal="center" vertical="center" wrapText="1"/>
      <protection/>
    </xf>
    <xf numFmtId="0" fontId="22" fillId="3" borderId="15" xfId="0" applyFont="1" applyFill="1" applyBorder="1" applyAlignment="1" applyProtection="1">
      <alignment horizontal="center" vertical="center" wrapText="1"/>
      <protection/>
    </xf>
    <xf numFmtId="0" fontId="22" fillId="3" borderId="0" xfId="0" applyFont="1" applyFill="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2" fillId="0" borderId="10" xfId="0" applyNumberFormat="1" applyFont="1" applyBorder="1" applyAlignment="1" applyProtection="1">
      <alignment/>
      <protection/>
    </xf>
    <xf numFmtId="166" fontId="32" fillId="0" borderId="11"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0" borderId="22"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0" borderId="22" xfId="0" applyNumberFormat="1" applyFont="1" applyBorder="1" applyAlignment="1" applyProtection="1">
      <alignment vertical="center"/>
      <protection/>
    </xf>
    <xf numFmtId="0" fontId="37" fillId="0" borderId="22" xfId="0" applyFont="1" applyBorder="1" applyAlignment="1" applyProtection="1">
      <alignment vertical="center"/>
      <protection/>
    </xf>
    <xf numFmtId="0" fontId="37" fillId="0" borderId="3" xfId="0" applyFont="1" applyBorder="1" applyAlignment="1">
      <alignment vertical="center"/>
    </xf>
    <xf numFmtId="0" fontId="36" fillId="0" borderId="17" xfId="0" applyFont="1" applyBorder="1" applyAlignment="1" applyProtection="1">
      <alignment horizontal="left" vertical="center"/>
      <protection/>
    </xf>
    <xf numFmtId="0" fontId="36" fillId="0" borderId="0" xfId="0" applyFont="1" applyBorder="1" applyAlignment="1" applyProtection="1">
      <alignment horizontal="center" vertical="center"/>
      <protection/>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0" xfId="0" applyFont="1" applyAlignment="1" applyProtection="1">
      <alignment vertical="center"/>
      <protection/>
    </xf>
    <xf numFmtId="0" fontId="0" fillId="0" borderId="0" xfId="0"/>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4" fontId="18" fillId="0" borderId="0" xfId="0" applyNumberFormat="1" applyFont="1" applyAlignment="1" applyProtection="1">
      <alignment vertical="center"/>
      <protection/>
    </xf>
    <xf numFmtId="4" fontId="5" fillId="2" borderId="7" xfId="0" applyNumberFormat="1" applyFont="1" applyFill="1" applyBorder="1" applyAlignment="1" applyProtection="1">
      <alignment vertical="center"/>
      <protection/>
    </xf>
    <xf numFmtId="0" fontId="0" fillId="2" borderId="7" xfId="0" applyFont="1" applyFill="1" applyBorder="1" applyAlignment="1" applyProtection="1">
      <alignment vertical="center"/>
      <protection/>
    </xf>
    <xf numFmtId="0" fontId="0" fillId="2" borderId="21" xfId="0" applyFont="1" applyFill="1" applyBorder="1" applyAlignment="1" applyProtection="1">
      <alignment vertical="center"/>
      <protection/>
    </xf>
    <xf numFmtId="0" fontId="5" fillId="2" borderId="7" xfId="0" applyFont="1" applyFill="1" applyBorder="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0" fontId="27"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22" fillId="3" borderId="6" xfId="0" applyFont="1" applyFill="1" applyBorder="1" applyAlignment="1" applyProtection="1">
      <alignment horizontal="center" vertical="center"/>
      <protection/>
    </xf>
    <xf numFmtId="0" fontId="22" fillId="3" borderId="7" xfId="0" applyFont="1" applyFill="1" applyBorder="1" applyAlignment="1" applyProtection="1">
      <alignment horizontal="left" vertical="center"/>
      <protection/>
    </xf>
    <xf numFmtId="0" fontId="22" fillId="3" borderId="7" xfId="0" applyFont="1" applyFill="1" applyBorder="1" applyAlignment="1" applyProtection="1">
      <alignment horizontal="center" vertical="center"/>
      <protection/>
    </xf>
    <xf numFmtId="0" fontId="22" fillId="3" borderId="21" xfId="0" applyFont="1" applyFill="1" applyBorder="1" applyAlignment="1" applyProtection="1">
      <alignment horizontal="left" vertical="center"/>
      <protection/>
    </xf>
    <xf numFmtId="0" fontId="22" fillId="3" borderId="7" xfId="0" applyFont="1" applyFill="1" applyBorder="1" applyAlignment="1" applyProtection="1">
      <alignment horizontal="righ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0" fillId="0" borderId="16" xfId="0" applyFont="1" applyBorder="1" applyAlignment="1">
      <alignment horizontal="center" vertical="center"/>
    </xf>
    <xf numFmtId="0" fontId="20" fillId="0" borderId="10"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Border="1" applyAlignment="1">
      <alignment horizontal="left" vertical="center"/>
    </xf>
    <xf numFmtId="0" fontId="21" fillId="0" borderId="17"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0"/>
  <sheetViews>
    <sheetView showGridLines="0" workbookViewId="0" topLeftCell="A64">
      <selection activeCell="BE26" sqref="BE26"/>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258"/>
      <c r="AS2" s="258"/>
      <c r="AT2" s="258"/>
      <c r="AU2" s="258"/>
      <c r="AV2" s="258"/>
      <c r="AW2" s="258"/>
      <c r="AX2" s="258"/>
      <c r="AY2" s="258"/>
      <c r="AZ2" s="258"/>
      <c r="BA2" s="258"/>
      <c r="BB2" s="258"/>
      <c r="BC2" s="258"/>
      <c r="BD2" s="258"/>
      <c r="BE2" s="258"/>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S4" s="18" t="s">
        <v>11</v>
      </c>
    </row>
    <row r="5" spans="2:71" s="1" customFormat="1" ht="12" customHeight="1">
      <c r="B5" s="22"/>
      <c r="C5" s="23"/>
      <c r="D5" s="26" t="s">
        <v>12</v>
      </c>
      <c r="E5" s="23"/>
      <c r="F5" s="23"/>
      <c r="G5" s="23"/>
      <c r="H5" s="23"/>
      <c r="I5" s="23"/>
      <c r="J5" s="23"/>
      <c r="K5" s="266" t="s">
        <v>13</v>
      </c>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3"/>
      <c r="AQ5" s="23"/>
      <c r="AR5" s="21"/>
      <c r="BS5" s="18" t="s">
        <v>6</v>
      </c>
    </row>
    <row r="6" spans="2:71" s="1" customFormat="1" ht="36.95" customHeight="1">
      <c r="B6" s="22"/>
      <c r="C6" s="23"/>
      <c r="D6" s="28" t="s">
        <v>14</v>
      </c>
      <c r="E6" s="23"/>
      <c r="F6" s="23"/>
      <c r="G6" s="23"/>
      <c r="H6" s="23"/>
      <c r="I6" s="23"/>
      <c r="J6" s="23"/>
      <c r="K6" s="268" t="s">
        <v>15</v>
      </c>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3"/>
      <c r="AQ6" s="23"/>
      <c r="AR6" s="21"/>
      <c r="BS6" s="18" t="s">
        <v>6</v>
      </c>
    </row>
    <row r="7" spans="2:71" s="1" customFormat="1" ht="12" customHeight="1">
      <c r="B7" s="22"/>
      <c r="C7" s="23"/>
      <c r="D7" s="29" t="s">
        <v>16</v>
      </c>
      <c r="E7" s="23"/>
      <c r="F7" s="23"/>
      <c r="G7" s="23"/>
      <c r="H7" s="23"/>
      <c r="I7" s="23"/>
      <c r="J7" s="23"/>
      <c r="K7" s="27" t="s">
        <v>17</v>
      </c>
      <c r="L7" s="23"/>
      <c r="M7" s="23"/>
      <c r="N7" s="23"/>
      <c r="O7" s="23"/>
      <c r="P7" s="23"/>
      <c r="Q7" s="23"/>
      <c r="R7" s="23"/>
      <c r="S7" s="23"/>
      <c r="T7" s="23"/>
      <c r="U7" s="23"/>
      <c r="V7" s="23"/>
      <c r="W7" s="23"/>
      <c r="X7" s="23"/>
      <c r="Y7" s="23"/>
      <c r="Z7" s="23"/>
      <c r="AA7" s="23"/>
      <c r="AB7" s="23"/>
      <c r="AC7" s="23"/>
      <c r="AD7" s="23"/>
      <c r="AE7" s="23"/>
      <c r="AF7" s="23"/>
      <c r="AG7" s="23"/>
      <c r="AH7" s="23"/>
      <c r="AI7" s="23"/>
      <c r="AJ7" s="23"/>
      <c r="AK7" s="29" t="s">
        <v>18</v>
      </c>
      <c r="AL7" s="23"/>
      <c r="AM7" s="23"/>
      <c r="AN7" s="27" t="s">
        <v>1</v>
      </c>
      <c r="AO7" s="23"/>
      <c r="AP7" s="23"/>
      <c r="AQ7" s="23"/>
      <c r="AR7" s="21"/>
      <c r="BS7" s="18" t="s">
        <v>6</v>
      </c>
    </row>
    <row r="8" spans="2:71" s="1" customFormat="1" ht="12" customHeight="1">
      <c r="B8" s="22"/>
      <c r="C8" s="23"/>
      <c r="D8" s="29" t="s">
        <v>19</v>
      </c>
      <c r="E8" s="23"/>
      <c r="F8" s="23"/>
      <c r="G8" s="23"/>
      <c r="H8" s="23"/>
      <c r="I8" s="23"/>
      <c r="J8" s="23"/>
      <c r="K8" s="27" t="s">
        <v>20</v>
      </c>
      <c r="L8" s="23"/>
      <c r="M8" s="23"/>
      <c r="N8" s="23"/>
      <c r="O8" s="23"/>
      <c r="P8" s="23"/>
      <c r="Q8" s="23"/>
      <c r="R8" s="23"/>
      <c r="S8" s="23"/>
      <c r="T8" s="23"/>
      <c r="U8" s="23"/>
      <c r="V8" s="23"/>
      <c r="W8" s="23"/>
      <c r="X8" s="23"/>
      <c r="Y8" s="23"/>
      <c r="Z8" s="23"/>
      <c r="AA8" s="23"/>
      <c r="AB8" s="23"/>
      <c r="AC8" s="23"/>
      <c r="AD8" s="23"/>
      <c r="AE8" s="23"/>
      <c r="AF8" s="23"/>
      <c r="AG8" s="23"/>
      <c r="AH8" s="23"/>
      <c r="AI8" s="23"/>
      <c r="AJ8" s="23"/>
      <c r="AK8" s="29" t="s">
        <v>21</v>
      </c>
      <c r="AL8" s="23"/>
      <c r="AM8" s="23"/>
      <c r="AN8" s="27" t="s">
        <v>22</v>
      </c>
      <c r="AO8" s="23"/>
      <c r="AP8" s="23"/>
      <c r="AQ8" s="23"/>
      <c r="AR8" s="21"/>
      <c r="BS8" s="18" t="s">
        <v>6</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S9" s="18" t="s">
        <v>6</v>
      </c>
    </row>
    <row r="10" spans="2:71" s="1" customFormat="1" ht="12" customHeight="1">
      <c r="B10" s="22"/>
      <c r="C10" s="23"/>
      <c r="D10" s="29" t="s">
        <v>23</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9" t="s">
        <v>24</v>
      </c>
      <c r="AL10" s="23"/>
      <c r="AM10" s="23"/>
      <c r="AN10" s="27" t="s">
        <v>25</v>
      </c>
      <c r="AO10" s="23"/>
      <c r="AP10" s="23"/>
      <c r="AQ10" s="23"/>
      <c r="AR10" s="21"/>
      <c r="BS10" s="18" t="s">
        <v>6</v>
      </c>
    </row>
    <row r="11" spans="2:71" s="1" customFormat="1" ht="18.4" customHeight="1">
      <c r="B11" s="22"/>
      <c r="C11" s="23"/>
      <c r="D11" s="23"/>
      <c r="E11" s="27" t="s">
        <v>26</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9" t="s">
        <v>27</v>
      </c>
      <c r="AL11" s="23"/>
      <c r="AM11" s="23"/>
      <c r="AN11" s="27" t="s">
        <v>1</v>
      </c>
      <c r="AO11" s="23"/>
      <c r="AP11" s="23"/>
      <c r="AQ11" s="23"/>
      <c r="AR11" s="21"/>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S12" s="18" t="s">
        <v>6</v>
      </c>
    </row>
    <row r="13" spans="2:71" s="1" customFormat="1" ht="12" customHeight="1">
      <c r="B13" s="22"/>
      <c r="C13" s="23"/>
      <c r="D13" s="29"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9" t="s">
        <v>24</v>
      </c>
      <c r="AL13" s="23"/>
      <c r="AM13" s="23"/>
      <c r="AN13" s="27" t="s">
        <v>1</v>
      </c>
      <c r="AO13" s="23"/>
      <c r="AP13" s="23"/>
      <c r="AQ13" s="23"/>
      <c r="AR13" s="21"/>
      <c r="BS13" s="18" t="s">
        <v>6</v>
      </c>
    </row>
    <row r="14" spans="2:71" ht="12.75">
      <c r="B14" s="22"/>
      <c r="C14" s="23"/>
      <c r="D14" s="23"/>
      <c r="E14" s="27" t="s">
        <v>29</v>
      </c>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9" t="s">
        <v>27</v>
      </c>
      <c r="AL14" s="23"/>
      <c r="AM14" s="23"/>
      <c r="AN14" s="27" t="s">
        <v>1</v>
      </c>
      <c r="AO14" s="23"/>
      <c r="AP14" s="23"/>
      <c r="AQ14" s="23"/>
      <c r="AR14" s="21"/>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S15" s="18" t="s">
        <v>4</v>
      </c>
    </row>
    <row r="16" spans="2:71" s="1" customFormat="1" ht="12" customHeight="1">
      <c r="B16" s="22"/>
      <c r="C16" s="23"/>
      <c r="D16" s="29"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9" t="s">
        <v>24</v>
      </c>
      <c r="AL16" s="23"/>
      <c r="AM16" s="23"/>
      <c r="AN16" s="27" t="s">
        <v>31</v>
      </c>
      <c r="AO16" s="23"/>
      <c r="AP16" s="23"/>
      <c r="AQ16" s="23"/>
      <c r="AR16" s="21"/>
      <c r="BS16" s="18" t="s">
        <v>4</v>
      </c>
    </row>
    <row r="17" spans="2:71" s="1" customFormat="1" ht="18.4" customHeight="1">
      <c r="B17" s="22"/>
      <c r="C17" s="23"/>
      <c r="D17" s="23"/>
      <c r="E17" s="27"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9" t="s">
        <v>27</v>
      </c>
      <c r="AL17" s="23"/>
      <c r="AM17" s="23"/>
      <c r="AN17" s="27" t="s">
        <v>1</v>
      </c>
      <c r="AO17" s="23"/>
      <c r="AP17" s="23"/>
      <c r="AQ17" s="23"/>
      <c r="AR17" s="21"/>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S18" s="18" t="s">
        <v>6</v>
      </c>
    </row>
    <row r="19" spans="2:71" s="1" customFormat="1" ht="12" customHeight="1">
      <c r="B19" s="22"/>
      <c r="C19" s="23"/>
      <c r="D19" s="29"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9" t="s">
        <v>24</v>
      </c>
      <c r="AL19" s="23"/>
      <c r="AM19" s="23"/>
      <c r="AN19" s="27" t="s">
        <v>35</v>
      </c>
      <c r="AO19" s="23"/>
      <c r="AP19" s="23"/>
      <c r="AQ19" s="23"/>
      <c r="AR19" s="21"/>
      <c r="BS19" s="18" t="s">
        <v>6</v>
      </c>
    </row>
    <row r="20" spans="2:71" s="1" customFormat="1" ht="18.4" customHeight="1">
      <c r="B20" s="22"/>
      <c r="C20" s="23"/>
      <c r="D20" s="23"/>
      <c r="E20" s="27"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9" t="s">
        <v>27</v>
      </c>
      <c r="AL20" s="23"/>
      <c r="AM20" s="23"/>
      <c r="AN20" s="27" t="s">
        <v>1</v>
      </c>
      <c r="AO20" s="23"/>
      <c r="AP20" s="23"/>
      <c r="AQ20" s="23"/>
      <c r="AR20" s="21"/>
      <c r="BS20" s="18" t="s">
        <v>33</v>
      </c>
    </row>
    <row r="21" spans="2:44"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row>
    <row r="22" spans="2:44" s="1" customFormat="1" ht="12" customHeight="1">
      <c r="B22" s="22"/>
      <c r="C22" s="23"/>
      <c r="D22" s="29"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row>
    <row r="23" spans="2:44" s="1" customFormat="1" ht="16.5" customHeight="1">
      <c r="B23" s="22"/>
      <c r="C23" s="23"/>
      <c r="D23" s="23"/>
      <c r="E23" s="269" t="s">
        <v>1</v>
      </c>
      <c r="F23" s="269"/>
      <c r="G23" s="269"/>
      <c r="H23" s="269"/>
      <c r="I23" s="269"/>
      <c r="J23" s="269"/>
      <c r="K23" s="269"/>
      <c r="L23" s="269"/>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269"/>
      <c r="AM23" s="269"/>
      <c r="AN23" s="269"/>
      <c r="AO23" s="23"/>
      <c r="AP23" s="23"/>
      <c r="AQ23" s="23"/>
      <c r="AR23" s="21"/>
    </row>
    <row r="24" spans="2:44"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row>
    <row r="25" spans="2:44" s="1" customFormat="1" ht="6.95" customHeight="1">
      <c r="B25" s="22"/>
      <c r="C25" s="23"/>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23"/>
      <c r="AQ25" s="23"/>
      <c r="AR25" s="21"/>
    </row>
    <row r="26" spans="1:57" s="2" customFormat="1" ht="25.9" customHeight="1">
      <c r="A26" s="32"/>
      <c r="B26" s="33"/>
      <c r="C26" s="34"/>
      <c r="D26" s="35" t="s">
        <v>38</v>
      </c>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70">
        <f>ROUND(AG94,2)</f>
        <v>0</v>
      </c>
      <c r="AL26" s="271"/>
      <c r="AM26" s="271"/>
      <c r="AN26" s="271"/>
      <c r="AO26" s="271"/>
      <c r="AP26" s="34"/>
      <c r="AQ26" s="34"/>
      <c r="AR26" s="37"/>
      <c r="BE26" s="32"/>
    </row>
    <row r="27" spans="1:57" s="2" customFormat="1" ht="6.95" customHeight="1">
      <c r="A27" s="32"/>
      <c r="B27" s="33"/>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7"/>
      <c r="BE27" s="32"/>
    </row>
    <row r="28" spans="1:57" s="2" customFormat="1" ht="12.75">
      <c r="A28" s="32"/>
      <c r="B28" s="33"/>
      <c r="C28" s="34"/>
      <c r="D28" s="34"/>
      <c r="E28" s="34"/>
      <c r="F28" s="34"/>
      <c r="G28" s="34"/>
      <c r="H28" s="34"/>
      <c r="I28" s="34"/>
      <c r="J28" s="34"/>
      <c r="K28" s="34"/>
      <c r="L28" s="272" t="s">
        <v>39</v>
      </c>
      <c r="M28" s="272"/>
      <c r="N28" s="272"/>
      <c r="O28" s="272"/>
      <c r="P28" s="272"/>
      <c r="Q28" s="34"/>
      <c r="R28" s="34"/>
      <c r="S28" s="34"/>
      <c r="T28" s="34"/>
      <c r="U28" s="34"/>
      <c r="V28" s="34"/>
      <c r="W28" s="272" t="s">
        <v>40</v>
      </c>
      <c r="X28" s="272"/>
      <c r="Y28" s="272"/>
      <c r="Z28" s="272"/>
      <c r="AA28" s="272"/>
      <c r="AB28" s="272"/>
      <c r="AC28" s="272"/>
      <c r="AD28" s="272"/>
      <c r="AE28" s="272"/>
      <c r="AF28" s="34"/>
      <c r="AG28" s="34"/>
      <c r="AH28" s="34"/>
      <c r="AI28" s="34"/>
      <c r="AJ28" s="34"/>
      <c r="AK28" s="272" t="s">
        <v>41</v>
      </c>
      <c r="AL28" s="272"/>
      <c r="AM28" s="272"/>
      <c r="AN28" s="272"/>
      <c r="AO28" s="272"/>
      <c r="AP28" s="34"/>
      <c r="AQ28" s="34"/>
      <c r="AR28" s="37"/>
      <c r="BE28" s="32"/>
    </row>
    <row r="29" spans="2:44" s="3" customFormat="1" ht="14.45" customHeight="1">
      <c r="B29" s="38"/>
      <c r="C29" s="39"/>
      <c r="D29" s="29" t="s">
        <v>42</v>
      </c>
      <c r="E29" s="39"/>
      <c r="F29" s="29" t="s">
        <v>43</v>
      </c>
      <c r="G29" s="39"/>
      <c r="H29" s="39"/>
      <c r="I29" s="39"/>
      <c r="J29" s="39"/>
      <c r="K29" s="39"/>
      <c r="L29" s="259">
        <v>0.21</v>
      </c>
      <c r="M29" s="260"/>
      <c r="N29" s="260"/>
      <c r="O29" s="260"/>
      <c r="P29" s="260"/>
      <c r="Q29" s="39"/>
      <c r="R29" s="39"/>
      <c r="S29" s="39"/>
      <c r="T29" s="39"/>
      <c r="U29" s="39"/>
      <c r="V29" s="39"/>
      <c r="W29" s="261">
        <f>AK26</f>
        <v>0</v>
      </c>
      <c r="X29" s="260"/>
      <c r="Y29" s="260"/>
      <c r="Z29" s="260"/>
      <c r="AA29" s="260"/>
      <c r="AB29" s="260"/>
      <c r="AC29" s="260"/>
      <c r="AD29" s="260"/>
      <c r="AE29" s="260"/>
      <c r="AF29" s="39"/>
      <c r="AG29" s="39"/>
      <c r="AH29" s="39"/>
      <c r="AI29" s="39"/>
      <c r="AJ29" s="39"/>
      <c r="AK29" s="261">
        <f>W29*L29</f>
        <v>0</v>
      </c>
      <c r="AL29" s="260"/>
      <c r="AM29" s="260"/>
      <c r="AN29" s="260"/>
      <c r="AO29" s="260"/>
      <c r="AP29" s="39"/>
      <c r="AQ29" s="39"/>
      <c r="AR29" s="40"/>
    </row>
    <row r="30" spans="2:44" s="3" customFormat="1" ht="14.45" customHeight="1">
      <c r="B30" s="38"/>
      <c r="C30" s="39"/>
      <c r="D30" s="39"/>
      <c r="E30" s="39"/>
      <c r="F30" s="29" t="s">
        <v>44</v>
      </c>
      <c r="G30" s="39"/>
      <c r="H30" s="39"/>
      <c r="I30" s="39"/>
      <c r="J30" s="39"/>
      <c r="K30" s="39"/>
      <c r="L30" s="259">
        <v>0.15</v>
      </c>
      <c r="M30" s="260"/>
      <c r="N30" s="260"/>
      <c r="O30" s="260"/>
      <c r="P30" s="260"/>
      <c r="Q30" s="39"/>
      <c r="R30" s="39"/>
      <c r="S30" s="39"/>
      <c r="T30" s="39"/>
      <c r="U30" s="39"/>
      <c r="V30" s="39"/>
      <c r="W30" s="261"/>
      <c r="X30" s="260"/>
      <c r="Y30" s="260"/>
      <c r="Z30" s="260"/>
      <c r="AA30" s="260"/>
      <c r="AB30" s="260"/>
      <c r="AC30" s="260"/>
      <c r="AD30" s="260"/>
      <c r="AE30" s="260"/>
      <c r="AF30" s="39"/>
      <c r="AG30" s="39"/>
      <c r="AH30" s="39"/>
      <c r="AI30" s="39"/>
      <c r="AJ30" s="39"/>
      <c r="AK30" s="261"/>
      <c r="AL30" s="260"/>
      <c r="AM30" s="260"/>
      <c r="AN30" s="260"/>
      <c r="AO30" s="260"/>
      <c r="AP30" s="39"/>
      <c r="AQ30" s="39"/>
      <c r="AR30" s="40"/>
    </row>
    <row r="31" spans="2:44" s="3" customFormat="1" ht="14.45" customHeight="1" hidden="1">
      <c r="B31" s="38"/>
      <c r="C31" s="39"/>
      <c r="D31" s="39"/>
      <c r="E31" s="39"/>
      <c r="F31" s="29" t="s">
        <v>45</v>
      </c>
      <c r="G31" s="39"/>
      <c r="H31" s="39"/>
      <c r="I31" s="39"/>
      <c r="J31" s="39"/>
      <c r="K31" s="39"/>
      <c r="L31" s="259">
        <v>0.21</v>
      </c>
      <c r="M31" s="260"/>
      <c r="N31" s="260"/>
      <c r="O31" s="260"/>
      <c r="P31" s="260"/>
      <c r="Q31" s="39"/>
      <c r="R31" s="39"/>
      <c r="S31" s="39"/>
      <c r="T31" s="39"/>
      <c r="U31" s="39"/>
      <c r="V31" s="39"/>
      <c r="W31" s="261" t="e">
        <f>ROUND(BB94,2)</f>
        <v>#REF!</v>
      </c>
      <c r="X31" s="260"/>
      <c r="Y31" s="260"/>
      <c r="Z31" s="260"/>
      <c r="AA31" s="260"/>
      <c r="AB31" s="260"/>
      <c r="AC31" s="260"/>
      <c r="AD31" s="260"/>
      <c r="AE31" s="260"/>
      <c r="AF31" s="39"/>
      <c r="AG31" s="39"/>
      <c r="AH31" s="39"/>
      <c r="AI31" s="39"/>
      <c r="AJ31" s="39"/>
      <c r="AK31" s="261">
        <v>0</v>
      </c>
      <c r="AL31" s="260"/>
      <c r="AM31" s="260"/>
      <c r="AN31" s="260"/>
      <c r="AO31" s="260"/>
      <c r="AP31" s="39"/>
      <c r="AQ31" s="39"/>
      <c r="AR31" s="40"/>
    </row>
    <row r="32" spans="2:44" s="3" customFormat="1" ht="14.45" customHeight="1" hidden="1">
      <c r="B32" s="38"/>
      <c r="C32" s="39"/>
      <c r="D32" s="39"/>
      <c r="E32" s="39"/>
      <c r="F32" s="29" t="s">
        <v>46</v>
      </c>
      <c r="G32" s="39"/>
      <c r="H32" s="39"/>
      <c r="I32" s="39"/>
      <c r="J32" s="39"/>
      <c r="K32" s="39"/>
      <c r="L32" s="259">
        <v>0.15</v>
      </c>
      <c r="M32" s="260"/>
      <c r="N32" s="260"/>
      <c r="O32" s="260"/>
      <c r="P32" s="260"/>
      <c r="Q32" s="39"/>
      <c r="R32" s="39"/>
      <c r="S32" s="39"/>
      <c r="T32" s="39"/>
      <c r="U32" s="39"/>
      <c r="V32" s="39"/>
      <c r="W32" s="261" t="e">
        <f>ROUND(BC94,2)</f>
        <v>#REF!</v>
      </c>
      <c r="X32" s="260"/>
      <c r="Y32" s="260"/>
      <c r="Z32" s="260"/>
      <c r="AA32" s="260"/>
      <c r="AB32" s="260"/>
      <c r="AC32" s="260"/>
      <c r="AD32" s="260"/>
      <c r="AE32" s="260"/>
      <c r="AF32" s="39"/>
      <c r="AG32" s="39"/>
      <c r="AH32" s="39"/>
      <c r="AI32" s="39"/>
      <c r="AJ32" s="39"/>
      <c r="AK32" s="261">
        <v>0</v>
      </c>
      <c r="AL32" s="260"/>
      <c r="AM32" s="260"/>
      <c r="AN32" s="260"/>
      <c r="AO32" s="260"/>
      <c r="AP32" s="39"/>
      <c r="AQ32" s="39"/>
      <c r="AR32" s="40"/>
    </row>
    <row r="33" spans="2:44" s="3" customFormat="1" ht="14.45" customHeight="1" hidden="1">
      <c r="B33" s="38"/>
      <c r="C33" s="39"/>
      <c r="D33" s="39"/>
      <c r="E33" s="39"/>
      <c r="F33" s="29" t="s">
        <v>47</v>
      </c>
      <c r="G33" s="39"/>
      <c r="H33" s="39"/>
      <c r="I33" s="39"/>
      <c r="J33" s="39"/>
      <c r="K33" s="39"/>
      <c r="L33" s="259">
        <v>0</v>
      </c>
      <c r="M33" s="260"/>
      <c r="N33" s="260"/>
      <c r="O33" s="260"/>
      <c r="P33" s="260"/>
      <c r="Q33" s="39"/>
      <c r="R33" s="39"/>
      <c r="S33" s="39"/>
      <c r="T33" s="39"/>
      <c r="U33" s="39"/>
      <c r="V33" s="39"/>
      <c r="W33" s="261" t="e">
        <f>ROUND(BD94,2)</f>
        <v>#REF!</v>
      </c>
      <c r="X33" s="260"/>
      <c r="Y33" s="260"/>
      <c r="Z33" s="260"/>
      <c r="AA33" s="260"/>
      <c r="AB33" s="260"/>
      <c r="AC33" s="260"/>
      <c r="AD33" s="260"/>
      <c r="AE33" s="260"/>
      <c r="AF33" s="39"/>
      <c r="AG33" s="39"/>
      <c r="AH33" s="39"/>
      <c r="AI33" s="39"/>
      <c r="AJ33" s="39"/>
      <c r="AK33" s="261">
        <v>0</v>
      </c>
      <c r="AL33" s="260"/>
      <c r="AM33" s="260"/>
      <c r="AN33" s="260"/>
      <c r="AO33" s="260"/>
      <c r="AP33" s="39"/>
      <c r="AQ33" s="39"/>
      <c r="AR33" s="40"/>
    </row>
    <row r="34" spans="1:57" s="2" customFormat="1" ht="6.95" customHeight="1">
      <c r="A34" s="32"/>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7"/>
      <c r="BE34" s="32"/>
    </row>
    <row r="35" spans="1:57" s="2" customFormat="1" ht="25.9" customHeight="1">
      <c r="A35" s="32"/>
      <c r="B35" s="33"/>
      <c r="C35" s="41"/>
      <c r="D35" s="42" t="s">
        <v>48</v>
      </c>
      <c r="E35" s="43"/>
      <c r="F35" s="43"/>
      <c r="G35" s="43"/>
      <c r="H35" s="43"/>
      <c r="I35" s="43"/>
      <c r="J35" s="43"/>
      <c r="K35" s="43"/>
      <c r="L35" s="43"/>
      <c r="M35" s="43"/>
      <c r="N35" s="43"/>
      <c r="O35" s="43"/>
      <c r="P35" s="43"/>
      <c r="Q35" s="43"/>
      <c r="R35" s="43"/>
      <c r="S35" s="43"/>
      <c r="T35" s="44" t="s">
        <v>49</v>
      </c>
      <c r="U35" s="43"/>
      <c r="V35" s="43"/>
      <c r="W35" s="43"/>
      <c r="X35" s="265" t="s">
        <v>50</v>
      </c>
      <c r="Y35" s="263"/>
      <c r="Z35" s="263"/>
      <c r="AA35" s="263"/>
      <c r="AB35" s="263"/>
      <c r="AC35" s="43"/>
      <c r="AD35" s="43"/>
      <c r="AE35" s="43"/>
      <c r="AF35" s="43"/>
      <c r="AG35" s="43"/>
      <c r="AH35" s="43"/>
      <c r="AI35" s="43"/>
      <c r="AJ35" s="43"/>
      <c r="AK35" s="262">
        <f>SUM(AK26:AK33)</f>
        <v>0</v>
      </c>
      <c r="AL35" s="263"/>
      <c r="AM35" s="263"/>
      <c r="AN35" s="263"/>
      <c r="AO35" s="264"/>
      <c r="AP35" s="41"/>
      <c r="AQ35" s="41"/>
      <c r="AR35" s="37"/>
      <c r="BE35" s="32"/>
    </row>
    <row r="36" spans="1:57" s="2" customFormat="1" ht="6.95" customHeight="1">
      <c r="A36" s="32"/>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7"/>
      <c r="BE36" s="32"/>
    </row>
    <row r="37" spans="1:57" s="2" customFormat="1" ht="14.45" customHeight="1">
      <c r="A37" s="32"/>
      <c r="B37" s="3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7"/>
      <c r="BE37" s="32"/>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5"/>
      <c r="C49" s="46"/>
      <c r="D49" s="47" t="s">
        <v>51</v>
      </c>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7" t="s">
        <v>52</v>
      </c>
      <c r="AI49" s="48"/>
      <c r="AJ49" s="48"/>
      <c r="AK49" s="48"/>
      <c r="AL49" s="48"/>
      <c r="AM49" s="48"/>
      <c r="AN49" s="48"/>
      <c r="AO49" s="48"/>
      <c r="AP49" s="46"/>
      <c r="AQ49" s="46"/>
      <c r="AR49" s="49"/>
    </row>
    <row r="50" spans="2:44" ht="12">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2">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2">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2">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2">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2">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2">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2">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2">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2"/>
      <c r="B60" s="33"/>
      <c r="C60" s="34"/>
      <c r="D60" s="50" t="s">
        <v>53</v>
      </c>
      <c r="E60" s="36"/>
      <c r="F60" s="36"/>
      <c r="G60" s="36"/>
      <c r="H60" s="36"/>
      <c r="I60" s="36"/>
      <c r="J60" s="36"/>
      <c r="K60" s="36"/>
      <c r="L60" s="36"/>
      <c r="M60" s="36"/>
      <c r="N60" s="36"/>
      <c r="O60" s="36"/>
      <c r="P60" s="36"/>
      <c r="Q60" s="36"/>
      <c r="R60" s="36"/>
      <c r="S60" s="36"/>
      <c r="T60" s="36"/>
      <c r="U60" s="36"/>
      <c r="V60" s="50" t="s">
        <v>54</v>
      </c>
      <c r="W60" s="36"/>
      <c r="X60" s="36"/>
      <c r="Y60" s="36"/>
      <c r="Z60" s="36"/>
      <c r="AA60" s="36"/>
      <c r="AB60" s="36"/>
      <c r="AC60" s="36"/>
      <c r="AD60" s="36"/>
      <c r="AE60" s="36"/>
      <c r="AF60" s="36"/>
      <c r="AG60" s="36"/>
      <c r="AH60" s="50" t="s">
        <v>53</v>
      </c>
      <c r="AI60" s="36"/>
      <c r="AJ60" s="36"/>
      <c r="AK60" s="36"/>
      <c r="AL60" s="36"/>
      <c r="AM60" s="50" t="s">
        <v>54</v>
      </c>
      <c r="AN60" s="36"/>
      <c r="AO60" s="36"/>
      <c r="AP60" s="34"/>
      <c r="AQ60" s="34"/>
      <c r="AR60" s="37"/>
      <c r="BE60" s="32"/>
    </row>
    <row r="61" spans="2:44" ht="1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2">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2">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2"/>
      <c r="B64" s="33"/>
      <c r="C64" s="34"/>
      <c r="D64" s="47" t="s">
        <v>55</v>
      </c>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47" t="s">
        <v>56</v>
      </c>
      <c r="AI64" s="51"/>
      <c r="AJ64" s="51"/>
      <c r="AK64" s="51"/>
      <c r="AL64" s="51"/>
      <c r="AM64" s="51"/>
      <c r="AN64" s="51"/>
      <c r="AO64" s="51"/>
      <c r="AP64" s="34"/>
      <c r="AQ64" s="34"/>
      <c r="AR64" s="37"/>
      <c r="BE64" s="32"/>
    </row>
    <row r="65" spans="2:44" ht="12">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2">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2">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2">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2">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2">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2">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2">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2"/>
      <c r="B75" s="33"/>
      <c r="C75" s="34"/>
      <c r="D75" s="50" t="s">
        <v>53</v>
      </c>
      <c r="E75" s="36"/>
      <c r="F75" s="36"/>
      <c r="G75" s="36"/>
      <c r="H75" s="36"/>
      <c r="I75" s="36"/>
      <c r="J75" s="36"/>
      <c r="K75" s="36"/>
      <c r="L75" s="36"/>
      <c r="M75" s="36"/>
      <c r="N75" s="36"/>
      <c r="O75" s="36"/>
      <c r="P75" s="36"/>
      <c r="Q75" s="36"/>
      <c r="R75" s="36"/>
      <c r="S75" s="36"/>
      <c r="T75" s="36"/>
      <c r="U75" s="36"/>
      <c r="V75" s="50" t="s">
        <v>54</v>
      </c>
      <c r="W75" s="36"/>
      <c r="X75" s="36"/>
      <c r="Y75" s="36"/>
      <c r="Z75" s="36"/>
      <c r="AA75" s="36"/>
      <c r="AB75" s="36"/>
      <c r="AC75" s="36"/>
      <c r="AD75" s="36"/>
      <c r="AE75" s="36"/>
      <c r="AF75" s="36"/>
      <c r="AG75" s="36"/>
      <c r="AH75" s="50" t="s">
        <v>53</v>
      </c>
      <c r="AI75" s="36"/>
      <c r="AJ75" s="36"/>
      <c r="AK75" s="36"/>
      <c r="AL75" s="36"/>
      <c r="AM75" s="50" t="s">
        <v>54</v>
      </c>
      <c r="AN75" s="36"/>
      <c r="AO75" s="36"/>
      <c r="AP75" s="34"/>
      <c r="AQ75" s="34"/>
      <c r="AR75" s="37"/>
      <c r="BE75" s="32"/>
    </row>
    <row r="76" spans="1:57" s="2" customFormat="1" ht="12">
      <c r="A76" s="32"/>
      <c r="B76" s="33"/>
      <c r="C76" s="34"/>
      <c r="D76" s="34"/>
      <c r="E76" s="34"/>
      <c r="F76" s="34"/>
      <c r="G76" s="34"/>
      <c r="H76" s="34"/>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4"/>
      <c r="AK76" s="34"/>
      <c r="AL76" s="34"/>
      <c r="AM76" s="34"/>
      <c r="AN76" s="34"/>
      <c r="AO76" s="34"/>
      <c r="AP76" s="34"/>
      <c r="AQ76" s="34"/>
      <c r="AR76" s="37"/>
      <c r="BE76" s="32"/>
    </row>
    <row r="77" spans="1:57" s="2" customFormat="1" ht="6.95" customHeight="1">
      <c r="A77" s="32"/>
      <c r="B77" s="52"/>
      <c r="C77" s="53"/>
      <c r="D77" s="53"/>
      <c r="E77" s="53"/>
      <c r="F77" s="53"/>
      <c r="G77" s="53"/>
      <c r="H77" s="53"/>
      <c r="I77" s="53"/>
      <c r="J77" s="53"/>
      <c r="K77" s="53"/>
      <c r="L77" s="53"/>
      <c r="M77" s="53"/>
      <c r="N77" s="53"/>
      <c r="O77" s="53"/>
      <c r="P77" s="53"/>
      <c r="Q77" s="53"/>
      <c r="R77" s="53"/>
      <c r="S77" s="53"/>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37"/>
      <c r="BE77" s="32"/>
    </row>
    <row r="81" spans="1:57" s="2" customFormat="1" ht="6.95" customHeight="1">
      <c r="A81" s="32"/>
      <c r="B81" s="54"/>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37"/>
      <c r="BE81" s="32"/>
    </row>
    <row r="82" spans="1:57" s="2" customFormat="1" ht="24.95" customHeight="1">
      <c r="A82" s="32"/>
      <c r="B82" s="33"/>
      <c r="C82" s="24" t="s">
        <v>57</v>
      </c>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7"/>
      <c r="BE82" s="32"/>
    </row>
    <row r="83" spans="1:57" s="2" customFormat="1" ht="6.95" customHeight="1">
      <c r="A83" s="32"/>
      <c r="B83" s="33"/>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7"/>
      <c r="BE83" s="32"/>
    </row>
    <row r="84" spans="2:44" s="4" customFormat="1" ht="12" customHeight="1">
      <c r="B84" s="56"/>
      <c r="C84" s="29" t="s">
        <v>12</v>
      </c>
      <c r="D84" s="57"/>
      <c r="E84" s="57"/>
      <c r="F84" s="57"/>
      <c r="G84" s="57"/>
      <c r="H84" s="57"/>
      <c r="I84" s="57"/>
      <c r="J84" s="57"/>
      <c r="K84" s="57"/>
      <c r="L84" s="57" t="str">
        <f>K5</f>
        <v>2020-04</v>
      </c>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8"/>
    </row>
    <row r="85" spans="2:44" s="5" customFormat="1" ht="36.95" customHeight="1">
      <c r="B85" s="59"/>
      <c r="C85" s="60" t="s">
        <v>14</v>
      </c>
      <c r="D85" s="61"/>
      <c r="E85" s="61"/>
      <c r="F85" s="61"/>
      <c r="G85" s="61"/>
      <c r="H85" s="61"/>
      <c r="I85" s="61"/>
      <c r="J85" s="61"/>
      <c r="K85" s="61"/>
      <c r="L85" s="283" t="str">
        <f>K6</f>
        <v>II/233 Radnice, průtah</v>
      </c>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4"/>
      <c r="AJ85" s="284"/>
      <c r="AK85" s="284"/>
      <c r="AL85" s="284"/>
      <c r="AM85" s="284"/>
      <c r="AN85" s="284"/>
      <c r="AO85" s="284"/>
      <c r="AP85" s="61"/>
      <c r="AQ85" s="61"/>
      <c r="AR85" s="62"/>
    </row>
    <row r="86" spans="1:57" s="2" customFormat="1" ht="6.95" customHeight="1">
      <c r="A86" s="32"/>
      <c r="B86" s="33"/>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7"/>
      <c r="BE86" s="32"/>
    </row>
    <row r="87" spans="1:57" s="2" customFormat="1" ht="12" customHeight="1">
      <c r="A87" s="32"/>
      <c r="B87" s="33"/>
      <c r="C87" s="29" t="s">
        <v>19</v>
      </c>
      <c r="D87" s="34"/>
      <c r="E87" s="34"/>
      <c r="F87" s="34"/>
      <c r="G87" s="34"/>
      <c r="H87" s="34"/>
      <c r="I87" s="34"/>
      <c r="J87" s="34"/>
      <c r="K87" s="34"/>
      <c r="L87" s="63" t="str">
        <f>IF(K8="","",K8)</f>
        <v>Radnice u Rokycan</v>
      </c>
      <c r="M87" s="34"/>
      <c r="N87" s="34"/>
      <c r="O87" s="34"/>
      <c r="P87" s="34"/>
      <c r="Q87" s="34"/>
      <c r="R87" s="34"/>
      <c r="S87" s="34"/>
      <c r="T87" s="34"/>
      <c r="U87" s="34"/>
      <c r="V87" s="34"/>
      <c r="W87" s="34"/>
      <c r="X87" s="34"/>
      <c r="Y87" s="34"/>
      <c r="Z87" s="34"/>
      <c r="AA87" s="34"/>
      <c r="AB87" s="34"/>
      <c r="AC87" s="34"/>
      <c r="AD87" s="34"/>
      <c r="AE87" s="34"/>
      <c r="AF87" s="34"/>
      <c r="AG87" s="34"/>
      <c r="AH87" s="34"/>
      <c r="AI87" s="29" t="s">
        <v>21</v>
      </c>
      <c r="AJ87" s="34"/>
      <c r="AK87" s="34"/>
      <c r="AL87" s="34"/>
      <c r="AM87" s="285" t="str">
        <f>IF(AN8="","",AN8)</f>
        <v>10. 3. 2020</v>
      </c>
      <c r="AN87" s="285"/>
      <c r="AO87" s="34"/>
      <c r="AP87" s="34"/>
      <c r="AQ87" s="34"/>
      <c r="AR87" s="37"/>
      <c r="BE87" s="32"/>
    </row>
    <row r="88" spans="1:57" s="2" customFormat="1" ht="6.95" customHeight="1">
      <c r="A88" s="32"/>
      <c r="B88" s="33"/>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4"/>
      <c r="AK88" s="34"/>
      <c r="AL88" s="34"/>
      <c r="AM88" s="34"/>
      <c r="AN88" s="34"/>
      <c r="AO88" s="34"/>
      <c r="AP88" s="34"/>
      <c r="AQ88" s="34"/>
      <c r="AR88" s="37"/>
      <c r="BE88" s="32"/>
    </row>
    <row r="89" spans="1:57" s="2" customFormat="1" ht="15.2" customHeight="1">
      <c r="A89" s="32"/>
      <c r="B89" s="33"/>
      <c r="C89" s="29" t="s">
        <v>23</v>
      </c>
      <c r="D89" s="34"/>
      <c r="E89" s="34"/>
      <c r="F89" s="34"/>
      <c r="G89" s="34"/>
      <c r="H89" s="34"/>
      <c r="I89" s="34"/>
      <c r="J89" s="34"/>
      <c r="K89" s="34"/>
      <c r="L89" s="57" t="str">
        <f>IF(E11="","",E11)</f>
        <v>SÚS PK a Město Radnice</v>
      </c>
      <c r="M89" s="34"/>
      <c r="N89" s="34"/>
      <c r="O89" s="34"/>
      <c r="P89" s="34"/>
      <c r="Q89" s="34"/>
      <c r="R89" s="34"/>
      <c r="S89" s="34"/>
      <c r="T89" s="34"/>
      <c r="U89" s="34"/>
      <c r="V89" s="34"/>
      <c r="W89" s="34"/>
      <c r="X89" s="34"/>
      <c r="Y89" s="34"/>
      <c r="Z89" s="34"/>
      <c r="AA89" s="34"/>
      <c r="AB89" s="34"/>
      <c r="AC89" s="34"/>
      <c r="AD89" s="34"/>
      <c r="AE89" s="34"/>
      <c r="AF89" s="34"/>
      <c r="AG89" s="34"/>
      <c r="AH89" s="34"/>
      <c r="AI89" s="29" t="s">
        <v>30</v>
      </c>
      <c r="AJ89" s="34"/>
      <c r="AK89" s="34"/>
      <c r="AL89" s="34"/>
      <c r="AM89" s="286" t="str">
        <f>IF(E17="","",E17)</f>
        <v>Ing. Zdeněk Bláha</v>
      </c>
      <c r="AN89" s="287"/>
      <c r="AO89" s="287"/>
      <c r="AP89" s="287"/>
      <c r="AQ89" s="34"/>
      <c r="AR89" s="37"/>
      <c r="AS89" s="288" t="s">
        <v>58</v>
      </c>
      <c r="AT89" s="289"/>
      <c r="AU89" s="65"/>
      <c r="AV89" s="65"/>
      <c r="AW89" s="65"/>
      <c r="AX89" s="65"/>
      <c r="AY89" s="65"/>
      <c r="AZ89" s="65"/>
      <c r="BA89" s="65"/>
      <c r="BB89" s="65"/>
      <c r="BC89" s="65"/>
      <c r="BD89" s="66"/>
      <c r="BE89" s="32"/>
    </row>
    <row r="90" spans="1:57" s="2" customFormat="1" ht="15.2" customHeight="1">
      <c r="A90" s="32"/>
      <c r="B90" s="33"/>
      <c r="C90" s="29" t="s">
        <v>28</v>
      </c>
      <c r="D90" s="34"/>
      <c r="E90" s="34"/>
      <c r="F90" s="34"/>
      <c r="G90" s="34"/>
      <c r="H90" s="34"/>
      <c r="I90" s="34"/>
      <c r="J90" s="34"/>
      <c r="K90" s="34"/>
      <c r="L90" s="57" t="str">
        <f>IF(E14="","",E14)</f>
        <v xml:space="preserve"> </v>
      </c>
      <c r="M90" s="34"/>
      <c r="N90" s="34"/>
      <c r="O90" s="34"/>
      <c r="P90" s="34"/>
      <c r="Q90" s="34"/>
      <c r="R90" s="34"/>
      <c r="S90" s="34"/>
      <c r="T90" s="34"/>
      <c r="U90" s="34"/>
      <c r="V90" s="34"/>
      <c r="W90" s="34"/>
      <c r="X90" s="34"/>
      <c r="Y90" s="34"/>
      <c r="Z90" s="34"/>
      <c r="AA90" s="34"/>
      <c r="AB90" s="34"/>
      <c r="AC90" s="34"/>
      <c r="AD90" s="34"/>
      <c r="AE90" s="34"/>
      <c r="AF90" s="34"/>
      <c r="AG90" s="34"/>
      <c r="AH90" s="34"/>
      <c r="AI90" s="29" t="s">
        <v>34</v>
      </c>
      <c r="AJ90" s="34"/>
      <c r="AK90" s="34"/>
      <c r="AL90" s="34"/>
      <c r="AM90" s="286" t="str">
        <f>IF(E20="","",E20)</f>
        <v>Michal Komorous</v>
      </c>
      <c r="AN90" s="287"/>
      <c r="AO90" s="287"/>
      <c r="AP90" s="287"/>
      <c r="AQ90" s="34"/>
      <c r="AR90" s="37"/>
      <c r="AS90" s="290"/>
      <c r="AT90" s="291"/>
      <c r="AU90" s="67"/>
      <c r="AV90" s="67"/>
      <c r="AW90" s="67"/>
      <c r="AX90" s="67"/>
      <c r="AY90" s="67"/>
      <c r="AZ90" s="67"/>
      <c r="BA90" s="67"/>
      <c r="BB90" s="67"/>
      <c r="BC90" s="67"/>
      <c r="BD90" s="68"/>
      <c r="BE90" s="32"/>
    </row>
    <row r="91" spans="1:57" s="2" customFormat="1" ht="10.9" customHeight="1">
      <c r="A91" s="32"/>
      <c r="B91" s="33"/>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7"/>
      <c r="AS91" s="292"/>
      <c r="AT91" s="293"/>
      <c r="AU91" s="69"/>
      <c r="AV91" s="69"/>
      <c r="AW91" s="69"/>
      <c r="AX91" s="69"/>
      <c r="AY91" s="69"/>
      <c r="AZ91" s="69"/>
      <c r="BA91" s="69"/>
      <c r="BB91" s="69"/>
      <c r="BC91" s="69"/>
      <c r="BD91" s="70"/>
      <c r="BE91" s="32"/>
    </row>
    <row r="92" spans="1:57" s="2" customFormat="1" ht="29.25" customHeight="1">
      <c r="A92" s="32"/>
      <c r="B92" s="33"/>
      <c r="C92" s="278" t="s">
        <v>59</v>
      </c>
      <c r="D92" s="279"/>
      <c r="E92" s="279"/>
      <c r="F92" s="279"/>
      <c r="G92" s="279"/>
      <c r="H92" s="71"/>
      <c r="I92" s="280" t="s">
        <v>60</v>
      </c>
      <c r="J92" s="279"/>
      <c r="K92" s="279"/>
      <c r="L92" s="279"/>
      <c r="M92" s="279"/>
      <c r="N92" s="279"/>
      <c r="O92" s="279"/>
      <c r="P92" s="279"/>
      <c r="Q92" s="279"/>
      <c r="R92" s="279"/>
      <c r="S92" s="279"/>
      <c r="T92" s="279"/>
      <c r="U92" s="279"/>
      <c r="V92" s="279"/>
      <c r="W92" s="279"/>
      <c r="X92" s="279"/>
      <c r="Y92" s="279"/>
      <c r="Z92" s="279"/>
      <c r="AA92" s="279"/>
      <c r="AB92" s="279"/>
      <c r="AC92" s="279"/>
      <c r="AD92" s="279"/>
      <c r="AE92" s="279"/>
      <c r="AF92" s="279"/>
      <c r="AG92" s="282" t="s">
        <v>61</v>
      </c>
      <c r="AH92" s="279"/>
      <c r="AI92" s="279"/>
      <c r="AJ92" s="279"/>
      <c r="AK92" s="279"/>
      <c r="AL92" s="279"/>
      <c r="AM92" s="279"/>
      <c r="AN92" s="280" t="s">
        <v>62</v>
      </c>
      <c r="AO92" s="279"/>
      <c r="AP92" s="281"/>
      <c r="AQ92" s="72" t="s">
        <v>63</v>
      </c>
      <c r="AR92" s="37"/>
      <c r="AS92" s="73" t="s">
        <v>64</v>
      </c>
      <c r="AT92" s="74" t="s">
        <v>65</v>
      </c>
      <c r="AU92" s="74" t="s">
        <v>66</v>
      </c>
      <c r="AV92" s="74" t="s">
        <v>67</v>
      </c>
      <c r="AW92" s="74" t="s">
        <v>68</v>
      </c>
      <c r="AX92" s="74" t="s">
        <v>69</v>
      </c>
      <c r="AY92" s="74" t="s">
        <v>70</v>
      </c>
      <c r="AZ92" s="74" t="s">
        <v>71</v>
      </c>
      <c r="BA92" s="74" t="s">
        <v>72</v>
      </c>
      <c r="BB92" s="74" t="s">
        <v>73</v>
      </c>
      <c r="BC92" s="74" t="s">
        <v>74</v>
      </c>
      <c r="BD92" s="75" t="s">
        <v>75</v>
      </c>
      <c r="BE92" s="32"/>
    </row>
    <row r="93" spans="1:57" s="2" customFormat="1" ht="10.9" customHeight="1">
      <c r="A93" s="32"/>
      <c r="B93" s="33"/>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7"/>
      <c r="AS93" s="76"/>
      <c r="AT93" s="77"/>
      <c r="AU93" s="77"/>
      <c r="AV93" s="77"/>
      <c r="AW93" s="77"/>
      <c r="AX93" s="77"/>
      <c r="AY93" s="77"/>
      <c r="AZ93" s="77"/>
      <c r="BA93" s="77"/>
      <c r="BB93" s="77"/>
      <c r="BC93" s="77"/>
      <c r="BD93" s="78"/>
      <c r="BE93" s="32"/>
    </row>
    <row r="94" spans="2:90" s="6" customFormat="1" ht="32.45" customHeight="1">
      <c r="B94" s="79"/>
      <c r="C94" s="80" t="s">
        <v>76</v>
      </c>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276">
        <f>ROUND(SUM(AG95:AG98),2)</f>
        <v>0</v>
      </c>
      <c r="AH94" s="276"/>
      <c r="AI94" s="276"/>
      <c r="AJ94" s="276"/>
      <c r="AK94" s="276"/>
      <c r="AL94" s="276"/>
      <c r="AM94" s="276"/>
      <c r="AN94" s="277">
        <f>AN95+AN96+AN97</f>
        <v>0</v>
      </c>
      <c r="AO94" s="277"/>
      <c r="AP94" s="277"/>
      <c r="AQ94" s="83" t="s">
        <v>1</v>
      </c>
      <c r="AR94" s="84"/>
      <c r="AS94" s="85">
        <f>ROUND(SUM(AS95:AS98),2)</f>
        <v>0</v>
      </c>
      <c r="AT94" s="86" t="e">
        <f>ROUND(SUM(AV94:AW94),2)</f>
        <v>#REF!</v>
      </c>
      <c r="AU94" s="87" t="e">
        <f>ROUND(SUM(AU95:AU98),5)</f>
        <v>#REF!</v>
      </c>
      <c r="AV94" s="86" t="e">
        <f>ROUND(AZ94*L29,2)</f>
        <v>#REF!</v>
      </c>
      <c r="AW94" s="86" t="e">
        <f>ROUND(BA94*L30,2)</f>
        <v>#REF!</v>
      </c>
      <c r="AX94" s="86" t="e">
        <f>ROUND(BB94*L29,2)</f>
        <v>#REF!</v>
      </c>
      <c r="AY94" s="86" t="e">
        <f>ROUND(BC94*L30,2)</f>
        <v>#REF!</v>
      </c>
      <c r="AZ94" s="86" t="e">
        <f>ROUND(SUM(AZ95:AZ98),2)</f>
        <v>#REF!</v>
      </c>
      <c r="BA94" s="86" t="e">
        <f>ROUND(SUM(BA95:BA98),2)</f>
        <v>#REF!</v>
      </c>
      <c r="BB94" s="86" t="e">
        <f>ROUND(SUM(BB95:BB98),2)</f>
        <v>#REF!</v>
      </c>
      <c r="BC94" s="86" t="e">
        <f>ROUND(SUM(BC95:BC98),2)</f>
        <v>#REF!</v>
      </c>
      <c r="BD94" s="88" t="e">
        <f>ROUND(SUM(BD95:BD98),2)</f>
        <v>#REF!</v>
      </c>
      <c r="BS94" s="89" t="s">
        <v>77</v>
      </c>
      <c r="BT94" s="89" t="s">
        <v>78</v>
      </c>
      <c r="BU94" s="90" t="s">
        <v>79</v>
      </c>
      <c r="BV94" s="89" t="s">
        <v>80</v>
      </c>
      <c r="BW94" s="89" t="s">
        <v>5</v>
      </c>
      <c r="BX94" s="89" t="s">
        <v>81</v>
      </c>
      <c r="CL94" s="89" t="s">
        <v>17</v>
      </c>
    </row>
    <row r="95" spans="1:91" s="7" customFormat="1" ht="16.5" customHeight="1">
      <c r="A95" s="91" t="s">
        <v>82</v>
      </c>
      <c r="B95" s="92"/>
      <c r="C95" s="93"/>
      <c r="D95" s="275" t="s">
        <v>83</v>
      </c>
      <c r="E95" s="275"/>
      <c r="F95" s="275"/>
      <c r="G95" s="275"/>
      <c r="H95" s="275"/>
      <c r="I95" s="94"/>
      <c r="J95" s="275" t="s">
        <v>84</v>
      </c>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3">
        <f>'SO 310 - SO 310 - Dešťová...'!J30</f>
        <v>0</v>
      </c>
      <c r="AH95" s="274"/>
      <c r="AI95" s="274"/>
      <c r="AJ95" s="274"/>
      <c r="AK95" s="274"/>
      <c r="AL95" s="274"/>
      <c r="AM95" s="274"/>
      <c r="AN95" s="273">
        <f>SUM(AG95,AT95)</f>
        <v>0</v>
      </c>
      <c r="AO95" s="274"/>
      <c r="AP95" s="274"/>
      <c r="AQ95" s="95" t="s">
        <v>85</v>
      </c>
      <c r="AR95" s="96"/>
      <c r="AS95" s="97">
        <v>0</v>
      </c>
      <c r="AT95" s="98">
        <f>ROUND(SUM(AV95:AW95),2)</f>
        <v>0</v>
      </c>
      <c r="AU95" s="99">
        <f>'SO 310 - SO 310 - Dešťová...'!P127</f>
        <v>4043.081847</v>
      </c>
      <c r="AV95" s="98">
        <f>'SO 310 - SO 310 - Dešťová...'!J33</f>
        <v>0</v>
      </c>
      <c r="AW95" s="98">
        <f>'SO 310 - SO 310 - Dešťová...'!J34</f>
        <v>0</v>
      </c>
      <c r="AX95" s="98">
        <f>'SO 310 - SO 310 - Dešťová...'!J35</f>
        <v>0</v>
      </c>
      <c r="AY95" s="98">
        <f>'SO 310 - SO 310 - Dešťová...'!J36</f>
        <v>0</v>
      </c>
      <c r="AZ95" s="98">
        <f>'SO 310 - SO 310 - Dešťová...'!F33</f>
        <v>0</v>
      </c>
      <c r="BA95" s="98">
        <f>'SO 310 - SO 310 - Dešťová...'!F34</f>
        <v>0</v>
      </c>
      <c r="BB95" s="98">
        <f>'SO 310 - SO 310 - Dešťová...'!F35</f>
        <v>0</v>
      </c>
      <c r="BC95" s="98">
        <f>'SO 310 - SO 310 - Dešťová...'!F36</f>
        <v>0</v>
      </c>
      <c r="BD95" s="100">
        <f>'SO 310 - SO 310 - Dešťová...'!F37</f>
        <v>0</v>
      </c>
      <c r="BT95" s="101" t="s">
        <v>86</v>
      </c>
      <c r="BV95" s="101" t="s">
        <v>80</v>
      </c>
      <c r="BW95" s="101" t="s">
        <v>87</v>
      </c>
      <c r="BX95" s="101" t="s">
        <v>5</v>
      </c>
      <c r="CL95" s="101" t="s">
        <v>17</v>
      </c>
      <c r="CM95" s="101" t="s">
        <v>88</v>
      </c>
    </row>
    <row r="96" spans="1:91" s="7" customFormat="1" ht="16.5" customHeight="1">
      <c r="A96" s="91" t="s">
        <v>82</v>
      </c>
      <c r="B96" s="92"/>
      <c r="C96" s="93"/>
      <c r="D96" s="275" t="s">
        <v>89</v>
      </c>
      <c r="E96" s="275"/>
      <c r="F96" s="275"/>
      <c r="G96" s="275"/>
      <c r="H96" s="275"/>
      <c r="I96" s="94"/>
      <c r="J96" s="275" t="s">
        <v>90</v>
      </c>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3">
        <f>'SO 342 - SO 342 - Přípojk...'!J30</f>
        <v>0</v>
      </c>
      <c r="AH96" s="274"/>
      <c r="AI96" s="274"/>
      <c r="AJ96" s="274"/>
      <c r="AK96" s="274"/>
      <c r="AL96" s="274"/>
      <c r="AM96" s="274"/>
      <c r="AN96" s="273">
        <f>SUM(AG96,AT96)</f>
        <v>0</v>
      </c>
      <c r="AO96" s="274"/>
      <c r="AP96" s="274"/>
      <c r="AQ96" s="95" t="s">
        <v>85</v>
      </c>
      <c r="AR96" s="96"/>
      <c r="AS96" s="97">
        <v>0</v>
      </c>
      <c r="AT96" s="98">
        <f>ROUND(SUM(AV96:AW96),2)</f>
        <v>0</v>
      </c>
      <c r="AU96" s="99">
        <f>'SO 342 - SO 342 - Přípojk...'!P125</f>
        <v>6849.119799</v>
      </c>
      <c r="AV96" s="98">
        <f>'SO 342 - SO 342 - Přípojk...'!J33</f>
        <v>0</v>
      </c>
      <c r="AW96" s="98">
        <f>'SO 342 - SO 342 - Přípojk...'!J34</f>
        <v>0</v>
      </c>
      <c r="AX96" s="98">
        <f>'SO 342 - SO 342 - Přípojk...'!J35</f>
        <v>0</v>
      </c>
      <c r="AY96" s="98">
        <f>'SO 342 - SO 342 - Přípojk...'!J36</f>
        <v>0</v>
      </c>
      <c r="AZ96" s="98">
        <f>'SO 342 - SO 342 - Přípojk...'!F33</f>
        <v>0</v>
      </c>
      <c r="BA96" s="98">
        <f>'SO 342 - SO 342 - Přípojk...'!F34</f>
        <v>0</v>
      </c>
      <c r="BB96" s="98">
        <f>'SO 342 - SO 342 - Přípojk...'!F35</f>
        <v>0</v>
      </c>
      <c r="BC96" s="98">
        <f>'SO 342 - SO 342 - Přípojk...'!F36</f>
        <v>0</v>
      </c>
      <c r="BD96" s="100">
        <f>'SO 342 - SO 342 - Přípojk...'!F37</f>
        <v>0</v>
      </c>
      <c r="BT96" s="101" t="s">
        <v>86</v>
      </c>
      <c r="BV96" s="101" t="s">
        <v>80</v>
      </c>
      <c r="BW96" s="101" t="s">
        <v>91</v>
      </c>
      <c r="BX96" s="101" t="s">
        <v>5</v>
      </c>
      <c r="CL96" s="101" t="s">
        <v>92</v>
      </c>
      <c r="CM96" s="101" t="s">
        <v>88</v>
      </c>
    </row>
    <row r="97" spans="1:91" s="7" customFormat="1" ht="24.75" customHeight="1">
      <c r="A97" s="91" t="s">
        <v>82</v>
      </c>
      <c r="B97" s="92"/>
      <c r="C97" s="93"/>
      <c r="D97" s="275" t="s">
        <v>93</v>
      </c>
      <c r="E97" s="275"/>
      <c r="F97" s="275"/>
      <c r="G97" s="275"/>
      <c r="H97" s="275"/>
      <c r="I97" s="94"/>
      <c r="J97" s="275" t="s">
        <v>94</v>
      </c>
      <c r="K97" s="275"/>
      <c r="L97" s="275"/>
      <c r="M97" s="275"/>
      <c r="N97" s="275"/>
      <c r="O97" s="275"/>
      <c r="P97" s="275"/>
      <c r="Q97" s="275"/>
      <c r="R97" s="275"/>
      <c r="S97" s="275"/>
      <c r="T97" s="275"/>
      <c r="U97" s="275"/>
      <c r="V97" s="275"/>
      <c r="W97" s="275"/>
      <c r="X97" s="275"/>
      <c r="Y97" s="275"/>
      <c r="Z97" s="275"/>
      <c r="AA97" s="275"/>
      <c r="AB97" s="275"/>
      <c r="AC97" s="275"/>
      <c r="AD97" s="275"/>
      <c r="AE97" s="275"/>
      <c r="AF97" s="275"/>
      <c r="AG97" s="273">
        <f>'SO 342.1 - SO 342.1 - Vod...'!J30</f>
        <v>0</v>
      </c>
      <c r="AH97" s="274"/>
      <c r="AI97" s="274"/>
      <c r="AJ97" s="274"/>
      <c r="AK97" s="274"/>
      <c r="AL97" s="274"/>
      <c r="AM97" s="274"/>
      <c r="AN97" s="273">
        <f>SUM(AG97,AT97)</f>
        <v>0</v>
      </c>
      <c r="AO97" s="274"/>
      <c r="AP97" s="274"/>
      <c r="AQ97" s="95" t="s">
        <v>85</v>
      </c>
      <c r="AR97" s="96"/>
      <c r="AS97" s="97">
        <v>0</v>
      </c>
      <c r="AT97" s="98">
        <f>ROUND(SUM(AV97:AW97),2)</f>
        <v>0</v>
      </c>
      <c r="AU97" s="99">
        <f>'SO 342.1 - SO 342.1 - Vod...'!P124</f>
        <v>130.503501</v>
      </c>
      <c r="AV97" s="98">
        <f>'SO 342.1 - SO 342.1 - Vod...'!J33</f>
        <v>0</v>
      </c>
      <c r="AW97" s="98">
        <f>'SO 342.1 - SO 342.1 - Vod...'!J34</f>
        <v>0</v>
      </c>
      <c r="AX97" s="98">
        <f>'SO 342.1 - SO 342.1 - Vod...'!J35</f>
        <v>0</v>
      </c>
      <c r="AY97" s="98">
        <f>'SO 342.1 - SO 342.1 - Vod...'!J36</f>
        <v>0</v>
      </c>
      <c r="AZ97" s="98">
        <f>'SO 342.1 - SO 342.1 - Vod...'!F33</f>
        <v>0</v>
      </c>
      <c r="BA97" s="98">
        <f>'SO 342.1 - SO 342.1 - Vod...'!F34</f>
        <v>0</v>
      </c>
      <c r="BB97" s="98">
        <f>'SO 342.1 - SO 342.1 - Vod...'!F35</f>
        <v>0</v>
      </c>
      <c r="BC97" s="98">
        <f>'SO 342.1 - SO 342.1 - Vod...'!F36</f>
        <v>0</v>
      </c>
      <c r="BD97" s="100">
        <f>'SO 342.1 - SO 342.1 - Vod...'!F37</f>
        <v>0</v>
      </c>
      <c r="BT97" s="101" t="s">
        <v>86</v>
      </c>
      <c r="BV97" s="101" t="s">
        <v>80</v>
      </c>
      <c r="BW97" s="101" t="s">
        <v>95</v>
      </c>
      <c r="BX97" s="101" t="s">
        <v>5</v>
      </c>
      <c r="CL97" s="101" t="s">
        <v>96</v>
      </c>
      <c r="CM97" s="101" t="s">
        <v>88</v>
      </c>
    </row>
    <row r="98" spans="1:91" s="7" customFormat="1" ht="16.5" customHeight="1">
      <c r="A98" s="91" t="s">
        <v>82</v>
      </c>
      <c r="B98" s="92"/>
      <c r="C98" s="93"/>
      <c r="D98" s="275"/>
      <c r="E98" s="275"/>
      <c r="F98" s="275"/>
      <c r="G98" s="275"/>
      <c r="H98" s="275"/>
      <c r="I98" s="94"/>
      <c r="J98" s="275"/>
      <c r="K98" s="275"/>
      <c r="L98" s="275"/>
      <c r="M98" s="275"/>
      <c r="N98" s="275"/>
      <c r="O98" s="275"/>
      <c r="P98" s="275"/>
      <c r="Q98" s="275"/>
      <c r="R98" s="275"/>
      <c r="S98" s="275"/>
      <c r="T98" s="275"/>
      <c r="U98" s="275"/>
      <c r="V98" s="275"/>
      <c r="W98" s="275"/>
      <c r="X98" s="275"/>
      <c r="Y98" s="275"/>
      <c r="Z98" s="275"/>
      <c r="AA98" s="275"/>
      <c r="AB98" s="275"/>
      <c r="AC98" s="275"/>
      <c r="AD98" s="275"/>
      <c r="AE98" s="275"/>
      <c r="AF98" s="275"/>
      <c r="AG98" s="273"/>
      <c r="AH98" s="274"/>
      <c r="AI98" s="274"/>
      <c r="AJ98" s="274"/>
      <c r="AK98" s="274"/>
      <c r="AL98" s="274"/>
      <c r="AM98" s="274"/>
      <c r="AN98" s="273"/>
      <c r="AO98" s="274"/>
      <c r="AP98" s="274"/>
      <c r="AQ98" s="95" t="s">
        <v>85</v>
      </c>
      <c r="AR98" s="96"/>
      <c r="AS98" s="102">
        <v>0</v>
      </c>
      <c r="AT98" s="103" t="e">
        <f>ROUND(SUM(AV98:AW98),2)</f>
        <v>#REF!</v>
      </c>
      <c r="AU98" s="104" t="e">
        <f>#REF!</f>
        <v>#REF!</v>
      </c>
      <c r="AV98" s="103" t="e">
        <f>#REF!</f>
        <v>#REF!</v>
      </c>
      <c r="AW98" s="103" t="e">
        <f>#REF!</f>
        <v>#REF!</v>
      </c>
      <c r="AX98" s="103" t="e">
        <f>#REF!</f>
        <v>#REF!</v>
      </c>
      <c r="AY98" s="103" t="e">
        <f>#REF!</f>
        <v>#REF!</v>
      </c>
      <c r="AZ98" s="103" t="e">
        <f>#REF!</f>
        <v>#REF!</v>
      </c>
      <c r="BA98" s="103" t="e">
        <f>#REF!</f>
        <v>#REF!</v>
      </c>
      <c r="BB98" s="103" t="e">
        <f>#REF!</f>
        <v>#REF!</v>
      </c>
      <c r="BC98" s="103" t="e">
        <f>#REF!</f>
        <v>#REF!</v>
      </c>
      <c r="BD98" s="105" t="e">
        <f>#REF!</f>
        <v>#REF!</v>
      </c>
      <c r="BT98" s="101" t="s">
        <v>86</v>
      </c>
      <c r="BV98" s="101" t="s">
        <v>80</v>
      </c>
      <c r="BW98" s="101" t="s">
        <v>97</v>
      </c>
      <c r="BX98" s="101" t="s">
        <v>5</v>
      </c>
      <c r="CL98" s="101" t="s">
        <v>98</v>
      </c>
      <c r="CM98" s="101" t="s">
        <v>88</v>
      </c>
    </row>
    <row r="99" spans="1:57" s="2" customFormat="1" ht="30" customHeight="1">
      <c r="A99" s="32"/>
      <c r="B99" s="33"/>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4"/>
      <c r="AK99" s="34"/>
      <c r="AL99" s="34"/>
      <c r="AM99" s="34"/>
      <c r="AN99" s="34"/>
      <c r="AO99" s="34"/>
      <c r="AP99" s="34"/>
      <c r="AQ99" s="34"/>
      <c r="AR99" s="37"/>
      <c r="AS99" s="32"/>
      <c r="AT99" s="32"/>
      <c r="AU99" s="32"/>
      <c r="AV99" s="32"/>
      <c r="AW99" s="32"/>
      <c r="AX99" s="32"/>
      <c r="AY99" s="32"/>
      <c r="AZ99" s="32"/>
      <c r="BA99" s="32"/>
      <c r="BB99" s="32"/>
      <c r="BC99" s="32"/>
      <c r="BD99" s="32"/>
      <c r="BE99" s="32"/>
    </row>
    <row r="100" spans="1:57" s="2" customFormat="1" ht="6.95" customHeight="1">
      <c r="A100" s="32"/>
      <c r="B100" s="52"/>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37"/>
      <c r="AS100" s="32"/>
      <c r="AT100" s="32"/>
      <c r="AU100" s="32"/>
      <c r="AV100" s="32"/>
      <c r="AW100" s="32"/>
      <c r="AX100" s="32"/>
      <c r="AY100" s="32"/>
      <c r="AZ100" s="32"/>
      <c r="BA100" s="32"/>
      <c r="BB100" s="32"/>
      <c r="BC100" s="32"/>
      <c r="BD100" s="32"/>
      <c r="BE100" s="32"/>
    </row>
  </sheetData>
  <sheetProtection algorithmName="SHA-512" hashValue="mXTbS3IiFqJH8FDIFTv+mVbj4MLfNYXw8M+Ejfj6lFZ3TgpkPQmgZwnyPW/41RQs72koarojK3dzaok+NVWN3g==" saltValue="fCv49CFgJrQjrIFqDHlF1g==" spinCount="100000" sheet="1" objects="1" scenarios="1" formatColumns="0" formatRows="0"/>
  <mergeCells count="52">
    <mergeCell ref="L85:AO85"/>
    <mergeCell ref="AM87:AN87"/>
    <mergeCell ref="AM89:AP89"/>
    <mergeCell ref="AS89:AT91"/>
    <mergeCell ref="AM90:AP90"/>
    <mergeCell ref="C92:G92"/>
    <mergeCell ref="AN92:AP92"/>
    <mergeCell ref="AG92:AM92"/>
    <mergeCell ref="I92:AF92"/>
    <mergeCell ref="AN95:AP95"/>
    <mergeCell ref="D95:H95"/>
    <mergeCell ref="AG95:AM95"/>
    <mergeCell ref="J95:AF95"/>
    <mergeCell ref="AN98:AP98"/>
    <mergeCell ref="AG98:AM98"/>
    <mergeCell ref="J98:AF98"/>
    <mergeCell ref="D98:H98"/>
    <mergeCell ref="AG94:AM94"/>
    <mergeCell ref="AN94:AP94"/>
    <mergeCell ref="J96:AF96"/>
    <mergeCell ref="D96:H96"/>
    <mergeCell ref="AN96:AP96"/>
    <mergeCell ref="AG96:AM96"/>
    <mergeCell ref="J97:AF97"/>
    <mergeCell ref="AG97:AM97"/>
    <mergeCell ref="D97:H97"/>
    <mergeCell ref="AN97:AP97"/>
    <mergeCell ref="L30:P30"/>
    <mergeCell ref="W30:AE30"/>
    <mergeCell ref="K5:AO5"/>
    <mergeCell ref="K6:AO6"/>
    <mergeCell ref="E23:AN23"/>
    <mergeCell ref="AK26:AO26"/>
    <mergeCell ref="L28:P28"/>
    <mergeCell ref="W28:AE28"/>
    <mergeCell ref="AK28:AO28"/>
    <mergeCell ref="AR2:BE2"/>
    <mergeCell ref="L33:P33"/>
    <mergeCell ref="W33:AE33"/>
    <mergeCell ref="AK33:AO33"/>
    <mergeCell ref="AK35:AO35"/>
    <mergeCell ref="X35:AB35"/>
    <mergeCell ref="W31:AE31"/>
    <mergeCell ref="AK31:AO31"/>
    <mergeCell ref="L31:P31"/>
    <mergeCell ref="L32:P32"/>
    <mergeCell ref="W32:AE32"/>
    <mergeCell ref="AK32:AO32"/>
    <mergeCell ref="L29:P29"/>
    <mergeCell ref="W29:AE29"/>
    <mergeCell ref="AK29:AO29"/>
    <mergeCell ref="AK30:AO30"/>
  </mergeCells>
  <hyperlinks>
    <hyperlink ref="A95" location="'SO 310 - SO 310 - Dešťová...'!C2" display="/"/>
    <hyperlink ref="A96" location="'SO 342 - SO 342 - Přípojk...'!C2" display="/"/>
    <hyperlink ref="A97" location="'SO 342.1 - SO 342.1 - Vod...'!C2" display="/"/>
    <hyperlink ref="A98" location="'VON - VON'!C2" display="/"/>
  </hyperlinks>
  <printOptions/>
  <pageMargins left="0.7874015748031497" right="0.3937007874015748" top="0.984251968503937" bottom="0.3937007874015748"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832"/>
  <sheetViews>
    <sheetView showGridLines="0" workbookViewId="0" topLeftCell="A112">
      <selection activeCell="W800" sqref="W800"/>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3"/>
    </row>
    <row r="2" spans="12:46" s="1" customFormat="1" ht="36.95" customHeight="1">
      <c r="L2" s="258"/>
      <c r="M2" s="258"/>
      <c r="N2" s="258"/>
      <c r="O2" s="258"/>
      <c r="P2" s="258"/>
      <c r="Q2" s="258"/>
      <c r="R2" s="258"/>
      <c r="S2" s="258"/>
      <c r="T2" s="258"/>
      <c r="U2" s="258"/>
      <c r="V2" s="258"/>
      <c r="AT2" s="18" t="s">
        <v>87</v>
      </c>
    </row>
    <row r="3" spans="2:46" s="1" customFormat="1" ht="6.95" customHeight="1">
      <c r="B3" s="106"/>
      <c r="C3" s="107"/>
      <c r="D3" s="107"/>
      <c r="E3" s="107"/>
      <c r="F3" s="107"/>
      <c r="G3" s="107"/>
      <c r="H3" s="107"/>
      <c r="I3" s="107"/>
      <c r="J3" s="107"/>
      <c r="K3" s="107"/>
      <c r="L3" s="21"/>
      <c r="AT3" s="18" t="s">
        <v>88</v>
      </c>
    </row>
    <row r="4" spans="2:46" s="1" customFormat="1" ht="24.95" customHeight="1">
      <c r="B4" s="21"/>
      <c r="D4" s="108" t="s">
        <v>99</v>
      </c>
      <c r="L4" s="21"/>
      <c r="M4" s="109" t="s">
        <v>10</v>
      </c>
      <c r="AT4" s="18" t="s">
        <v>4</v>
      </c>
    </row>
    <row r="5" spans="2:12" s="1" customFormat="1" ht="6.95" customHeight="1">
      <c r="B5" s="21"/>
      <c r="L5" s="21"/>
    </row>
    <row r="6" spans="2:12" s="1" customFormat="1" ht="12" customHeight="1">
      <c r="B6" s="21"/>
      <c r="D6" s="110" t="s">
        <v>14</v>
      </c>
      <c r="L6" s="21"/>
    </row>
    <row r="7" spans="2:12" s="1" customFormat="1" ht="16.5" customHeight="1">
      <c r="B7" s="21"/>
      <c r="E7" s="297" t="str">
        <f>'Rekapitulace stavby'!K6</f>
        <v>II/233 Radnice, průtah</v>
      </c>
      <c r="F7" s="298"/>
      <c r="G7" s="298"/>
      <c r="H7" s="298"/>
      <c r="L7" s="21"/>
    </row>
    <row r="8" spans="1:31" s="2" customFormat="1" ht="12" customHeight="1">
      <c r="A8" s="32"/>
      <c r="B8" s="37"/>
      <c r="C8" s="32"/>
      <c r="D8" s="110" t="s">
        <v>100</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99" t="s">
        <v>101</v>
      </c>
      <c r="F9" s="300"/>
      <c r="G9" s="300"/>
      <c r="H9" s="300"/>
      <c r="I9" s="32"/>
      <c r="J9" s="32"/>
      <c r="K9" s="32"/>
      <c r="L9" s="49"/>
      <c r="S9" s="32"/>
      <c r="T9" s="32"/>
      <c r="U9" s="32"/>
      <c r="V9" s="32"/>
      <c r="W9" s="32"/>
      <c r="X9" s="32"/>
      <c r="Y9" s="32"/>
      <c r="Z9" s="32"/>
      <c r="AA9" s="32"/>
      <c r="AB9" s="32"/>
      <c r="AC9" s="32"/>
      <c r="AD9" s="32"/>
      <c r="AE9" s="32"/>
    </row>
    <row r="10" spans="1:31" s="2" customFormat="1" ht="12">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0" t="s">
        <v>16</v>
      </c>
      <c r="E11" s="32"/>
      <c r="F11" s="111" t="s">
        <v>17</v>
      </c>
      <c r="G11" s="32"/>
      <c r="H11" s="32"/>
      <c r="I11" s="110" t="s">
        <v>18</v>
      </c>
      <c r="J11" s="111"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0" t="s">
        <v>19</v>
      </c>
      <c r="E12" s="32"/>
      <c r="F12" s="111" t="s">
        <v>20</v>
      </c>
      <c r="G12" s="32"/>
      <c r="H12" s="32"/>
      <c r="I12" s="110" t="s">
        <v>21</v>
      </c>
      <c r="J12" s="112" t="str">
        <f>'Rekapitulace stavby'!AN8</f>
        <v>10. 3. 2020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0" t="s">
        <v>23</v>
      </c>
      <c r="E14" s="32"/>
      <c r="F14" s="32"/>
      <c r="G14" s="32"/>
      <c r="H14" s="32"/>
      <c r="I14" s="110" t="s">
        <v>24</v>
      </c>
      <c r="J14" s="111" t="s">
        <v>25</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11" t="s">
        <v>26</v>
      </c>
      <c r="F15" s="32"/>
      <c r="G15" s="32"/>
      <c r="H15" s="32"/>
      <c r="I15" s="110" t="s">
        <v>27</v>
      </c>
      <c r="J15" s="111" t="s">
        <v>1</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0" t="s">
        <v>28</v>
      </c>
      <c r="E17" s="32"/>
      <c r="F17" s="32"/>
      <c r="G17" s="32"/>
      <c r="H17" s="32"/>
      <c r="I17" s="110" t="s">
        <v>24</v>
      </c>
      <c r="J17" s="111" t="str">
        <f>'Rekapitulace stavby'!AN13</f>
        <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301" t="str">
        <f>'Rekapitulace stavby'!E14</f>
        <v xml:space="preserve"> </v>
      </c>
      <c r="F18" s="301"/>
      <c r="G18" s="301"/>
      <c r="H18" s="301"/>
      <c r="I18" s="110" t="s">
        <v>27</v>
      </c>
      <c r="J18" s="111" t="str">
        <f>'Rekapitulace stavby'!AN14</f>
        <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0" t="s">
        <v>30</v>
      </c>
      <c r="E20" s="32"/>
      <c r="F20" s="32"/>
      <c r="G20" s="32"/>
      <c r="H20" s="32"/>
      <c r="I20" s="110" t="s">
        <v>24</v>
      </c>
      <c r="J20" s="111" t="s">
        <v>31</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11" t="s">
        <v>32</v>
      </c>
      <c r="F21" s="32"/>
      <c r="G21" s="32"/>
      <c r="H21" s="32"/>
      <c r="I21" s="110" t="s">
        <v>27</v>
      </c>
      <c r="J21" s="111" t="s">
        <v>1</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0" t="s">
        <v>34</v>
      </c>
      <c r="E23" s="32"/>
      <c r="F23" s="32"/>
      <c r="G23" s="32"/>
      <c r="H23" s="32"/>
      <c r="I23" s="110" t="s">
        <v>24</v>
      </c>
      <c r="J23" s="111" t="s">
        <v>35</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11" t="s">
        <v>36</v>
      </c>
      <c r="F24" s="32"/>
      <c r="G24" s="32"/>
      <c r="H24" s="32"/>
      <c r="I24" s="110" t="s">
        <v>27</v>
      </c>
      <c r="J24" s="111" t="s">
        <v>1</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0" t="s">
        <v>37</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3"/>
      <c r="B27" s="114"/>
      <c r="C27" s="113"/>
      <c r="D27" s="113"/>
      <c r="E27" s="302" t="s">
        <v>1</v>
      </c>
      <c r="F27" s="302"/>
      <c r="G27" s="302"/>
      <c r="H27" s="302"/>
      <c r="I27" s="113"/>
      <c r="J27" s="113"/>
      <c r="K27" s="113"/>
      <c r="L27" s="115"/>
      <c r="S27" s="113"/>
      <c r="T27" s="113"/>
      <c r="U27" s="113"/>
      <c r="V27" s="113"/>
      <c r="W27" s="113"/>
      <c r="X27" s="113"/>
      <c r="Y27" s="113"/>
      <c r="Z27" s="113"/>
      <c r="AA27" s="113"/>
      <c r="AB27" s="113"/>
      <c r="AC27" s="113"/>
      <c r="AD27" s="113"/>
      <c r="AE27" s="113"/>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16"/>
      <c r="E29" s="116"/>
      <c r="F29" s="116"/>
      <c r="G29" s="116"/>
      <c r="H29" s="116"/>
      <c r="I29" s="116"/>
      <c r="J29" s="116"/>
      <c r="K29" s="116"/>
      <c r="L29" s="49"/>
      <c r="S29" s="32"/>
      <c r="T29" s="32"/>
      <c r="U29" s="32"/>
      <c r="V29" s="32"/>
      <c r="W29" s="32"/>
      <c r="X29" s="32"/>
      <c r="Y29" s="32"/>
      <c r="Z29" s="32"/>
      <c r="AA29" s="32"/>
      <c r="AB29" s="32"/>
      <c r="AC29" s="32"/>
      <c r="AD29" s="32"/>
      <c r="AE29" s="32"/>
    </row>
    <row r="30" spans="1:31" s="2" customFormat="1" ht="25.35" customHeight="1">
      <c r="A30" s="32"/>
      <c r="B30" s="37"/>
      <c r="C30" s="32"/>
      <c r="D30" s="117" t="s">
        <v>38</v>
      </c>
      <c r="E30" s="32"/>
      <c r="F30" s="32"/>
      <c r="G30" s="32"/>
      <c r="H30" s="32"/>
      <c r="I30" s="32"/>
      <c r="J30" s="118">
        <f>ROUND(J127,2)</f>
        <v>0</v>
      </c>
      <c r="K30" s="32"/>
      <c r="L30" s="49"/>
      <c r="S30" s="32"/>
      <c r="T30" s="32"/>
      <c r="U30" s="32"/>
      <c r="V30" s="32"/>
      <c r="W30" s="32"/>
      <c r="X30" s="32"/>
      <c r="Y30" s="32"/>
      <c r="Z30" s="32"/>
      <c r="AA30" s="32"/>
      <c r="AB30" s="32"/>
      <c r="AC30" s="32"/>
      <c r="AD30" s="32"/>
      <c r="AE30" s="32"/>
    </row>
    <row r="31" spans="1:31" s="2" customFormat="1" ht="6.95" customHeight="1">
      <c r="A31" s="32"/>
      <c r="B31" s="37"/>
      <c r="C31" s="32"/>
      <c r="D31" s="116"/>
      <c r="E31" s="116"/>
      <c r="F31" s="116"/>
      <c r="G31" s="116"/>
      <c r="H31" s="116"/>
      <c r="I31" s="116"/>
      <c r="J31" s="116"/>
      <c r="K31" s="116"/>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19" t="s">
        <v>40</v>
      </c>
      <c r="G32" s="32"/>
      <c r="H32" s="32"/>
      <c r="I32" s="119" t="s">
        <v>39</v>
      </c>
      <c r="J32" s="119" t="s">
        <v>41</v>
      </c>
      <c r="K32" s="32"/>
      <c r="L32" s="49"/>
      <c r="S32" s="32"/>
      <c r="T32" s="32"/>
      <c r="U32" s="32"/>
      <c r="V32" s="32"/>
      <c r="W32" s="32"/>
      <c r="X32" s="32"/>
      <c r="Y32" s="32"/>
      <c r="Z32" s="32"/>
      <c r="AA32" s="32"/>
      <c r="AB32" s="32"/>
      <c r="AC32" s="32"/>
      <c r="AD32" s="32"/>
      <c r="AE32" s="32"/>
    </row>
    <row r="33" spans="1:31" s="2" customFormat="1" ht="14.45" customHeight="1">
      <c r="A33" s="32"/>
      <c r="B33" s="37"/>
      <c r="C33" s="32"/>
      <c r="D33" s="120" t="s">
        <v>42</v>
      </c>
      <c r="E33" s="110" t="s">
        <v>43</v>
      </c>
      <c r="F33" s="121">
        <f>ROUND((SUM(BE127:BE831)),2)</f>
        <v>0</v>
      </c>
      <c r="G33" s="32"/>
      <c r="H33" s="32"/>
      <c r="I33" s="122">
        <v>0.21</v>
      </c>
      <c r="J33" s="121">
        <f>ROUND(((SUM(BE127:BE831))*I33),2)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0" t="s">
        <v>44</v>
      </c>
      <c r="F34" s="121">
        <f>ROUND((SUM(BF127:BF831)),2)</f>
        <v>0</v>
      </c>
      <c r="G34" s="32"/>
      <c r="H34" s="32"/>
      <c r="I34" s="122">
        <v>0.15</v>
      </c>
      <c r="J34" s="121">
        <f>ROUND(((SUM(BF127:BF831))*I34),2)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0" t="s">
        <v>45</v>
      </c>
      <c r="F35" s="121">
        <f>ROUND((SUM(BG127:BG831)),2)</f>
        <v>0</v>
      </c>
      <c r="G35" s="32"/>
      <c r="H35" s="32"/>
      <c r="I35" s="122">
        <v>0.21</v>
      </c>
      <c r="J35" s="121">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0" t="s">
        <v>46</v>
      </c>
      <c r="F36" s="121">
        <f>ROUND((SUM(BH127:BH831)),2)</f>
        <v>0</v>
      </c>
      <c r="G36" s="32"/>
      <c r="H36" s="32"/>
      <c r="I36" s="122">
        <v>0.15</v>
      </c>
      <c r="J36" s="121">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0" t="s">
        <v>47</v>
      </c>
      <c r="F37" s="121">
        <f>ROUND((SUM(BI127:BI831)),2)</f>
        <v>0</v>
      </c>
      <c r="G37" s="32"/>
      <c r="H37" s="32"/>
      <c r="I37" s="122">
        <v>0</v>
      </c>
      <c r="J37" s="121">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3"/>
      <c r="D39" s="124" t="s">
        <v>48</v>
      </c>
      <c r="E39" s="125"/>
      <c r="F39" s="125"/>
      <c r="G39" s="126" t="s">
        <v>49</v>
      </c>
      <c r="H39" s="127" t="s">
        <v>50</v>
      </c>
      <c r="I39" s="125"/>
      <c r="J39" s="128">
        <f>SUM(J30:J37)</f>
        <v>0</v>
      </c>
      <c r="K39" s="129"/>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9"/>
      <c r="D50" s="130" t="s">
        <v>51</v>
      </c>
      <c r="E50" s="131"/>
      <c r="F50" s="131"/>
      <c r="G50" s="130" t="s">
        <v>52</v>
      </c>
      <c r="H50" s="131"/>
      <c r="I50" s="131"/>
      <c r="J50" s="131"/>
      <c r="K50" s="131"/>
      <c r="L50" s="49"/>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2"/>
      <c r="B61" s="37"/>
      <c r="C61" s="32"/>
      <c r="D61" s="132" t="s">
        <v>53</v>
      </c>
      <c r="E61" s="133"/>
      <c r="F61" s="134" t="s">
        <v>54</v>
      </c>
      <c r="G61" s="132" t="s">
        <v>53</v>
      </c>
      <c r="H61" s="133"/>
      <c r="I61" s="133"/>
      <c r="J61" s="135" t="s">
        <v>54</v>
      </c>
      <c r="K61" s="133"/>
      <c r="L61" s="49"/>
      <c r="S61" s="32"/>
      <c r="T61" s="32"/>
      <c r="U61" s="32"/>
      <c r="V61" s="32"/>
      <c r="W61" s="32"/>
      <c r="X61" s="32"/>
      <c r="Y61" s="32"/>
      <c r="Z61" s="32"/>
      <c r="AA61" s="32"/>
      <c r="AB61" s="32"/>
      <c r="AC61" s="32"/>
      <c r="AD61" s="32"/>
      <c r="AE61" s="32"/>
    </row>
    <row r="62" spans="2:12" ht="12">
      <c r="B62" s="21"/>
      <c r="L62" s="21"/>
    </row>
    <row r="63" spans="2:12" ht="12">
      <c r="B63" s="21"/>
      <c r="L63" s="21"/>
    </row>
    <row r="64" spans="2:12" ht="12">
      <c r="B64" s="21"/>
      <c r="L64" s="21"/>
    </row>
    <row r="65" spans="1:31" s="2" customFormat="1" ht="12.75">
      <c r="A65" s="32"/>
      <c r="B65" s="37"/>
      <c r="C65" s="32"/>
      <c r="D65" s="130" t="s">
        <v>55</v>
      </c>
      <c r="E65" s="136"/>
      <c r="F65" s="136"/>
      <c r="G65" s="130" t="s">
        <v>56</v>
      </c>
      <c r="H65" s="136"/>
      <c r="I65" s="136"/>
      <c r="J65" s="136"/>
      <c r="K65" s="136"/>
      <c r="L65" s="49"/>
      <c r="S65" s="32"/>
      <c r="T65" s="32"/>
      <c r="U65" s="32"/>
      <c r="V65" s="32"/>
      <c r="W65" s="32"/>
      <c r="X65" s="32"/>
      <c r="Y65" s="32"/>
      <c r="Z65" s="32"/>
      <c r="AA65" s="32"/>
      <c r="AB65" s="32"/>
      <c r="AC65" s="32"/>
      <c r="AD65" s="32"/>
      <c r="AE65" s="32"/>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2"/>
      <c r="B76" s="37"/>
      <c r="C76" s="32"/>
      <c r="D76" s="132" t="s">
        <v>53</v>
      </c>
      <c r="E76" s="133"/>
      <c r="F76" s="134" t="s">
        <v>54</v>
      </c>
      <c r="G76" s="132" t="s">
        <v>53</v>
      </c>
      <c r="H76" s="133"/>
      <c r="I76" s="133"/>
      <c r="J76" s="135" t="s">
        <v>54</v>
      </c>
      <c r="K76" s="133"/>
      <c r="L76" s="49"/>
      <c r="S76" s="32"/>
      <c r="T76" s="32"/>
      <c r="U76" s="32"/>
      <c r="V76" s="32"/>
      <c r="W76" s="32"/>
      <c r="X76" s="32"/>
      <c r="Y76" s="32"/>
      <c r="Z76" s="32"/>
      <c r="AA76" s="32"/>
      <c r="AB76" s="32"/>
      <c r="AC76" s="32"/>
      <c r="AD76" s="32"/>
      <c r="AE76" s="32"/>
    </row>
    <row r="77" spans="1:31" s="2" customFormat="1" ht="14.45" customHeight="1">
      <c r="A77" s="32"/>
      <c r="B77" s="137"/>
      <c r="C77" s="138"/>
      <c r="D77" s="138"/>
      <c r="E77" s="138"/>
      <c r="F77" s="138"/>
      <c r="G77" s="138"/>
      <c r="H77" s="138"/>
      <c r="I77" s="138"/>
      <c r="J77" s="138"/>
      <c r="K77" s="138"/>
      <c r="L77" s="49"/>
      <c r="S77" s="32"/>
      <c r="T77" s="32"/>
      <c r="U77" s="32"/>
      <c r="V77" s="32"/>
      <c r="W77" s="32"/>
      <c r="X77" s="32"/>
      <c r="Y77" s="32"/>
      <c r="Z77" s="32"/>
      <c r="AA77" s="32"/>
      <c r="AB77" s="32"/>
      <c r="AC77" s="32"/>
      <c r="AD77" s="32"/>
      <c r="AE77" s="32"/>
    </row>
    <row r="81" spans="1:31" s="2" customFormat="1" ht="6.95" customHeight="1">
      <c r="A81" s="32"/>
      <c r="B81" s="139"/>
      <c r="C81" s="140"/>
      <c r="D81" s="140"/>
      <c r="E81" s="140"/>
      <c r="F81" s="140"/>
      <c r="G81" s="140"/>
      <c r="H81" s="140"/>
      <c r="I81" s="140"/>
      <c r="J81" s="140"/>
      <c r="K81" s="140"/>
      <c r="L81" s="49"/>
      <c r="S81" s="32"/>
      <c r="T81" s="32"/>
      <c r="U81" s="32"/>
      <c r="V81" s="32"/>
      <c r="W81" s="32"/>
      <c r="X81" s="32"/>
      <c r="Y81" s="32"/>
      <c r="Z81" s="32"/>
      <c r="AA81" s="32"/>
      <c r="AB81" s="32"/>
      <c r="AC81" s="32"/>
      <c r="AD81" s="32"/>
      <c r="AE81" s="32"/>
    </row>
    <row r="82" spans="1:31" s="2" customFormat="1" ht="24.95" customHeight="1">
      <c r="A82" s="32"/>
      <c r="B82" s="33"/>
      <c r="C82" s="24" t="s">
        <v>102</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9" t="s">
        <v>14</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95" t="str">
        <f>E7</f>
        <v>II/233 Radnice, průtah</v>
      </c>
      <c r="F85" s="296"/>
      <c r="G85" s="296"/>
      <c r="H85" s="29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9" t="s">
        <v>100</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83" t="str">
        <f>E9</f>
        <v>SO 310 - SO 310 - Dešťová kanalizace</v>
      </c>
      <c r="F87" s="294"/>
      <c r="G87" s="294"/>
      <c r="H87" s="294"/>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9" t="s">
        <v>19</v>
      </c>
      <c r="D89" s="34"/>
      <c r="E89" s="34"/>
      <c r="F89" s="27" t="str">
        <f>F12</f>
        <v>Radnice u Rokycan</v>
      </c>
      <c r="G89" s="34"/>
      <c r="H89" s="34"/>
      <c r="I89" s="29" t="s">
        <v>21</v>
      </c>
      <c r="J89" s="64" t="str">
        <f>IF(J12="","",J12)</f>
        <v>10. 3. 2020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9" t="s">
        <v>23</v>
      </c>
      <c r="D91" s="34"/>
      <c r="E91" s="34"/>
      <c r="F91" s="27" t="str">
        <f>E15</f>
        <v>SÚS PK a Město Radnice</v>
      </c>
      <c r="G91" s="34"/>
      <c r="H91" s="34"/>
      <c r="I91" s="29" t="s">
        <v>30</v>
      </c>
      <c r="J91" s="30" t="str">
        <f>E21</f>
        <v>Ing. Zdeněk Bláha</v>
      </c>
      <c r="K91" s="34"/>
      <c r="L91" s="49"/>
      <c r="S91" s="32"/>
      <c r="T91" s="32"/>
      <c r="U91" s="32"/>
      <c r="V91" s="32"/>
      <c r="W91" s="32"/>
      <c r="X91" s="32"/>
      <c r="Y91" s="32"/>
      <c r="Z91" s="32"/>
      <c r="AA91" s="32"/>
      <c r="AB91" s="32"/>
      <c r="AC91" s="32"/>
      <c r="AD91" s="32"/>
      <c r="AE91" s="32"/>
    </row>
    <row r="92" spans="1:31" s="2" customFormat="1" ht="15.2" customHeight="1">
      <c r="A92" s="32"/>
      <c r="B92" s="33"/>
      <c r="C92" s="29" t="s">
        <v>28</v>
      </c>
      <c r="D92" s="34"/>
      <c r="E92" s="34"/>
      <c r="F92" s="27" t="str">
        <f>IF(E18="","",E18)</f>
        <v xml:space="preserve"> </v>
      </c>
      <c r="G92" s="34"/>
      <c r="H92" s="34"/>
      <c r="I92" s="29" t="s">
        <v>34</v>
      </c>
      <c r="J92" s="30" t="str">
        <f>E24</f>
        <v>Michal Komorous</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1" t="s">
        <v>103</v>
      </c>
      <c r="D94" s="142"/>
      <c r="E94" s="142"/>
      <c r="F94" s="142"/>
      <c r="G94" s="142"/>
      <c r="H94" s="142"/>
      <c r="I94" s="142"/>
      <c r="J94" s="143" t="s">
        <v>104</v>
      </c>
      <c r="K94" s="142"/>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44" t="s">
        <v>105</v>
      </c>
      <c r="D96" s="34"/>
      <c r="E96" s="34"/>
      <c r="F96" s="34"/>
      <c r="G96" s="34"/>
      <c r="H96" s="34"/>
      <c r="I96" s="34"/>
      <c r="J96" s="82">
        <f>J127</f>
        <v>0</v>
      </c>
      <c r="K96" s="34"/>
      <c r="L96" s="49"/>
      <c r="S96" s="32"/>
      <c r="T96" s="32"/>
      <c r="U96" s="32"/>
      <c r="V96" s="32"/>
      <c r="W96" s="32"/>
      <c r="X96" s="32"/>
      <c r="Y96" s="32"/>
      <c r="Z96" s="32"/>
      <c r="AA96" s="32"/>
      <c r="AB96" s="32"/>
      <c r="AC96" s="32"/>
      <c r="AD96" s="32"/>
      <c r="AE96" s="32"/>
      <c r="AU96" s="18" t="s">
        <v>106</v>
      </c>
    </row>
    <row r="97" spans="2:12" s="9" customFormat="1" ht="24.95" customHeight="1">
      <c r="B97" s="145"/>
      <c r="C97" s="146"/>
      <c r="D97" s="147" t="s">
        <v>107</v>
      </c>
      <c r="E97" s="148"/>
      <c r="F97" s="148"/>
      <c r="G97" s="148"/>
      <c r="H97" s="148"/>
      <c r="I97" s="148"/>
      <c r="J97" s="149">
        <f>J128</f>
        <v>0</v>
      </c>
      <c r="K97" s="146"/>
      <c r="L97" s="150"/>
    </row>
    <row r="98" spans="2:12" s="10" customFormat="1" ht="19.9" customHeight="1">
      <c r="B98" s="151"/>
      <c r="C98" s="152"/>
      <c r="D98" s="153" t="s">
        <v>108</v>
      </c>
      <c r="E98" s="154"/>
      <c r="F98" s="154"/>
      <c r="G98" s="154"/>
      <c r="H98" s="154"/>
      <c r="I98" s="154"/>
      <c r="J98" s="155">
        <f>J129</f>
        <v>0</v>
      </c>
      <c r="K98" s="152"/>
      <c r="L98" s="156"/>
    </row>
    <row r="99" spans="2:12" s="10" customFormat="1" ht="19.9" customHeight="1">
      <c r="B99" s="151"/>
      <c r="C99" s="152"/>
      <c r="D99" s="153" t="s">
        <v>109</v>
      </c>
      <c r="E99" s="154"/>
      <c r="F99" s="154"/>
      <c r="G99" s="154"/>
      <c r="H99" s="154"/>
      <c r="I99" s="154"/>
      <c r="J99" s="155">
        <f>J421</f>
        <v>0</v>
      </c>
      <c r="K99" s="152"/>
      <c r="L99" s="156"/>
    </row>
    <row r="100" spans="2:12" s="10" customFormat="1" ht="19.9" customHeight="1">
      <c r="B100" s="151"/>
      <c r="C100" s="152"/>
      <c r="D100" s="153" t="s">
        <v>110</v>
      </c>
      <c r="E100" s="154"/>
      <c r="F100" s="154"/>
      <c r="G100" s="154"/>
      <c r="H100" s="154"/>
      <c r="I100" s="154"/>
      <c r="J100" s="155">
        <f>J445</f>
        <v>0</v>
      </c>
      <c r="K100" s="152"/>
      <c r="L100" s="156"/>
    </row>
    <row r="101" spans="2:12" s="10" customFormat="1" ht="19.9" customHeight="1">
      <c r="B101" s="151"/>
      <c r="C101" s="152"/>
      <c r="D101" s="153" t="s">
        <v>111</v>
      </c>
      <c r="E101" s="154"/>
      <c r="F101" s="154"/>
      <c r="G101" s="154"/>
      <c r="H101" s="154"/>
      <c r="I101" s="154"/>
      <c r="J101" s="155">
        <f>J502</f>
        <v>0</v>
      </c>
      <c r="K101" s="152"/>
      <c r="L101" s="156"/>
    </row>
    <row r="102" spans="2:12" s="10" customFormat="1" ht="19.9" customHeight="1">
      <c r="B102" s="151"/>
      <c r="C102" s="152"/>
      <c r="D102" s="153" t="s">
        <v>112</v>
      </c>
      <c r="E102" s="154"/>
      <c r="F102" s="154"/>
      <c r="G102" s="154"/>
      <c r="H102" s="154"/>
      <c r="I102" s="154"/>
      <c r="J102" s="155">
        <f>J542</f>
        <v>0</v>
      </c>
      <c r="K102" s="152"/>
      <c r="L102" s="156"/>
    </row>
    <row r="103" spans="2:12" s="10" customFormat="1" ht="19.9" customHeight="1">
      <c r="B103" s="151"/>
      <c r="C103" s="152"/>
      <c r="D103" s="153" t="s">
        <v>113</v>
      </c>
      <c r="E103" s="154"/>
      <c r="F103" s="154"/>
      <c r="G103" s="154"/>
      <c r="H103" s="154"/>
      <c r="I103" s="154"/>
      <c r="J103" s="155">
        <f>J743</f>
        <v>0</v>
      </c>
      <c r="K103" s="152"/>
      <c r="L103" s="156"/>
    </row>
    <row r="104" spans="2:12" s="10" customFormat="1" ht="19.9" customHeight="1">
      <c r="B104" s="151"/>
      <c r="C104" s="152"/>
      <c r="D104" s="153" t="s">
        <v>114</v>
      </c>
      <c r="E104" s="154"/>
      <c r="F104" s="154"/>
      <c r="G104" s="154"/>
      <c r="H104" s="154"/>
      <c r="I104" s="154"/>
      <c r="J104" s="155">
        <f>J782</f>
        <v>0</v>
      </c>
      <c r="K104" s="152"/>
      <c r="L104" s="156"/>
    </row>
    <row r="105" spans="2:12" s="10" customFormat="1" ht="19.9" customHeight="1">
      <c r="B105" s="151"/>
      <c r="C105" s="152"/>
      <c r="D105" s="153" t="s">
        <v>115</v>
      </c>
      <c r="E105" s="154"/>
      <c r="F105" s="154"/>
      <c r="G105" s="154"/>
      <c r="H105" s="154"/>
      <c r="I105" s="154"/>
      <c r="J105" s="155">
        <f>J819</f>
        <v>0</v>
      </c>
      <c r="K105" s="152"/>
      <c r="L105" s="156"/>
    </row>
    <row r="106" spans="2:12" s="9" customFormat="1" ht="24.95" customHeight="1">
      <c r="B106" s="145"/>
      <c r="C106" s="146"/>
      <c r="D106" s="147" t="s">
        <v>116</v>
      </c>
      <c r="E106" s="148"/>
      <c r="F106" s="148"/>
      <c r="G106" s="148"/>
      <c r="H106" s="148"/>
      <c r="I106" s="148"/>
      <c r="J106" s="149">
        <f>J822</f>
        <v>0</v>
      </c>
      <c r="K106" s="146"/>
      <c r="L106" s="150"/>
    </row>
    <row r="107" spans="2:12" s="10" customFormat="1" ht="19.9" customHeight="1">
      <c r="B107" s="151"/>
      <c r="C107" s="152"/>
      <c r="D107" s="153" t="s">
        <v>117</v>
      </c>
      <c r="E107" s="154"/>
      <c r="F107" s="154"/>
      <c r="G107" s="154"/>
      <c r="H107" s="154"/>
      <c r="I107" s="154"/>
      <c r="J107" s="155">
        <f>J823</f>
        <v>0</v>
      </c>
      <c r="K107" s="152"/>
      <c r="L107" s="156"/>
    </row>
    <row r="108" spans="1:31" s="2" customFormat="1" ht="21.75" customHeight="1">
      <c r="A108" s="32"/>
      <c r="B108" s="33"/>
      <c r="C108" s="34"/>
      <c r="D108" s="34"/>
      <c r="E108" s="34"/>
      <c r="F108" s="34"/>
      <c r="G108" s="34"/>
      <c r="H108" s="34"/>
      <c r="I108" s="34"/>
      <c r="J108" s="34"/>
      <c r="K108" s="34"/>
      <c r="L108" s="49"/>
      <c r="S108" s="32"/>
      <c r="T108" s="32"/>
      <c r="U108" s="32"/>
      <c r="V108" s="32"/>
      <c r="W108" s="32"/>
      <c r="X108" s="32"/>
      <c r="Y108" s="32"/>
      <c r="Z108" s="32"/>
      <c r="AA108" s="32"/>
      <c r="AB108" s="32"/>
      <c r="AC108" s="32"/>
      <c r="AD108" s="32"/>
      <c r="AE108" s="32"/>
    </row>
    <row r="109" spans="1:31" s="2" customFormat="1" ht="6.95" customHeight="1">
      <c r="A109" s="32"/>
      <c r="B109" s="52"/>
      <c r="C109" s="53"/>
      <c r="D109" s="53"/>
      <c r="E109" s="53"/>
      <c r="F109" s="53"/>
      <c r="G109" s="53"/>
      <c r="H109" s="53"/>
      <c r="I109" s="53"/>
      <c r="J109" s="53"/>
      <c r="K109" s="53"/>
      <c r="L109" s="49"/>
      <c r="S109" s="32"/>
      <c r="T109" s="32"/>
      <c r="U109" s="32"/>
      <c r="V109" s="32"/>
      <c r="W109" s="32"/>
      <c r="X109" s="32"/>
      <c r="Y109" s="32"/>
      <c r="Z109" s="32"/>
      <c r="AA109" s="32"/>
      <c r="AB109" s="32"/>
      <c r="AC109" s="32"/>
      <c r="AD109" s="32"/>
      <c r="AE109" s="32"/>
    </row>
    <row r="113" spans="1:31" s="2" customFormat="1" ht="6.95" customHeight="1">
      <c r="A113" s="32"/>
      <c r="B113" s="54"/>
      <c r="C113" s="55"/>
      <c r="D113" s="55"/>
      <c r="E113" s="55"/>
      <c r="F113" s="55"/>
      <c r="G113" s="55"/>
      <c r="H113" s="55"/>
      <c r="I113" s="55"/>
      <c r="J113" s="55"/>
      <c r="K113" s="55"/>
      <c r="L113" s="49"/>
      <c r="S113" s="32"/>
      <c r="T113" s="32"/>
      <c r="U113" s="32"/>
      <c r="V113" s="32"/>
      <c r="W113" s="32"/>
      <c r="X113" s="32"/>
      <c r="Y113" s="32"/>
      <c r="Z113" s="32"/>
      <c r="AA113" s="32"/>
      <c r="AB113" s="32"/>
      <c r="AC113" s="32"/>
      <c r="AD113" s="32"/>
      <c r="AE113" s="32"/>
    </row>
    <row r="114" spans="1:31" s="2" customFormat="1" ht="24.95" customHeight="1">
      <c r="A114" s="32"/>
      <c r="B114" s="33"/>
      <c r="C114" s="24" t="s">
        <v>118</v>
      </c>
      <c r="D114" s="34"/>
      <c r="E114" s="34"/>
      <c r="F114" s="34"/>
      <c r="G114" s="34"/>
      <c r="H114" s="34"/>
      <c r="I114" s="34"/>
      <c r="J114" s="34"/>
      <c r="K114" s="34"/>
      <c r="L114" s="49"/>
      <c r="S114" s="32"/>
      <c r="T114" s="32"/>
      <c r="U114" s="32"/>
      <c r="V114" s="32"/>
      <c r="W114" s="32"/>
      <c r="X114" s="32"/>
      <c r="Y114" s="32"/>
      <c r="Z114" s="32"/>
      <c r="AA114" s="32"/>
      <c r="AB114" s="32"/>
      <c r="AC114" s="32"/>
      <c r="AD114" s="32"/>
      <c r="AE114" s="32"/>
    </row>
    <row r="115" spans="1:31" s="2" customFormat="1" ht="6.95" customHeight="1">
      <c r="A115" s="32"/>
      <c r="B115" s="33"/>
      <c r="C115" s="34"/>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12" customHeight="1">
      <c r="A116" s="32"/>
      <c r="B116" s="33"/>
      <c r="C116" s="29" t="s">
        <v>14</v>
      </c>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16.5" customHeight="1">
      <c r="A117" s="32"/>
      <c r="B117" s="33"/>
      <c r="C117" s="34"/>
      <c r="D117" s="34"/>
      <c r="E117" s="295" t="str">
        <f>E7</f>
        <v>II/233 Radnice, průtah</v>
      </c>
      <c r="F117" s="296"/>
      <c r="G117" s="296"/>
      <c r="H117" s="296"/>
      <c r="I117" s="34"/>
      <c r="J117" s="34"/>
      <c r="K117" s="34"/>
      <c r="L117" s="49"/>
      <c r="S117" s="32"/>
      <c r="T117" s="32"/>
      <c r="U117" s="32"/>
      <c r="V117" s="32"/>
      <c r="W117" s="32"/>
      <c r="X117" s="32"/>
      <c r="Y117" s="32"/>
      <c r="Z117" s="32"/>
      <c r="AA117" s="32"/>
      <c r="AB117" s="32"/>
      <c r="AC117" s="32"/>
      <c r="AD117" s="32"/>
      <c r="AE117" s="32"/>
    </row>
    <row r="118" spans="1:31" s="2" customFormat="1" ht="12" customHeight="1">
      <c r="A118" s="32"/>
      <c r="B118" s="33"/>
      <c r="C118" s="29" t="s">
        <v>100</v>
      </c>
      <c r="D118" s="34"/>
      <c r="E118" s="34"/>
      <c r="F118" s="34"/>
      <c r="G118" s="34"/>
      <c r="H118" s="34"/>
      <c r="I118" s="34"/>
      <c r="J118" s="34"/>
      <c r="K118" s="34"/>
      <c r="L118" s="49"/>
      <c r="S118" s="32"/>
      <c r="T118" s="32"/>
      <c r="U118" s="32"/>
      <c r="V118" s="32"/>
      <c r="W118" s="32"/>
      <c r="X118" s="32"/>
      <c r="Y118" s="32"/>
      <c r="Z118" s="32"/>
      <c r="AA118" s="32"/>
      <c r="AB118" s="32"/>
      <c r="AC118" s="32"/>
      <c r="AD118" s="32"/>
      <c r="AE118" s="32"/>
    </row>
    <row r="119" spans="1:31" s="2" customFormat="1" ht="16.5" customHeight="1">
      <c r="A119" s="32"/>
      <c r="B119" s="33"/>
      <c r="C119" s="34"/>
      <c r="D119" s="34"/>
      <c r="E119" s="283" t="str">
        <f>E9</f>
        <v>SO 310 - SO 310 - Dešťová kanalizace</v>
      </c>
      <c r="F119" s="294"/>
      <c r="G119" s="294"/>
      <c r="H119" s="294"/>
      <c r="I119" s="34"/>
      <c r="J119" s="34"/>
      <c r="K119" s="34"/>
      <c r="L119" s="49"/>
      <c r="S119" s="32"/>
      <c r="T119" s="32"/>
      <c r="U119" s="32"/>
      <c r="V119" s="32"/>
      <c r="W119" s="32"/>
      <c r="X119" s="32"/>
      <c r="Y119" s="32"/>
      <c r="Z119" s="32"/>
      <c r="AA119" s="32"/>
      <c r="AB119" s="32"/>
      <c r="AC119" s="32"/>
      <c r="AD119" s="32"/>
      <c r="AE119" s="32"/>
    </row>
    <row r="120" spans="1:31" s="2" customFormat="1" ht="6.95" customHeight="1">
      <c r="A120" s="32"/>
      <c r="B120" s="33"/>
      <c r="C120" s="34"/>
      <c r="D120" s="34"/>
      <c r="E120" s="34"/>
      <c r="F120" s="34"/>
      <c r="G120" s="34"/>
      <c r="H120" s="34"/>
      <c r="I120" s="34"/>
      <c r="J120" s="34"/>
      <c r="K120" s="34"/>
      <c r="L120" s="49"/>
      <c r="S120" s="32"/>
      <c r="T120" s="32"/>
      <c r="U120" s="32"/>
      <c r="V120" s="32"/>
      <c r="W120" s="32"/>
      <c r="X120" s="32"/>
      <c r="Y120" s="32"/>
      <c r="Z120" s="32"/>
      <c r="AA120" s="32"/>
      <c r="AB120" s="32"/>
      <c r="AC120" s="32"/>
      <c r="AD120" s="32"/>
      <c r="AE120" s="32"/>
    </row>
    <row r="121" spans="1:31" s="2" customFormat="1" ht="12" customHeight="1">
      <c r="A121" s="32"/>
      <c r="B121" s="33"/>
      <c r="C121" s="29" t="s">
        <v>19</v>
      </c>
      <c r="D121" s="34"/>
      <c r="E121" s="34"/>
      <c r="F121" s="27" t="str">
        <f>F12</f>
        <v>Radnice u Rokycan</v>
      </c>
      <c r="G121" s="34"/>
      <c r="H121" s="34"/>
      <c r="I121" s="29" t="s">
        <v>21</v>
      </c>
      <c r="J121" s="64" t="str">
        <f>IF(J12="","",J12)</f>
        <v>10. 3. 2020</v>
      </c>
      <c r="K121" s="34"/>
      <c r="L121" s="49"/>
      <c r="S121" s="32"/>
      <c r="T121" s="32"/>
      <c r="U121" s="32"/>
      <c r="V121" s="32"/>
      <c r="W121" s="32"/>
      <c r="X121" s="32"/>
      <c r="Y121" s="32"/>
      <c r="Z121" s="32"/>
      <c r="AA121" s="32"/>
      <c r="AB121" s="32"/>
      <c r="AC121" s="32"/>
      <c r="AD121" s="32"/>
      <c r="AE121" s="32"/>
    </row>
    <row r="122" spans="1:31" s="2" customFormat="1" ht="6.95" customHeight="1">
      <c r="A122" s="32"/>
      <c r="B122" s="33"/>
      <c r="C122" s="34"/>
      <c r="D122" s="34"/>
      <c r="E122" s="34"/>
      <c r="F122" s="34"/>
      <c r="G122" s="34"/>
      <c r="H122" s="34"/>
      <c r="I122" s="34"/>
      <c r="J122" s="34"/>
      <c r="K122" s="34"/>
      <c r="L122" s="49"/>
      <c r="S122" s="32"/>
      <c r="T122" s="32"/>
      <c r="U122" s="32"/>
      <c r="V122" s="32"/>
      <c r="W122" s="32"/>
      <c r="X122" s="32"/>
      <c r="Y122" s="32"/>
      <c r="Z122" s="32"/>
      <c r="AA122" s="32"/>
      <c r="AB122" s="32"/>
      <c r="AC122" s="32"/>
      <c r="AD122" s="32"/>
      <c r="AE122" s="32"/>
    </row>
    <row r="123" spans="1:31" s="2" customFormat="1" ht="15.2" customHeight="1">
      <c r="A123" s="32"/>
      <c r="B123" s="33"/>
      <c r="C123" s="29" t="s">
        <v>23</v>
      </c>
      <c r="D123" s="34"/>
      <c r="E123" s="34"/>
      <c r="F123" s="27" t="str">
        <f>E15</f>
        <v>SÚS PK a Město Radnice</v>
      </c>
      <c r="G123" s="34"/>
      <c r="H123" s="34"/>
      <c r="I123" s="29" t="s">
        <v>30</v>
      </c>
      <c r="J123" s="30" t="str">
        <f>E21</f>
        <v>Ing. Zdeněk Bláha</v>
      </c>
      <c r="K123" s="34"/>
      <c r="L123" s="49"/>
      <c r="S123" s="32"/>
      <c r="T123" s="32"/>
      <c r="U123" s="32"/>
      <c r="V123" s="32"/>
      <c r="W123" s="32"/>
      <c r="X123" s="32"/>
      <c r="Y123" s="32"/>
      <c r="Z123" s="32"/>
      <c r="AA123" s="32"/>
      <c r="AB123" s="32"/>
      <c r="AC123" s="32"/>
      <c r="AD123" s="32"/>
      <c r="AE123" s="32"/>
    </row>
    <row r="124" spans="1:31" s="2" customFormat="1" ht="15.2" customHeight="1">
      <c r="A124" s="32"/>
      <c r="B124" s="33"/>
      <c r="C124" s="29" t="s">
        <v>28</v>
      </c>
      <c r="D124" s="34"/>
      <c r="E124" s="34"/>
      <c r="F124" s="27" t="str">
        <f>IF(E18="","",E18)</f>
        <v xml:space="preserve"> </v>
      </c>
      <c r="G124" s="34"/>
      <c r="H124" s="34"/>
      <c r="I124" s="29" t="s">
        <v>34</v>
      </c>
      <c r="J124" s="30" t="str">
        <f>E24</f>
        <v>Michal Komorous</v>
      </c>
      <c r="K124" s="34"/>
      <c r="L124" s="49"/>
      <c r="S124" s="32"/>
      <c r="T124" s="32"/>
      <c r="U124" s="32"/>
      <c r="V124" s="32"/>
      <c r="W124" s="32"/>
      <c r="X124" s="32"/>
      <c r="Y124" s="32"/>
      <c r="Z124" s="32"/>
      <c r="AA124" s="32"/>
      <c r="AB124" s="32"/>
      <c r="AC124" s="32"/>
      <c r="AD124" s="32"/>
      <c r="AE124" s="32"/>
    </row>
    <row r="125" spans="1:31" s="2" customFormat="1" ht="10.35" customHeight="1">
      <c r="A125" s="32"/>
      <c r="B125" s="33"/>
      <c r="C125" s="34"/>
      <c r="D125" s="34"/>
      <c r="E125" s="34"/>
      <c r="F125" s="34"/>
      <c r="G125" s="34"/>
      <c r="H125" s="34"/>
      <c r="I125" s="34"/>
      <c r="J125" s="34"/>
      <c r="K125" s="34"/>
      <c r="L125" s="49"/>
      <c r="S125" s="32"/>
      <c r="T125" s="32"/>
      <c r="U125" s="32"/>
      <c r="V125" s="32"/>
      <c r="W125" s="32"/>
      <c r="X125" s="32"/>
      <c r="Y125" s="32"/>
      <c r="Z125" s="32"/>
      <c r="AA125" s="32"/>
      <c r="AB125" s="32"/>
      <c r="AC125" s="32"/>
      <c r="AD125" s="32"/>
      <c r="AE125" s="32"/>
    </row>
    <row r="126" spans="1:31" s="11" customFormat="1" ht="29.25" customHeight="1">
      <c r="A126" s="157"/>
      <c r="B126" s="158"/>
      <c r="C126" s="159" t="s">
        <v>119</v>
      </c>
      <c r="D126" s="160" t="s">
        <v>63</v>
      </c>
      <c r="E126" s="160" t="s">
        <v>59</v>
      </c>
      <c r="F126" s="160" t="s">
        <v>60</v>
      </c>
      <c r="G126" s="160" t="s">
        <v>120</v>
      </c>
      <c r="H126" s="160" t="s">
        <v>121</v>
      </c>
      <c r="I126" s="160" t="s">
        <v>122</v>
      </c>
      <c r="J126" s="161" t="s">
        <v>104</v>
      </c>
      <c r="K126" s="162" t="s">
        <v>123</v>
      </c>
      <c r="L126" s="163"/>
      <c r="M126" s="73" t="s">
        <v>1</v>
      </c>
      <c r="N126" s="74" t="s">
        <v>42</v>
      </c>
      <c r="O126" s="74" t="s">
        <v>124</v>
      </c>
      <c r="P126" s="74" t="s">
        <v>125</v>
      </c>
      <c r="Q126" s="74" t="s">
        <v>126</v>
      </c>
      <c r="R126" s="74" t="s">
        <v>127</v>
      </c>
      <c r="S126" s="74" t="s">
        <v>128</v>
      </c>
      <c r="T126" s="75" t="s">
        <v>129</v>
      </c>
      <c r="U126" s="157"/>
      <c r="V126" s="157"/>
      <c r="W126" s="157"/>
      <c r="X126" s="157"/>
      <c r="Y126" s="157"/>
      <c r="Z126" s="157"/>
      <c r="AA126" s="157"/>
      <c r="AB126" s="157"/>
      <c r="AC126" s="157"/>
      <c r="AD126" s="157"/>
      <c r="AE126" s="157"/>
    </row>
    <row r="127" spans="1:63" s="2" customFormat="1" ht="22.9" customHeight="1">
      <c r="A127" s="32"/>
      <c r="B127" s="33"/>
      <c r="C127" s="80" t="s">
        <v>130</v>
      </c>
      <c r="D127" s="34"/>
      <c r="E127" s="34"/>
      <c r="F127" s="34"/>
      <c r="G127" s="34"/>
      <c r="H127" s="34"/>
      <c r="I127" s="34"/>
      <c r="J127" s="164">
        <f>BK127</f>
        <v>0</v>
      </c>
      <c r="K127" s="34"/>
      <c r="L127" s="37"/>
      <c r="M127" s="76"/>
      <c r="N127" s="165"/>
      <c r="O127" s="77"/>
      <c r="P127" s="166">
        <f>P128+P822</f>
        <v>4043.081847</v>
      </c>
      <c r="Q127" s="77"/>
      <c r="R127" s="166">
        <f>R128+R822</f>
        <v>532.6192361</v>
      </c>
      <c r="S127" s="77"/>
      <c r="T127" s="167">
        <f>T128+T822</f>
        <v>392.971668</v>
      </c>
      <c r="U127" s="32"/>
      <c r="V127" s="32"/>
      <c r="W127" s="32"/>
      <c r="X127" s="32"/>
      <c r="Y127" s="32"/>
      <c r="Z127" s="32"/>
      <c r="AA127" s="32"/>
      <c r="AB127" s="32"/>
      <c r="AC127" s="32"/>
      <c r="AD127" s="32"/>
      <c r="AE127" s="32"/>
      <c r="AT127" s="18" t="s">
        <v>77</v>
      </c>
      <c r="AU127" s="18" t="s">
        <v>106</v>
      </c>
      <c r="BK127" s="168">
        <f>BK128+BK822</f>
        <v>0</v>
      </c>
    </row>
    <row r="128" spans="2:63" s="12" customFormat="1" ht="25.9" customHeight="1">
      <c r="B128" s="169"/>
      <c r="C128" s="170"/>
      <c r="D128" s="171" t="s">
        <v>77</v>
      </c>
      <c r="E128" s="172" t="s">
        <v>131</v>
      </c>
      <c r="F128" s="172" t="s">
        <v>132</v>
      </c>
      <c r="G128" s="170"/>
      <c r="H128" s="170"/>
      <c r="I128" s="170"/>
      <c r="J128" s="173">
        <f>BK128</f>
        <v>0</v>
      </c>
      <c r="K128" s="170"/>
      <c r="L128" s="174"/>
      <c r="M128" s="175"/>
      <c r="N128" s="176"/>
      <c r="O128" s="176"/>
      <c r="P128" s="177">
        <f>P129+P421+P445+P502+P542+P743+P782+P819</f>
        <v>4042.071047</v>
      </c>
      <c r="Q128" s="176"/>
      <c r="R128" s="177">
        <f>R129+R421+R445+R502+R542+R743+R782+R819</f>
        <v>532.6192361</v>
      </c>
      <c r="S128" s="176"/>
      <c r="T128" s="178">
        <f>T129+T421+T445+T502+T542+T743+T782+T819</f>
        <v>392.89166800000004</v>
      </c>
      <c r="AR128" s="179" t="s">
        <v>86</v>
      </c>
      <c r="AT128" s="180" t="s">
        <v>77</v>
      </c>
      <c r="AU128" s="180" t="s">
        <v>78</v>
      </c>
      <c r="AY128" s="179" t="s">
        <v>133</v>
      </c>
      <c r="BK128" s="181">
        <f>BK129+BK421+BK445+BK502+BK542+BK743+BK782+BK819</f>
        <v>0</v>
      </c>
    </row>
    <row r="129" spans="2:63" s="12" customFormat="1" ht="22.9" customHeight="1">
      <c r="B129" s="169"/>
      <c r="C129" s="170"/>
      <c r="D129" s="171" t="s">
        <v>77</v>
      </c>
      <c r="E129" s="182" t="s">
        <v>86</v>
      </c>
      <c r="F129" s="182" t="s">
        <v>134</v>
      </c>
      <c r="G129" s="170"/>
      <c r="H129" s="170"/>
      <c r="I129" s="170"/>
      <c r="J129" s="183">
        <f>BK129</f>
        <v>0</v>
      </c>
      <c r="K129" s="170"/>
      <c r="L129" s="174"/>
      <c r="M129" s="175"/>
      <c r="N129" s="176"/>
      <c r="O129" s="176"/>
      <c r="P129" s="177">
        <f>SUM(P130:P420)</f>
        <v>2382.825025</v>
      </c>
      <c r="Q129" s="176"/>
      <c r="R129" s="177">
        <f>SUM(R130:R420)</f>
        <v>486.956794</v>
      </c>
      <c r="S129" s="176"/>
      <c r="T129" s="178">
        <f>SUM(T130:T420)</f>
        <v>243.347</v>
      </c>
      <c r="AR129" s="179" t="s">
        <v>86</v>
      </c>
      <c r="AT129" s="180" t="s">
        <v>77</v>
      </c>
      <c r="AU129" s="180" t="s">
        <v>86</v>
      </c>
      <c r="AY129" s="179" t="s">
        <v>133</v>
      </c>
      <c r="BK129" s="181">
        <f>SUM(BK130:BK420)</f>
        <v>0</v>
      </c>
    </row>
    <row r="130" spans="1:65" s="2" customFormat="1" ht="21.75" customHeight="1">
      <c r="A130" s="32"/>
      <c r="B130" s="33"/>
      <c r="C130" s="184" t="s">
        <v>86</v>
      </c>
      <c r="D130" s="184" t="s">
        <v>135</v>
      </c>
      <c r="E130" s="185" t="s">
        <v>136</v>
      </c>
      <c r="F130" s="186" t="s">
        <v>137</v>
      </c>
      <c r="G130" s="187" t="s">
        <v>138</v>
      </c>
      <c r="H130" s="188">
        <v>8</v>
      </c>
      <c r="I130" s="189">
        <v>0</v>
      </c>
      <c r="J130" s="189">
        <f>ROUND(I130*H130,2)</f>
        <v>0</v>
      </c>
      <c r="K130" s="190"/>
      <c r="L130" s="37"/>
      <c r="M130" s="191" t="s">
        <v>1</v>
      </c>
      <c r="N130" s="192" t="s">
        <v>43</v>
      </c>
      <c r="O130" s="193">
        <v>0.172</v>
      </c>
      <c r="P130" s="193">
        <f>O130*H130</f>
        <v>1.376</v>
      </c>
      <c r="Q130" s="193">
        <v>0</v>
      </c>
      <c r="R130" s="193">
        <f>Q130*H130</f>
        <v>0</v>
      </c>
      <c r="S130" s="193">
        <v>0</v>
      </c>
      <c r="T130" s="194">
        <f>S130*H130</f>
        <v>0</v>
      </c>
      <c r="U130" s="32"/>
      <c r="V130" s="32"/>
      <c r="W130" s="32"/>
      <c r="X130" s="32"/>
      <c r="Y130" s="32"/>
      <c r="Z130" s="32"/>
      <c r="AA130" s="32"/>
      <c r="AB130" s="32"/>
      <c r="AC130" s="32"/>
      <c r="AD130" s="32"/>
      <c r="AE130" s="32"/>
      <c r="AR130" s="195" t="s">
        <v>139</v>
      </c>
      <c r="AT130" s="195" t="s">
        <v>135</v>
      </c>
      <c r="AU130" s="195" t="s">
        <v>88</v>
      </c>
      <c r="AY130" s="18" t="s">
        <v>133</v>
      </c>
      <c r="BE130" s="196">
        <f>IF(N130="základní",J130,0)</f>
        <v>0</v>
      </c>
      <c r="BF130" s="196">
        <f>IF(N130="snížená",J130,0)</f>
        <v>0</v>
      </c>
      <c r="BG130" s="196">
        <f>IF(N130="zákl. přenesená",J130,0)</f>
        <v>0</v>
      </c>
      <c r="BH130" s="196">
        <f>IF(N130="sníž. přenesená",J130,0)</f>
        <v>0</v>
      </c>
      <c r="BI130" s="196">
        <f>IF(N130="nulová",J130,0)</f>
        <v>0</v>
      </c>
      <c r="BJ130" s="18" t="s">
        <v>86</v>
      </c>
      <c r="BK130" s="196">
        <f>ROUND(I130*H130,2)</f>
        <v>0</v>
      </c>
      <c r="BL130" s="18" t="s">
        <v>139</v>
      </c>
      <c r="BM130" s="195" t="s">
        <v>140</v>
      </c>
    </row>
    <row r="131" spans="1:47" s="2" customFormat="1" ht="19.5">
      <c r="A131" s="32"/>
      <c r="B131" s="33"/>
      <c r="C131" s="34"/>
      <c r="D131" s="197" t="s">
        <v>141</v>
      </c>
      <c r="E131" s="34"/>
      <c r="F131" s="198" t="s">
        <v>142</v>
      </c>
      <c r="G131" s="34"/>
      <c r="H131" s="34"/>
      <c r="I131" s="34"/>
      <c r="J131" s="34"/>
      <c r="K131" s="34"/>
      <c r="L131" s="37"/>
      <c r="M131" s="199"/>
      <c r="N131" s="200"/>
      <c r="O131" s="69"/>
      <c r="P131" s="69"/>
      <c r="Q131" s="69"/>
      <c r="R131" s="69"/>
      <c r="S131" s="69"/>
      <c r="T131" s="70"/>
      <c r="U131" s="32"/>
      <c r="V131" s="32"/>
      <c r="W131" s="32"/>
      <c r="X131" s="32"/>
      <c r="Y131" s="32"/>
      <c r="Z131" s="32"/>
      <c r="AA131" s="32"/>
      <c r="AB131" s="32"/>
      <c r="AC131" s="32"/>
      <c r="AD131" s="32"/>
      <c r="AE131" s="32"/>
      <c r="AT131" s="18" t="s">
        <v>141</v>
      </c>
      <c r="AU131" s="18" t="s">
        <v>88</v>
      </c>
    </row>
    <row r="132" spans="2:51" s="13" customFormat="1" ht="12">
      <c r="B132" s="201"/>
      <c r="C132" s="202"/>
      <c r="D132" s="197" t="s">
        <v>143</v>
      </c>
      <c r="E132" s="203" t="s">
        <v>1</v>
      </c>
      <c r="F132" s="204" t="s">
        <v>144</v>
      </c>
      <c r="G132" s="202"/>
      <c r="H132" s="203" t="s">
        <v>1</v>
      </c>
      <c r="I132" s="202"/>
      <c r="J132" s="202"/>
      <c r="K132" s="202"/>
      <c r="L132" s="205"/>
      <c r="M132" s="206"/>
      <c r="N132" s="207"/>
      <c r="O132" s="207"/>
      <c r="P132" s="207"/>
      <c r="Q132" s="207"/>
      <c r="R132" s="207"/>
      <c r="S132" s="207"/>
      <c r="T132" s="208"/>
      <c r="AT132" s="209" t="s">
        <v>143</v>
      </c>
      <c r="AU132" s="209" t="s">
        <v>88</v>
      </c>
      <c r="AV132" s="13" t="s">
        <v>86</v>
      </c>
      <c r="AW132" s="13" t="s">
        <v>33</v>
      </c>
      <c r="AX132" s="13" t="s">
        <v>78</v>
      </c>
      <c r="AY132" s="209" t="s">
        <v>133</v>
      </c>
    </row>
    <row r="133" spans="2:51" s="14" customFormat="1" ht="12">
      <c r="B133" s="210"/>
      <c r="C133" s="211"/>
      <c r="D133" s="197" t="s">
        <v>143</v>
      </c>
      <c r="E133" s="212" t="s">
        <v>1</v>
      </c>
      <c r="F133" s="213" t="s">
        <v>145</v>
      </c>
      <c r="G133" s="211"/>
      <c r="H133" s="214">
        <v>8</v>
      </c>
      <c r="I133" s="211"/>
      <c r="J133" s="211"/>
      <c r="K133" s="211"/>
      <c r="L133" s="215"/>
      <c r="M133" s="216"/>
      <c r="N133" s="217"/>
      <c r="O133" s="217"/>
      <c r="P133" s="217"/>
      <c r="Q133" s="217"/>
      <c r="R133" s="217"/>
      <c r="S133" s="217"/>
      <c r="T133" s="218"/>
      <c r="AT133" s="219" t="s">
        <v>143</v>
      </c>
      <c r="AU133" s="219" t="s">
        <v>88</v>
      </c>
      <c r="AV133" s="14" t="s">
        <v>88</v>
      </c>
      <c r="AW133" s="14" t="s">
        <v>33</v>
      </c>
      <c r="AX133" s="14" t="s">
        <v>78</v>
      </c>
      <c r="AY133" s="219" t="s">
        <v>133</v>
      </c>
    </row>
    <row r="134" spans="2:51" s="15" customFormat="1" ht="12">
      <c r="B134" s="220"/>
      <c r="C134" s="221"/>
      <c r="D134" s="197" t="s">
        <v>143</v>
      </c>
      <c r="E134" s="222" t="s">
        <v>1</v>
      </c>
      <c r="F134" s="223" t="s">
        <v>146</v>
      </c>
      <c r="G134" s="221"/>
      <c r="H134" s="224">
        <v>8</v>
      </c>
      <c r="I134" s="221"/>
      <c r="J134" s="221"/>
      <c r="K134" s="221"/>
      <c r="L134" s="225"/>
      <c r="M134" s="226"/>
      <c r="N134" s="227"/>
      <c r="O134" s="227"/>
      <c r="P134" s="227"/>
      <c r="Q134" s="227"/>
      <c r="R134" s="227"/>
      <c r="S134" s="227"/>
      <c r="T134" s="228"/>
      <c r="AT134" s="229" t="s">
        <v>143</v>
      </c>
      <c r="AU134" s="229" t="s">
        <v>88</v>
      </c>
      <c r="AV134" s="15" t="s">
        <v>139</v>
      </c>
      <c r="AW134" s="15" t="s">
        <v>33</v>
      </c>
      <c r="AX134" s="15" t="s">
        <v>86</v>
      </c>
      <c r="AY134" s="229" t="s">
        <v>133</v>
      </c>
    </row>
    <row r="135" spans="1:65" s="2" customFormat="1" ht="16.5" customHeight="1">
      <c r="A135" s="32"/>
      <c r="B135" s="33"/>
      <c r="C135" s="184" t="s">
        <v>88</v>
      </c>
      <c r="D135" s="184" t="s">
        <v>135</v>
      </c>
      <c r="E135" s="185" t="s">
        <v>147</v>
      </c>
      <c r="F135" s="186" t="s">
        <v>148</v>
      </c>
      <c r="G135" s="187" t="s">
        <v>138</v>
      </c>
      <c r="H135" s="188">
        <v>10</v>
      </c>
      <c r="I135" s="189">
        <v>0</v>
      </c>
      <c r="J135" s="189">
        <f>ROUND(I135*H135,2)</f>
        <v>0</v>
      </c>
      <c r="K135" s="190"/>
      <c r="L135" s="37"/>
      <c r="M135" s="191" t="s">
        <v>1</v>
      </c>
      <c r="N135" s="192" t="s">
        <v>43</v>
      </c>
      <c r="O135" s="193">
        <v>0.031</v>
      </c>
      <c r="P135" s="193">
        <f>O135*H135</f>
        <v>0.31</v>
      </c>
      <c r="Q135" s="193">
        <v>0</v>
      </c>
      <c r="R135" s="193">
        <f>Q135*H135</f>
        <v>0</v>
      </c>
      <c r="S135" s="193">
        <v>0.26</v>
      </c>
      <c r="T135" s="194">
        <f>S135*H135</f>
        <v>2.6</v>
      </c>
      <c r="U135" s="32"/>
      <c r="V135" s="32"/>
      <c r="W135" s="32"/>
      <c r="X135" s="32"/>
      <c r="Y135" s="32"/>
      <c r="Z135" s="32"/>
      <c r="AA135" s="32"/>
      <c r="AB135" s="32"/>
      <c r="AC135" s="32"/>
      <c r="AD135" s="32"/>
      <c r="AE135" s="32"/>
      <c r="AR135" s="195" t="s">
        <v>139</v>
      </c>
      <c r="AT135" s="195" t="s">
        <v>135</v>
      </c>
      <c r="AU135" s="195" t="s">
        <v>88</v>
      </c>
      <c r="AY135" s="18" t="s">
        <v>133</v>
      </c>
      <c r="BE135" s="196">
        <f>IF(N135="základní",J135,0)</f>
        <v>0</v>
      </c>
      <c r="BF135" s="196">
        <f>IF(N135="snížená",J135,0)</f>
        <v>0</v>
      </c>
      <c r="BG135" s="196">
        <f>IF(N135="zákl. přenesená",J135,0)</f>
        <v>0</v>
      </c>
      <c r="BH135" s="196">
        <f>IF(N135="sníž. přenesená",J135,0)</f>
        <v>0</v>
      </c>
      <c r="BI135" s="196">
        <f>IF(N135="nulová",J135,0)</f>
        <v>0</v>
      </c>
      <c r="BJ135" s="18" t="s">
        <v>86</v>
      </c>
      <c r="BK135" s="196">
        <f>ROUND(I135*H135,2)</f>
        <v>0</v>
      </c>
      <c r="BL135" s="18" t="s">
        <v>139</v>
      </c>
      <c r="BM135" s="195" t="s">
        <v>149</v>
      </c>
    </row>
    <row r="136" spans="1:47" s="2" customFormat="1" ht="19.5">
      <c r="A136" s="32"/>
      <c r="B136" s="33"/>
      <c r="C136" s="34"/>
      <c r="D136" s="197" t="s">
        <v>141</v>
      </c>
      <c r="E136" s="34"/>
      <c r="F136" s="198" t="s">
        <v>150</v>
      </c>
      <c r="G136" s="34"/>
      <c r="H136" s="34"/>
      <c r="I136" s="34"/>
      <c r="J136" s="34"/>
      <c r="K136" s="34"/>
      <c r="L136" s="37"/>
      <c r="M136" s="199"/>
      <c r="N136" s="200"/>
      <c r="O136" s="69"/>
      <c r="P136" s="69"/>
      <c r="Q136" s="69"/>
      <c r="R136" s="69"/>
      <c r="S136" s="69"/>
      <c r="T136" s="70"/>
      <c r="U136" s="32"/>
      <c r="V136" s="32"/>
      <c r="W136" s="32"/>
      <c r="X136" s="32"/>
      <c r="Y136" s="32"/>
      <c r="Z136" s="32"/>
      <c r="AA136" s="32"/>
      <c r="AB136" s="32"/>
      <c r="AC136" s="32"/>
      <c r="AD136" s="32"/>
      <c r="AE136" s="32"/>
      <c r="AT136" s="18" t="s">
        <v>141</v>
      </c>
      <c r="AU136" s="18" t="s">
        <v>88</v>
      </c>
    </row>
    <row r="137" spans="2:51" s="13" customFormat="1" ht="12">
      <c r="B137" s="201"/>
      <c r="C137" s="202"/>
      <c r="D137" s="197" t="s">
        <v>143</v>
      </c>
      <c r="E137" s="203" t="s">
        <v>1</v>
      </c>
      <c r="F137" s="204" t="s">
        <v>151</v>
      </c>
      <c r="G137" s="202"/>
      <c r="H137" s="203" t="s">
        <v>1</v>
      </c>
      <c r="I137" s="202"/>
      <c r="J137" s="202"/>
      <c r="K137" s="202"/>
      <c r="L137" s="205"/>
      <c r="M137" s="206"/>
      <c r="N137" s="207"/>
      <c r="O137" s="207"/>
      <c r="P137" s="207"/>
      <c r="Q137" s="207"/>
      <c r="R137" s="207"/>
      <c r="S137" s="207"/>
      <c r="T137" s="208"/>
      <c r="AT137" s="209" t="s">
        <v>143</v>
      </c>
      <c r="AU137" s="209" t="s">
        <v>88</v>
      </c>
      <c r="AV137" s="13" t="s">
        <v>86</v>
      </c>
      <c r="AW137" s="13" t="s">
        <v>33</v>
      </c>
      <c r="AX137" s="13" t="s">
        <v>78</v>
      </c>
      <c r="AY137" s="209" t="s">
        <v>133</v>
      </c>
    </row>
    <row r="138" spans="2:51" s="14" customFormat="1" ht="12">
      <c r="B138" s="210"/>
      <c r="C138" s="211"/>
      <c r="D138" s="197" t="s">
        <v>143</v>
      </c>
      <c r="E138" s="212" t="s">
        <v>1</v>
      </c>
      <c r="F138" s="213" t="s">
        <v>152</v>
      </c>
      <c r="G138" s="211"/>
      <c r="H138" s="214">
        <v>10</v>
      </c>
      <c r="I138" s="211"/>
      <c r="J138" s="211"/>
      <c r="K138" s="211"/>
      <c r="L138" s="215"/>
      <c r="M138" s="216"/>
      <c r="N138" s="217"/>
      <c r="O138" s="217"/>
      <c r="P138" s="217"/>
      <c r="Q138" s="217"/>
      <c r="R138" s="217"/>
      <c r="S138" s="217"/>
      <c r="T138" s="218"/>
      <c r="AT138" s="219" t="s">
        <v>143</v>
      </c>
      <c r="AU138" s="219" t="s">
        <v>88</v>
      </c>
      <c r="AV138" s="14" t="s">
        <v>88</v>
      </c>
      <c r="AW138" s="14" t="s">
        <v>33</v>
      </c>
      <c r="AX138" s="14" t="s">
        <v>78</v>
      </c>
      <c r="AY138" s="219" t="s">
        <v>133</v>
      </c>
    </row>
    <row r="139" spans="2:51" s="15" customFormat="1" ht="12">
      <c r="B139" s="220"/>
      <c r="C139" s="221"/>
      <c r="D139" s="197" t="s">
        <v>143</v>
      </c>
      <c r="E139" s="222" t="s">
        <v>1</v>
      </c>
      <c r="F139" s="223" t="s">
        <v>146</v>
      </c>
      <c r="G139" s="221"/>
      <c r="H139" s="224">
        <v>10</v>
      </c>
      <c r="I139" s="221"/>
      <c r="J139" s="221"/>
      <c r="K139" s="221"/>
      <c r="L139" s="225"/>
      <c r="M139" s="226"/>
      <c r="N139" s="227"/>
      <c r="O139" s="227"/>
      <c r="P139" s="227"/>
      <c r="Q139" s="227"/>
      <c r="R139" s="227"/>
      <c r="S139" s="227"/>
      <c r="T139" s="228"/>
      <c r="AT139" s="229" t="s">
        <v>143</v>
      </c>
      <c r="AU139" s="229" t="s">
        <v>88</v>
      </c>
      <c r="AV139" s="15" t="s">
        <v>139</v>
      </c>
      <c r="AW139" s="15" t="s">
        <v>33</v>
      </c>
      <c r="AX139" s="15" t="s">
        <v>86</v>
      </c>
      <c r="AY139" s="229" t="s">
        <v>133</v>
      </c>
    </row>
    <row r="140" spans="1:65" s="2" customFormat="1" ht="16.5" customHeight="1">
      <c r="A140" s="32"/>
      <c r="B140" s="33"/>
      <c r="C140" s="184" t="s">
        <v>153</v>
      </c>
      <c r="D140" s="184" t="s">
        <v>135</v>
      </c>
      <c r="E140" s="185" t="s">
        <v>154</v>
      </c>
      <c r="F140" s="186" t="s">
        <v>155</v>
      </c>
      <c r="G140" s="187" t="s">
        <v>138</v>
      </c>
      <c r="H140" s="188">
        <v>511</v>
      </c>
      <c r="I140" s="189">
        <v>0</v>
      </c>
      <c r="J140" s="189">
        <f>ROUND(I140*H140,2)</f>
        <v>0</v>
      </c>
      <c r="K140" s="190"/>
      <c r="L140" s="37"/>
      <c r="M140" s="191" t="s">
        <v>1</v>
      </c>
      <c r="N140" s="192" t="s">
        <v>43</v>
      </c>
      <c r="O140" s="193">
        <v>0.028</v>
      </c>
      <c r="P140" s="193">
        <f>O140*H140</f>
        <v>14.308</v>
      </c>
      <c r="Q140" s="193">
        <v>0</v>
      </c>
      <c r="R140" s="193">
        <f>Q140*H140</f>
        <v>0</v>
      </c>
      <c r="S140" s="193">
        <v>0.417</v>
      </c>
      <c r="T140" s="194">
        <f>S140*H140</f>
        <v>213.087</v>
      </c>
      <c r="U140" s="32"/>
      <c r="V140" s="32"/>
      <c r="W140" s="32"/>
      <c r="X140" s="32"/>
      <c r="Y140" s="32"/>
      <c r="Z140" s="32"/>
      <c r="AA140" s="32"/>
      <c r="AB140" s="32"/>
      <c r="AC140" s="32"/>
      <c r="AD140" s="32"/>
      <c r="AE140" s="32"/>
      <c r="AR140" s="195" t="s">
        <v>139</v>
      </c>
      <c r="AT140" s="195" t="s">
        <v>135</v>
      </c>
      <c r="AU140" s="195" t="s">
        <v>88</v>
      </c>
      <c r="AY140" s="18" t="s">
        <v>133</v>
      </c>
      <c r="BE140" s="196">
        <f>IF(N140="základní",J140,0)</f>
        <v>0</v>
      </c>
      <c r="BF140" s="196">
        <f>IF(N140="snížená",J140,0)</f>
        <v>0</v>
      </c>
      <c r="BG140" s="196">
        <f>IF(N140="zákl. přenesená",J140,0)</f>
        <v>0</v>
      </c>
      <c r="BH140" s="196">
        <f>IF(N140="sníž. přenesená",J140,0)</f>
        <v>0</v>
      </c>
      <c r="BI140" s="196">
        <f>IF(N140="nulová",J140,0)</f>
        <v>0</v>
      </c>
      <c r="BJ140" s="18" t="s">
        <v>86</v>
      </c>
      <c r="BK140" s="196">
        <f>ROUND(I140*H140,2)</f>
        <v>0</v>
      </c>
      <c r="BL140" s="18" t="s">
        <v>139</v>
      </c>
      <c r="BM140" s="195" t="s">
        <v>156</v>
      </c>
    </row>
    <row r="141" spans="1:47" s="2" customFormat="1" ht="19.5">
      <c r="A141" s="32"/>
      <c r="B141" s="33"/>
      <c r="C141" s="34"/>
      <c r="D141" s="197" t="s">
        <v>141</v>
      </c>
      <c r="E141" s="34"/>
      <c r="F141" s="198" t="s">
        <v>157</v>
      </c>
      <c r="G141" s="34"/>
      <c r="H141" s="34"/>
      <c r="I141" s="34"/>
      <c r="J141" s="34"/>
      <c r="K141" s="34"/>
      <c r="L141" s="37"/>
      <c r="M141" s="199"/>
      <c r="N141" s="200"/>
      <c r="O141" s="69"/>
      <c r="P141" s="69"/>
      <c r="Q141" s="69"/>
      <c r="R141" s="69"/>
      <c r="S141" s="69"/>
      <c r="T141" s="70"/>
      <c r="U141" s="32"/>
      <c r="V141" s="32"/>
      <c r="W141" s="32"/>
      <c r="X141" s="32"/>
      <c r="Y141" s="32"/>
      <c r="Z141" s="32"/>
      <c r="AA141" s="32"/>
      <c r="AB141" s="32"/>
      <c r="AC141" s="32"/>
      <c r="AD141" s="32"/>
      <c r="AE141" s="32"/>
      <c r="AT141" s="18" t="s">
        <v>141</v>
      </c>
      <c r="AU141" s="18" t="s">
        <v>88</v>
      </c>
    </row>
    <row r="142" spans="2:51" s="13" customFormat="1" ht="12">
      <c r="B142" s="201"/>
      <c r="C142" s="202"/>
      <c r="D142" s="197" t="s">
        <v>143</v>
      </c>
      <c r="E142" s="203" t="s">
        <v>1</v>
      </c>
      <c r="F142" s="204" t="s">
        <v>151</v>
      </c>
      <c r="G142" s="202"/>
      <c r="H142" s="203" t="s">
        <v>1</v>
      </c>
      <c r="I142" s="202"/>
      <c r="J142" s="202"/>
      <c r="K142" s="202"/>
      <c r="L142" s="205"/>
      <c r="M142" s="206"/>
      <c r="N142" s="207"/>
      <c r="O142" s="207"/>
      <c r="P142" s="207"/>
      <c r="Q142" s="207"/>
      <c r="R142" s="207"/>
      <c r="S142" s="207"/>
      <c r="T142" s="208"/>
      <c r="AT142" s="209" t="s">
        <v>143</v>
      </c>
      <c r="AU142" s="209" t="s">
        <v>88</v>
      </c>
      <c r="AV142" s="13" t="s">
        <v>86</v>
      </c>
      <c r="AW142" s="13" t="s">
        <v>33</v>
      </c>
      <c r="AX142" s="13" t="s">
        <v>78</v>
      </c>
      <c r="AY142" s="209" t="s">
        <v>133</v>
      </c>
    </row>
    <row r="143" spans="2:51" s="14" customFormat="1" ht="12">
      <c r="B143" s="210"/>
      <c r="C143" s="211"/>
      <c r="D143" s="197" t="s">
        <v>143</v>
      </c>
      <c r="E143" s="212" t="s">
        <v>1</v>
      </c>
      <c r="F143" s="213" t="s">
        <v>158</v>
      </c>
      <c r="G143" s="211"/>
      <c r="H143" s="214">
        <v>511</v>
      </c>
      <c r="I143" s="211"/>
      <c r="J143" s="211"/>
      <c r="K143" s="211"/>
      <c r="L143" s="215"/>
      <c r="M143" s="216"/>
      <c r="N143" s="217"/>
      <c r="O143" s="217"/>
      <c r="P143" s="217"/>
      <c r="Q143" s="217"/>
      <c r="R143" s="217"/>
      <c r="S143" s="217"/>
      <c r="T143" s="218"/>
      <c r="AT143" s="219" t="s">
        <v>143</v>
      </c>
      <c r="AU143" s="219" t="s">
        <v>88</v>
      </c>
      <c r="AV143" s="14" t="s">
        <v>88</v>
      </c>
      <c r="AW143" s="14" t="s">
        <v>33</v>
      </c>
      <c r="AX143" s="14" t="s">
        <v>78</v>
      </c>
      <c r="AY143" s="219" t="s">
        <v>133</v>
      </c>
    </row>
    <row r="144" spans="2:51" s="15" customFormat="1" ht="12">
      <c r="B144" s="220"/>
      <c r="C144" s="221"/>
      <c r="D144" s="197" t="s">
        <v>143</v>
      </c>
      <c r="E144" s="222" t="s">
        <v>1</v>
      </c>
      <c r="F144" s="223" t="s">
        <v>146</v>
      </c>
      <c r="G144" s="221"/>
      <c r="H144" s="224">
        <v>511</v>
      </c>
      <c r="I144" s="221"/>
      <c r="J144" s="221"/>
      <c r="K144" s="221"/>
      <c r="L144" s="225"/>
      <c r="M144" s="226"/>
      <c r="N144" s="227"/>
      <c r="O144" s="227"/>
      <c r="P144" s="227"/>
      <c r="Q144" s="227"/>
      <c r="R144" s="227"/>
      <c r="S144" s="227"/>
      <c r="T144" s="228"/>
      <c r="AT144" s="229" t="s">
        <v>143</v>
      </c>
      <c r="AU144" s="229" t="s">
        <v>88</v>
      </c>
      <c r="AV144" s="15" t="s">
        <v>139</v>
      </c>
      <c r="AW144" s="15" t="s">
        <v>33</v>
      </c>
      <c r="AX144" s="15" t="s">
        <v>86</v>
      </c>
      <c r="AY144" s="229" t="s">
        <v>133</v>
      </c>
    </row>
    <row r="145" spans="1:65" s="2" customFormat="1" ht="16.5" customHeight="1">
      <c r="A145" s="32"/>
      <c r="B145" s="33"/>
      <c r="C145" s="184" t="s">
        <v>139</v>
      </c>
      <c r="D145" s="184" t="s">
        <v>135</v>
      </c>
      <c r="E145" s="185" t="s">
        <v>159</v>
      </c>
      <c r="F145" s="186" t="s">
        <v>160</v>
      </c>
      <c r="G145" s="187" t="s">
        <v>138</v>
      </c>
      <c r="H145" s="188">
        <v>31.5</v>
      </c>
      <c r="I145" s="189">
        <v>0</v>
      </c>
      <c r="J145" s="189">
        <f>ROUND(I145*H145,2)</f>
        <v>0</v>
      </c>
      <c r="K145" s="190"/>
      <c r="L145" s="37"/>
      <c r="M145" s="191" t="s">
        <v>1</v>
      </c>
      <c r="N145" s="192" t="s">
        <v>43</v>
      </c>
      <c r="O145" s="193">
        <v>0.232</v>
      </c>
      <c r="P145" s="193">
        <f>O145*H145</f>
        <v>7.308000000000001</v>
      </c>
      <c r="Q145" s="193">
        <v>0</v>
      </c>
      <c r="R145" s="193">
        <f>Q145*H145</f>
        <v>0</v>
      </c>
      <c r="S145" s="193">
        <v>0.58</v>
      </c>
      <c r="T145" s="194">
        <f>S145*H145</f>
        <v>18.27</v>
      </c>
      <c r="U145" s="32"/>
      <c r="V145" s="32"/>
      <c r="W145" s="32"/>
      <c r="X145" s="32"/>
      <c r="Y145" s="32"/>
      <c r="Z145" s="32"/>
      <c r="AA145" s="32"/>
      <c r="AB145" s="32"/>
      <c r="AC145" s="32"/>
      <c r="AD145" s="32"/>
      <c r="AE145" s="32"/>
      <c r="AR145" s="195" t="s">
        <v>139</v>
      </c>
      <c r="AT145" s="195" t="s">
        <v>135</v>
      </c>
      <c r="AU145" s="195" t="s">
        <v>88</v>
      </c>
      <c r="AY145" s="18" t="s">
        <v>133</v>
      </c>
      <c r="BE145" s="196">
        <f>IF(N145="základní",J145,0)</f>
        <v>0</v>
      </c>
      <c r="BF145" s="196">
        <f>IF(N145="snížená",J145,0)</f>
        <v>0</v>
      </c>
      <c r="BG145" s="196">
        <f>IF(N145="zákl. přenesená",J145,0)</f>
        <v>0</v>
      </c>
      <c r="BH145" s="196">
        <f>IF(N145="sníž. přenesená",J145,0)</f>
        <v>0</v>
      </c>
      <c r="BI145" s="196">
        <f>IF(N145="nulová",J145,0)</f>
        <v>0</v>
      </c>
      <c r="BJ145" s="18" t="s">
        <v>86</v>
      </c>
      <c r="BK145" s="196">
        <f>ROUND(I145*H145,2)</f>
        <v>0</v>
      </c>
      <c r="BL145" s="18" t="s">
        <v>139</v>
      </c>
      <c r="BM145" s="195" t="s">
        <v>161</v>
      </c>
    </row>
    <row r="146" spans="1:47" s="2" customFormat="1" ht="19.5">
      <c r="A146" s="32"/>
      <c r="B146" s="33"/>
      <c r="C146" s="34"/>
      <c r="D146" s="197" t="s">
        <v>141</v>
      </c>
      <c r="E146" s="34"/>
      <c r="F146" s="198" t="s">
        <v>162</v>
      </c>
      <c r="G146" s="34"/>
      <c r="H146" s="34"/>
      <c r="I146" s="34"/>
      <c r="J146" s="34"/>
      <c r="K146" s="34"/>
      <c r="L146" s="37"/>
      <c r="M146" s="199"/>
      <c r="N146" s="200"/>
      <c r="O146" s="69"/>
      <c r="P146" s="69"/>
      <c r="Q146" s="69"/>
      <c r="R146" s="69"/>
      <c r="S146" s="69"/>
      <c r="T146" s="70"/>
      <c r="U146" s="32"/>
      <c r="V146" s="32"/>
      <c r="W146" s="32"/>
      <c r="X146" s="32"/>
      <c r="Y146" s="32"/>
      <c r="Z146" s="32"/>
      <c r="AA146" s="32"/>
      <c r="AB146" s="32"/>
      <c r="AC146" s="32"/>
      <c r="AD146" s="32"/>
      <c r="AE146" s="32"/>
      <c r="AT146" s="18" t="s">
        <v>141</v>
      </c>
      <c r="AU146" s="18" t="s">
        <v>88</v>
      </c>
    </row>
    <row r="147" spans="2:51" s="13" customFormat="1" ht="12">
      <c r="B147" s="201"/>
      <c r="C147" s="202"/>
      <c r="D147" s="197" t="s">
        <v>143</v>
      </c>
      <c r="E147" s="203" t="s">
        <v>1</v>
      </c>
      <c r="F147" s="204" t="s">
        <v>151</v>
      </c>
      <c r="G147" s="202"/>
      <c r="H147" s="203" t="s">
        <v>1</v>
      </c>
      <c r="I147" s="202"/>
      <c r="J147" s="202"/>
      <c r="K147" s="202"/>
      <c r="L147" s="205"/>
      <c r="M147" s="206"/>
      <c r="N147" s="207"/>
      <c r="O147" s="207"/>
      <c r="P147" s="207"/>
      <c r="Q147" s="207"/>
      <c r="R147" s="207"/>
      <c r="S147" s="207"/>
      <c r="T147" s="208"/>
      <c r="AT147" s="209" t="s">
        <v>143</v>
      </c>
      <c r="AU147" s="209" t="s">
        <v>88</v>
      </c>
      <c r="AV147" s="13" t="s">
        <v>86</v>
      </c>
      <c r="AW147" s="13" t="s">
        <v>33</v>
      </c>
      <c r="AX147" s="13" t="s">
        <v>78</v>
      </c>
      <c r="AY147" s="209" t="s">
        <v>133</v>
      </c>
    </row>
    <row r="148" spans="2:51" s="14" customFormat="1" ht="12">
      <c r="B148" s="210"/>
      <c r="C148" s="211"/>
      <c r="D148" s="197" t="s">
        <v>143</v>
      </c>
      <c r="E148" s="212" t="s">
        <v>1</v>
      </c>
      <c r="F148" s="213" t="s">
        <v>163</v>
      </c>
      <c r="G148" s="211"/>
      <c r="H148" s="214">
        <v>31.5</v>
      </c>
      <c r="I148" s="211"/>
      <c r="J148" s="211"/>
      <c r="K148" s="211"/>
      <c r="L148" s="215"/>
      <c r="M148" s="216"/>
      <c r="N148" s="217"/>
      <c r="O148" s="217"/>
      <c r="P148" s="217"/>
      <c r="Q148" s="217"/>
      <c r="R148" s="217"/>
      <c r="S148" s="217"/>
      <c r="T148" s="218"/>
      <c r="AT148" s="219" t="s">
        <v>143</v>
      </c>
      <c r="AU148" s="219" t="s">
        <v>88</v>
      </c>
      <c r="AV148" s="14" t="s">
        <v>88</v>
      </c>
      <c r="AW148" s="14" t="s">
        <v>33</v>
      </c>
      <c r="AX148" s="14" t="s">
        <v>78</v>
      </c>
      <c r="AY148" s="219" t="s">
        <v>133</v>
      </c>
    </row>
    <row r="149" spans="2:51" s="15" customFormat="1" ht="12">
      <c r="B149" s="220"/>
      <c r="C149" s="221"/>
      <c r="D149" s="197" t="s">
        <v>143</v>
      </c>
      <c r="E149" s="222" t="s">
        <v>1</v>
      </c>
      <c r="F149" s="223" t="s">
        <v>146</v>
      </c>
      <c r="G149" s="221"/>
      <c r="H149" s="224">
        <v>31.5</v>
      </c>
      <c r="I149" s="221"/>
      <c r="J149" s="221"/>
      <c r="K149" s="221"/>
      <c r="L149" s="225"/>
      <c r="M149" s="226"/>
      <c r="N149" s="227"/>
      <c r="O149" s="227"/>
      <c r="P149" s="227"/>
      <c r="Q149" s="227"/>
      <c r="R149" s="227"/>
      <c r="S149" s="227"/>
      <c r="T149" s="228"/>
      <c r="AT149" s="229" t="s">
        <v>143</v>
      </c>
      <c r="AU149" s="229" t="s">
        <v>88</v>
      </c>
      <c r="AV149" s="15" t="s">
        <v>139</v>
      </c>
      <c r="AW149" s="15" t="s">
        <v>33</v>
      </c>
      <c r="AX149" s="15" t="s">
        <v>86</v>
      </c>
      <c r="AY149" s="229" t="s">
        <v>133</v>
      </c>
    </row>
    <row r="150" spans="1:65" s="2" customFormat="1" ht="16.5" customHeight="1">
      <c r="A150" s="32"/>
      <c r="B150" s="33"/>
      <c r="C150" s="184" t="s">
        <v>164</v>
      </c>
      <c r="D150" s="184" t="s">
        <v>135</v>
      </c>
      <c r="E150" s="185" t="s">
        <v>165</v>
      </c>
      <c r="F150" s="186" t="s">
        <v>166</v>
      </c>
      <c r="G150" s="187" t="s">
        <v>138</v>
      </c>
      <c r="H150" s="188">
        <v>31.5</v>
      </c>
      <c r="I150" s="189">
        <v>0</v>
      </c>
      <c r="J150" s="189">
        <f>ROUND(I150*H150,2)</f>
        <v>0</v>
      </c>
      <c r="K150" s="190"/>
      <c r="L150" s="37"/>
      <c r="M150" s="191" t="s">
        <v>1</v>
      </c>
      <c r="N150" s="192" t="s">
        <v>43</v>
      </c>
      <c r="O150" s="193">
        <v>0.13</v>
      </c>
      <c r="P150" s="193">
        <f>O150*H150</f>
        <v>4.095</v>
      </c>
      <c r="Q150" s="193">
        <v>0</v>
      </c>
      <c r="R150" s="193">
        <f>Q150*H150</f>
        <v>0</v>
      </c>
      <c r="S150" s="193">
        <v>0.22</v>
      </c>
      <c r="T150" s="194">
        <f>S150*H150</f>
        <v>6.93</v>
      </c>
      <c r="U150" s="32"/>
      <c r="V150" s="32"/>
      <c r="W150" s="32"/>
      <c r="X150" s="32"/>
      <c r="Y150" s="32"/>
      <c r="Z150" s="32"/>
      <c r="AA150" s="32"/>
      <c r="AB150" s="32"/>
      <c r="AC150" s="32"/>
      <c r="AD150" s="32"/>
      <c r="AE150" s="32"/>
      <c r="AR150" s="195" t="s">
        <v>139</v>
      </c>
      <c r="AT150" s="195" t="s">
        <v>135</v>
      </c>
      <c r="AU150" s="195" t="s">
        <v>88</v>
      </c>
      <c r="AY150" s="18" t="s">
        <v>133</v>
      </c>
      <c r="BE150" s="196">
        <f>IF(N150="základní",J150,0)</f>
        <v>0</v>
      </c>
      <c r="BF150" s="196">
        <f>IF(N150="snížená",J150,0)</f>
        <v>0</v>
      </c>
      <c r="BG150" s="196">
        <f>IF(N150="zákl. přenesená",J150,0)</f>
        <v>0</v>
      </c>
      <c r="BH150" s="196">
        <f>IF(N150="sníž. přenesená",J150,0)</f>
        <v>0</v>
      </c>
      <c r="BI150" s="196">
        <f>IF(N150="nulová",J150,0)</f>
        <v>0</v>
      </c>
      <c r="BJ150" s="18" t="s">
        <v>86</v>
      </c>
      <c r="BK150" s="196">
        <f>ROUND(I150*H150,2)</f>
        <v>0</v>
      </c>
      <c r="BL150" s="18" t="s">
        <v>139</v>
      </c>
      <c r="BM150" s="195" t="s">
        <v>167</v>
      </c>
    </row>
    <row r="151" spans="1:47" s="2" customFormat="1" ht="19.5">
      <c r="A151" s="32"/>
      <c r="B151" s="33"/>
      <c r="C151" s="34"/>
      <c r="D151" s="197" t="s">
        <v>141</v>
      </c>
      <c r="E151" s="34"/>
      <c r="F151" s="198" t="s">
        <v>168</v>
      </c>
      <c r="G151" s="34"/>
      <c r="H151" s="34"/>
      <c r="I151" s="34"/>
      <c r="J151" s="34"/>
      <c r="K151" s="34"/>
      <c r="L151" s="37"/>
      <c r="M151" s="199"/>
      <c r="N151" s="200"/>
      <c r="O151" s="69"/>
      <c r="P151" s="69"/>
      <c r="Q151" s="69"/>
      <c r="R151" s="69"/>
      <c r="S151" s="69"/>
      <c r="T151" s="70"/>
      <c r="U151" s="32"/>
      <c r="V151" s="32"/>
      <c r="W151" s="32"/>
      <c r="X151" s="32"/>
      <c r="Y151" s="32"/>
      <c r="Z151" s="32"/>
      <c r="AA151" s="32"/>
      <c r="AB151" s="32"/>
      <c r="AC151" s="32"/>
      <c r="AD151" s="32"/>
      <c r="AE151" s="32"/>
      <c r="AT151" s="18" t="s">
        <v>141</v>
      </c>
      <c r="AU151" s="18" t="s">
        <v>88</v>
      </c>
    </row>
    <row r="152" spans="2:51" s="13" customFormat="1" ht="12">
      <c r="B152" s="201"/>
      <c r="C152" s="202"/>
      <c r="D152" s="197" t="s">
        <v>143</v>
      </c>
      <c r="E152" s="203" t="s">
        <v>1</v>
      </c>
      <c r="F152" s="204" t="s">
        <v>151</v>
      </c>
      <c r="G152" s="202"/>
      <c r="H152" s="203" t="s">
        <v>1</v>
      </c>
      <c r="I152" s="202"/>
      <c r="J152" s="202"/>
      <c r="K152" s="202"/>
      <c r="L152" s="205"/>
      <c r="M152" s="206"/>
      <c r="N152" s="207"/>
      <c r="O152" s="207"/>
      <c r="P152" s="207"/>
      <c r="Q152" s="207"/>
      <c r="R152" s="207"/>
      <c r="S152" s="207"/>
      <c r="T152" s="208"/>
      <c r="AT152" s="209" t="s">
        <v>143</v>
      </c>
      <c r="AU152" s="209" t="s">
        <v>88</v>
      </c>
      <c r="AV152" s="13" t="s">
        <v>86</v>
      </c>
      <c r="AW152" s="13" t="s">
        <v>33</v>
      </c>
      <c r="AX152" s="13" t="s">
        <v>78</v>
      </c>
      <c r="AY152" s="209" t="s">
        <v>133</v>
      </c>
    </row>
    <row r="153" spans="2:51" s="14" customFormat="1" ht="12">
      <c r="B153" s="210"/>
      <c r="C153" s="211"/>
      <c r="D153" s="197" t="s">
        <v>143</v>
      </c>
      <c r="E153" s="212" t="s">
        <v>1</v>
      </c>
      <c r="F153" s="213" t="s">
        <v>163</v>
      </c>
      <c r="G153" s="211"/>
      <c r="H153" s="214">
        <v>31.5</v>
      </c>
      <c r="I153" s="211"/>
      <c r="J153" s="211"/>
      <c r="K153" s="211"/>
      <c r="L153" s="215"/>
      <c r="M153" s="216"/>
      <c r="N153" s="217"/>
      <c r="O153" s="217"/>
      <c r="P153" s="217"/>
      <c r="Q153" s="217"/>
      <c r="R153" s="217"/>
      <c r="S153" s="217"/>
      <c r="T153" s="218"/>
      <c r="AT153" s="219" t="s">
        <v>143</v>
      </c>
      <c r="AU153" s="219" t="s">
        <v>88</v>
      </c>
      <c r="AV153" s="14" t="s">
        <v>88</v>
      </c>
      <c r="AW153" s="14" t="s">
        <v>33</v>
      </c>
      <c r="AX153" s="14" t="s">
        <v>78</v>
      </c>
      <c r="AY153" s="219" t="s">
        <v>133</v>
      </c>
    </row>
    <row r="154" spans="2:51" s="15" customFormat="1" ht="12">
      <c r="B154" s="220"/>
      <c r="C154" s="221"/>
      <c r="D154" s="197" t="s">
        <v>143</v>
      </c>
      <c r="E154" s="222" t="s">
        <v>1</v>
      </c>
      <c r="F154" s="223" t="s">
        <v>146</v>
      </c>
      <c r="G154" s="221"/>
      <c r="H154" s="224">
        <v>31.5</v>
      </c>
      <c r="I154" s="221"/>
      <c r="J154" s="221"/>
      <c r="K154" s="221"/>
      <c r="L154" s="225"/>
      <c r="M154" s="226"/>
      <c r="N154" s="227"/>
      <c r="O154" s="227"/>
      <c r="P154" s="227"/>
      <c r="Q154" s="227"/>
      <c r="R154" s="227"/>
      <c r="S154" s="227"/>
      <c r="T154" s="228"/>
      <c r="AT154" s="229" t="s">
        <v>143</v>
      </c>
      <c r="AU154" s="229" t="s">
        <v>88</v>
      </c>
      <c r="AV154" s="15" t="s">
        <v>139</v>
      </c>
      <c r="AW154" s="15" t="s">
        <v>33</v>
      </c>
      <c r="AX154" s="15" t="s">
        <v>86</v>
      </c>
      <c r="AY154" s="229" t="s">
        <v>133</v>
      </c>
    </row>
    <row r="155" spans="1:65" s="2" customFormat="1" ht="16.5" customHeight="1">
      <c r="A155" s="32"/>
      <c r="B155" s="33"/>
      <c r="C155" s="184" t="s">
        <v>169</v>
      </c>
      <c r="D155" s="184" t="s">
        <v>135</v>
      </c>
      <c r="E155" s="185" t="s">
        <v>170</v>
      </c>
      <c r="F155" s="186" t="s">
        <v>171</v>
      </c>
      <c r="G155" s="187" t="s">
        <v>172</v>
      </c>
      <c r="H155" s="188">
        <v>12</v>
      </c>
      <c r="I155" s="189">
        <v>0</v>
      </c>
      <c r="J155" s="189">
        <f>ROUND(I155*H155,2)</f>
        <v>0</v>
      </c>
      <c r="K155" s="190"/>
      <c r="L155" s="37"/>
      <c r="M155" s="191" t="s">
        <v>1</v>
      </c>
      <c r="N155" s="192" t="s">
        <v>43</v>
      </c>
      <c r="O155" s="193">
        <v>0.133</v>
      </c>
      <c r="P155" s="193">
        <f>O155*H155</f>
        <v>1.596</v>
      </c>
      <c r="Q155" s="193">
        <v>0</v>
      </c>
      <c r="R155" s="193">
        <f>Q155*H155</f>
        <v>0</v>
      </c>
      <c r="S155" s="193">
        <v>0.205</v>
      </c>
      <c r="T155" s="194">
        <f>S155*H155</f>
        <v>2.46</v>
      </c>
      <c r="U155" s="32"/>
      <c r="V155" s="32"/>
      <c r="W155" s="32"/>
      <c r="X155" s="32"/>
      <c r="Y155" s="32"/>
      <c r="Z155" s="32"/>
      <c r="AA155" s="32"/>
      <c r="AB155" s="32"/>
      <c r="AC155" s="32"/>
      <c r="AD155" s="32"/>
      <c r="AE155" s="32"/>
      <c r="AR155" s="195" t="s">
        <v>139</v>
      </c>
      <c r="AT155" s="195" t="s">
        <v>135</v>
      </c>
      <c r="AU155" s="195" t="s">
        <v>88</v>
      </c>
      <c r="AY155" s="18" t="s">
        <v>133</v>
      </c>
      <c r="BE155" s="196">
        <f>IF(N155="základní",J155,0)</f>
        <v>0</v>
      </c>
      <c r="BF155" s="196">
        <f>IF(N155="snížená",J155,0)</f>
        <v>0</v>
      </c>
      <c r="BG155" s="196">
        <f>IF(N155="zákl. přenesená",J155,0)</f>
        <v>0</v>
      </c>
      <c r="BH155" s="196">
        <f>IF(N155="sníž. přenesená",J155,0)</f>
        <v>0</v>
      </c>
      <c r="BI155" s="196">
        <f>IF(N155="nulová",J155,0)</f>
        <v>0</v>
      </c>
      <c r="BJ155" s="18" t="s">
        <v>86</v>
      </c>
      <c r="BK155" s="196">
        <f>ROUND(I155*H155,2)</f>
        <v>0</v>
      </c>
      <c r="BL155" s="18" t="s">
        <v>139</v>
      </c>
      <c r="BM155" s="195" t="s">
        <v>173</v>
      </c>
    </row>
    <row r="156" spans="1:47" s="2" customFormat="1" ht="19.5">
      <c r="A156" s="32"/>
      <c r="B156" s="33"/>
      <c r="C156" s="34"/>
      <c r="D156" s="197" t="s">
        <v>141</v>
      </c>
      <c r="E156" s="34"/>
      <c r="F156" s="198" t="s">
        <v>174</v>
      </c>
      <c r="G156" s="34"/>
      <c r="H156" s="34"/>
      <c r="I156" s="34"/>
      <c r="J156" s="34"/>
      <c r="K156" s="34"/>
      <c r="L156" s="37"/>
      <c r="M156" s="199"/>
      <c r="N156" s="200"/>
      <c r="O156" s="69"/>
      <c r="P156" s="69"/>
      <c r="Q156" s="69"/>
      <c r="R156" s="69"/>
      <c r="S156" s="69"/>
      <c r="T156" s="70"/>
      <c r="U156" s="32"/>
      <c r="V156" s="32"/>
      <c r="W156" s="32"/>
      <c r="X156" s="32"/>
      <c r="Y156" s="32"/>
      <c r="Z156" s="32"/>
      <c r="AA156" s="32"/>
      <c r="AB156" s="32"/>
      <c r="AC156" s="32"/>
      <c r="AD156" s="32"/>
      <c r="AE156" s="32"/>
      <c r="AT156" s="18" t="s">
        <v>141</v>
      </c>
      <c r="AU156" s="18" t="s">
        <v>88</v>
      </c>
    </row>
    <row r="157" spans="2:51" s="13" customFormat="1" ht="12">
      <c r="B157" s="201"/>
      <c r="C157" s="202"/>
      <c r="D157" s="197" t="s">
        <v>143</v>
      </c>
      <c r="E157" s="203" t="s">
        <v>1</v>
      </c>
      <c r="F157" s="204" t="s">
        <v>151</v>
      </c>
      <c r="G157" s="202"/>
      <c r="H157" s="203" t="s">
        <v>1</v>
      </c>
      <c r="I157" s="202"/>
      <c r="J157" s="202"/>
      <c r="K157" s="202"/>
      <c r="L157" s="205"/>
      <c r="M157" s="206"/>
      <c r="N157" s="207"/>
      <c r="O157" s="207"/>
      <c r="P157" s="207"/>
      <c r="Q157" s="207"/>
      <c r="R157" s="207"/>
      <c r="S157" s="207"/>
      <c r="T157" s="208"/>
      <c r="AT157" s="209" t="s">
        <v>143</v>
      </c>
      <c r="AU157" s="209" t="s">
        <v>88</v>
      </c>
      <c r="AV157" s="13" t="s">
        <v>86</v>
      </c>
      <c r="AW157" s="13" t="s">
        <v>33</v>
      </c>
      <c r="AX157" s="13" t="s">
        <v>78</v>
      </c>
      <c r="AY157" s="209" t="s">
        <v>133</v>
      </c>
    </row>
    <row r="158" spans="2:51" s="14" customFormat="1" ht="12">
      <c r="B158" s="210"/>
      <c r="C158" s="211"/>
      <c r="D158" s="197" t="s">
        <v>143</v>
      </c>
      <c r="E158" s="212" t="s">
        <v>1</v>
      </c>
      <c r="F158" s="213" t="s">
        <v>175</v>
      </c>
      <c r="G158" s="211"/>
      <c r="H158" s="214">
        <v>12</v>
      </c>
      <c r="I158" s="211"/>
      <c r="J158" s="211"/>
      <c r="K158" s="211"/>
      <c r="L158" s="215"/>
      <c r="M158" s="216"/>
      <c r="N158" s="217"/>
      <c r="O158" s="217"/>
      <c r="P158" s="217"/>
      <c r="Q158" s="217"/>
      <c r="R158" s="217"/>
      <c r="S158" s="217"/>
      <c r="T158" s="218"/>
      <c r="AT158" s="219" t="s">
        <v>143</v>
      </c>
      <c r="AU158" s="219" t="s">
        <v>88</v>
      </c>
      <c r="AV158" s="14" t="s">
        <v>88</v>
      </c>
      <c r="AW158" s="14" t="s">
        <v>33</v>
      </c>
      <c r="AX158" s="14" t="s">
        <v>78</v>
      </c>
      <c r="AY158" s="219" t="s">
        <v>133</v>
      </c>
    </row>
    <row r="159" spans="2:51" s="15" customFormat="1" ht="12">
      <c r="B159" s="220"/>
      <c r="C159" s="221"/>
      <c r="D159" s="197" t="s">
        <v>143</v>
      </c>
      <c r="E159" s="222" t="s">
        <v>1</v>
      </c>
      <c r="F159" s="223" t="s">
        <v>146</v>
      </c>
      <c r="G159" s="221"/>
      <c r="H159" s="224">
        <v>12</v>
      </c>
      <c r="I159" s="221"/>
      <c r="J159" s="221"/>
      <c r="K159" s="221"/>
      <c r="L159" s="225"/>
      <c r="M159" s="226"/>
      <c r="N159" s="227"/>
      <c r="O159" s="227"/>
      <c r="P159" s="227"/>
      <c r="Q159" s="227"/>
      <c r="R159" s="227"/>
      <c r="S159" s="227"/>
      <c r="T159" s="228"/>
      <c r="AT159" s="229" t="s">
        <v>143</v>
      </c>
      <c r="AU159" s="229" t="s">
        <v>88</v>
      </c>
      <c r="AV159" s="15" t="s">
        <v>139</v>
      </c>
      <c r="AW159" s="15" t="s">
        <v>33</v>
      </c>
      <c r="AX159" s="15" t="s">
        <v>86</v>
      </c>
      <c r="AY159" s="229" t="s">
        <v>133</v>
      </c>
    </row>
    <row r="160" spans="1:65" s="2" customFormat="1" ht="16.5" customHeight="1">
      <c r="A160" s="32"/>
      <c r="B160" s="33"/>
      <c r="C160" s="184" t="s">
        <v>176</v>
      </c>
      <c r="D160" s="184" t="s">
        <v>135</v>
      </c>
      <c r="E160" s="185" t="s">
        <v>177</v>
      </c>
      <c r="F160" s="186" t="s">
        <v>178</v>
      </c>
      <c r="G160" s="187" t="s">
        <v>179</v>
      </c>
      <c r="H160" s="188">
        <v>1120</v>
      </c>
      <c r="I160" s="189">
        <v>0</v>
      </c>
      <c r="J160" s="189">
        <f>ROUND(I160*H160,2)</f>
        <v>0</v>
      </c>
      <c r="K160" s="190"/>
      <c r="L160" s="37"/>
      <c r="M160" s="191" t="s">
        <v>1</v>
      </c>
      <c r="N160" s="192" t="s">
        <v>43</v>
      </c>
      <c r="O160" s="193">
        <v>0.184</v>
      </c>
      <c r="P160" s="193">
        <f>O160*H160</f>
        <v>206.07999999999998</v>
      </c>
      <c r="Q160" s="193">
        <v>3E-05</v>
      </c>
      <c r="R160" s="193">
        <f>Q160*H160</f>
        <v>0.0336</v>
      </c>
      <c r="S160" s="193">
        <v>0</v>
      </c>
      <c r="T160" s="194">
        <f>S160*H160</f>
        <v>0</v>
      </c>
      <c r="U160" s="32"/>
      <c r="V160" s="32"/>
      <c r="W160" s="32"/>
      <c r="X160" s="32"/>
      <c r="Y160" s="32"/>
      <c r="Z160" s="32"/>
      <c r="AA160" s="32"/>
      <c r="AB160" s="32"/>
      <c r="AC160" s="32"/>
      <c r="AD160" s="32"/>
      <c r="AE160" s="32"/>
      <c r="AR160" s="195" t="s">
        <v>139</v>
      </c>
      <c r="AT160" s="195" t="s">
        <v>135</v>
      </c>
      <c r="AU160" s="195" t="s">
        <v>88</v>
      </c>
      <c r="AY160" s="18" t="s">
        <v>133</v>
      </c>
      <c r="BE160" s="196">
        <f>IF(N160="základní",J160,0)</f>
        <v>0</v>
      </c>
      <c r="BF160" s="196">
        <f>IF(N160="snížená",J160,0)</f>
        <v>0</v>
      </c>
      <c r="BG160" s="196">
        <f>IF(N160="zákl. přenesená",J160,0)</f>
        <v>0</v>
      </c>
      <c r="BH160" s="196">
        <f>IF(N160="sníž. přenesená",J160,0)</f>
        <v>0</v>
      </c>
      <c r="BI160" s="196">
        <f>IF(N160="nulová",J160,0)</f>
        <v>0</v>
      </c>
      <c r="BJ160" s="18" t="s">
        <v>86</v>
      </c>
      <c r="BK160" s="196">
        <f>ROUND(I160*H160,2)</f>
        <v>0</v>
      </c>
      <c r="BL160" s="18" t="s">
        <v>139</v>
      </c>
      <c r="BM160" s="195" t="s">
        <v>180</v>
      </c>
    </row>
    <row r="161" spans="1:47" s="2" customFormat="1" ht="12">
      <c r="A161" s="32"/>
      <c r="B161" s="33"/>
      <c r="C161" s="34"/>
      <c r="D161" s="197" t="s">
        <v>141</v>
      </c>
      <c r="E161" s="34"/>
      <c r="F161" s="198" t="s">
        <v>181</v>
      </c>
      <c r="G161" s="34"/>
      <c r="H161" s="34"/>
      <c r="I161" s="34"/>
      <c r="J161" s="34"/>
      <c r="K161" s="34"/>
      <c r="L161" s="37"/>
      <c r="M161" s="199"/>
      <c r="N161" s="200"/>
      <c r="O161" s="69"/>
      <c r="P161" s="69"/>
      <c r="Q161" s="69"/>
      <c r="R161" s="69"/>
      <c r="S161" s="69"/>
      <c r="T161" s="70"/>
      <c r="U161" s="32"/>
      <c r="V161" s="32"/>
      <c r="W161" s="32"/>
      <c r="X161" s="32"/>
      <c r="Y161" s="32"/>
      <c r="Z161" s="32"/>
      <c r="AA161" s="32"/>
      <c r="AB161" s="32"/>
      <c r="AC161" s="32"/>
      <c r="AD161" s="32"/>
      <c r="AE161" s="32"/>
      <c r="AT161" s="18" t="s">
        <v>141</v>
      </c>
      <c r="AU161" s="18" t="s">
        <v>88</v>
      </c>
    </row>
    <row r="162" spans="2:51" s="14" customFormat="1" ht="12">
      <c r="B162" s="210"/>
      <c r="C162" s="211"/>
      <c r="D162" s="197" t="s">
        <v>143</v>
      </c>
      <c r="E162" s="212" t="s">
        <v>1</v>
      </c>
      <c r="F162" s="213" t="s">
        <v>182</v>
      </c>
      <c r="G162" s="211"/>
      <c r="H162" s="214">
        <v>1120</v>
      </c>
      <c r="I162" s="211"/>
      <c r="J162" s="211"/>
      <c r="K162" s="211"/>
      <c r="L162" s="215"/>
      <c r="M162" s="216"/>
      <c r="N162" s="217"/>
      <c r="O162" s="217"/>
      <c r="P162" s="217"/>
      <c r="Q162" s="217"/>
      <c r="R162" s="217"/>
      <c r="S162" s="217"/>
      <c r="T162" s="218"/>
      <c r="AT162" s="219" t="s">
        <v>143</v>
      </c>
      <c r="AU162" s="219" t="s">
        <v>88</v>
      </c>
      <c r="AV162" s="14" t="s">
        <v>88</v>
      </c>
      <c r="AW162" s="14" t="s">
        <v>33</v>
      </c>
      <c r="AX162" s="14" t="s">
        <v>86</v>
      </c>
      <c r="AY162" s="219" t="s">
        <v>133</v>
      </c>
    </row>
    <row r="163" spans="1:65" s="2" customFormat="1" ht="16.5" customHeight="1">
      <c r="A163" s="32"/>
      <c r="B163" s="33"/>
      <c r="C163" s="184" t="s">
        <v>183</v>
      </c>
      <c r="D163" s="184" t="s">
        <v>135</v>
      </c>
      <c r="E163" s="185" t="s">
        <v>184</v>
      </c>
      <c r="F163" s="186" t="s">
        <v>185</v>
      </c>
      <c r="G163" s="187" t="s">
        <v>186</v>
      </c>
      <c r="H163" s="188">
        <v>140</v>
      </c>
      <c r="I163" s="189">
        <v>0</v>
      </c>
      <c r="J163" s="189">
        <f>ROUND(I163*H163,2)</f>
        <v>0</v>
      </c>
      <c r="K163" s="190"/>
      <c r="L163" s="37"/>
      <c r="M163" s="191" t="s">
        <v>1</v>
      </c>
      <c r="N163" s="192" t="s">
        <v>43</v>
      </c>
      <c r="O163" s="193">
        <v>0</v>
      </c>
      <c r="P163" s="193">
        <f>O163*H163</f>
        <v>0</v>
      </c>
      <c r="Q163" s="193">
        <v>0</v>
      </c>
      <c r="R163" s="193">
        <f>Q163*H163</f>
        <v>0</v>
      </c>
      <c r="S163" s="193">
        <v>0</v>
      </c>
      <c r="T163" s="194">
        <f>S163*H163</f>
        <v>0</v>
      </c>
      <c r="U163" s="32"/>
      <c r="V163" s="32"/>
      <c r="W163" s="32"/>
      <c r="X163" s="32"/>
      <c r="Y163" s="32"/>
      <c r="Z163" s="32"/>
      <c r="AA163" s="32"/>
      <c r="AB163" s="32"/>
      <c r="AC163" s="32"/>
      <c r="AD163" s="32"/>
      <c r="AE163" s="32"/>
      <c r="AR163" s="195" t="s">
        <v>139</v>
      </c>
      <c r="AT163" s="195" t="s">
        <v>135</v>
      </c>
      <c r="AU163" s="195" t="s">
        <v>88</v>
      </c>
      <c r="AY163" s="18" t="s">
        <v>133</v>
      </c>
      <c r="BE163" s="196">
        <f>IF(N163="základní",J163,0)</f>
        <v>0</v>
      </c>
      <c r="BF163" s="196">
        <f>IF(N163="snížená",J163,0)</f>
        <v>0</v>
      </c>
      <c r="BG163" s="196">
        <f>IF(N163="zákl. přenesená",J163,0)</f>
        <v>0</v>
      </c>
      <c r="BH163" s="196">
        <f>IF(N163="sníž. přenesená",J163,0)</f>
        <v>0</v>
      </c>
      <c r="BI163" s="196">
        <f>IF(N163="nulová",J163,0)</f>
        <v>0</v>
      </c>
      <c r="BJ163" s="18" t="s">
        <v>86</v>
      </c>
      <c r="BK163" s="196">
        <f>ROUND(I163*H163,2)</f>
        <v>0</v>
      </c>
      <c r="BL163" s="18" t="s">
        <v>139</v>
      </c>
      <c r="BM163" s="195" t="s">
        <v>187</v>
      </c>
    </row>
    <row r="164" spans="1:47" s="2" customFormat="1" ht="12">
      <c r="A164" s="32"/>
      <c r="B164" s="33"/>
      <c r="C164" s="34"/>
      <c r="D164" s="197" t="s">
        <v>141</v>
      </c>
      <c r="E164" s="34"/>
      <c r="F164" s="198" t="s">
        <v>188</v>
      </c>
      <c r="G164" s="34"/>
      <c r="H164" s="34"/>
      <c r="I164" s="34"/>
      <c r="J164" s="34"/>
      <c r="K164" s="34"/>
      <c r="L164" s="37"/>
      <c r="M164" s="199"/>
      <c r="N164" s="200"/>
      <c r="O164" s="69"/>
      <c r="P164" s="69"/>
      <c r="Q164" s="69"/>
      <c r="R164" s="69"/>
      <c r="S164" s="69"/>
      <c r="T164" s="70"/>
      <c r="U164" s="32"/>
      <c r="V164" s="32"/>
      <c r="W164" s="32"/>
      <c r="X164" s="32"/>
      <c r="Y164" s="32"/>
      <c r="Z164" s="32"/>
      <c r="AA164" s="32"/>
      <c r="AB164" s="32"/>
      <c r="AC164" s="32"/>
      <c r="AD164" s="32"/>
      <c r="AE164" s="32"/>
      <c r="AT164" s="18" t="s">
        <v>141</v>
      </c>
      <c r="AU164" s="18" t="s">
        <v>88</v>
      </c>
    </row>
    <row r="165" spans="2:51" s="14" customFormat="1" ht="12">
      <c r="B165" s="210"/>
      <c r="C165" s="211"/>
      <c r="D165" s="197" t="s">
        <v>143</v>
      </c>
      <c r="E165" s="212" t="s">
        <v>1</v>
      </c>
      <c r="F165" s="213" t="s">
        <v>189</v>
      </c>
      <c r="G165" s="211"/>
      <c r="H165" s="214">
        <v>140</v>
      </c>
      <c r="I165" s="211"/>
      <c r="J165" s="211"/>
      <c r="K165" s="211"/>
      <c r="L165" s="215"/>
      <c r="M165" s="216"/>
      <c r="N165" s="217"/>
      <c r="O165" s="217"/>
      <c r="P165" s="217"/>
      <c r="Q165" s="217"/>
      <c r="R165" s="217"/>
      <c r="S165" s="217"/>
      <c r="T165" s="218"/>
      <c r="AT165" s="219" t="s">
        <v>143</v>
      </c>
      <c r="AU165" s="219" t="s">
        <v>88</v>
      </c>
      <c r="AV165" s="14" t="s">
        <v>88</v>
      </c>
      <c r="AW165" s="14" t="s">
        <v>33</v>
      </c>
      <c r="AX165" s="14" t="s">
        <v>86</v>
      </c>
      <c r="AY165" s="219" t="s">
        <v>133</v>
      </c>
    </row>
    <row r="166" spans="1:65" s="2" customFormat="1" ht="16.5" customHeight="1">
      <c r="A166" s="32"/>
      <c r="B166" s="33"/>
      <c r="C166" s="184" t="s">
        <v>190</v>
      </c>
      <c r="D166" s="184" t="s">
        <v>135</v>
      </c>
      <c r="E166" s="185" t="s">
        <v>191</v>
      </c>
      <c r="F166" s="186" t="s">
        <v>192</v>
      </c>
      <c r="G166" s="187" t="s">
        <v>172</v>
      </c>
      <c r="H166" s="188">
        <v>1.2</v>
      </c>
      <c r="I166" s="189">
        <v>0</v>
      </c>
      <c r="J166" s="189">
        <f>ROUND(I166*H166,2)</f>
        <v>0</v>
      </c>
      <c r="K166" s="190"/>
      <c r="L166" s="37"/>
      <c r="M166" s="191" t="s">
        <v>1</v>
      </c>
      <c r="N166" s="192" t="s">
        <v>43</v>
      </c>
      <c r="O166" s="193">
        <v>0.581</v>
      </c>
      <c r="P166" s="193">
        <f>O166*H166</f>
        <v>0.6971999999999999</v>
      </c>
      <c r="Q166" s="193">
        <v>0.0369</v>
      </c>
      <c r="R166" s="193">
        <f>Q166*H166</f>
        <v>0.04428</v>
      </c>
      <c r="S166" s="193">
        <v>0</v>
      </c>
      <c r="T166" s="194">
        <f>S166*H166</f>
        <v>0</v>
      </c>
      <c r="U166" s="32"/>
      <c r="V166" s="32"/>
      <c r="W166" s="32"/>
      <c r="X166" s="32"/>
      <c r="Y166" s="32"/>
      <c r="Z166" s="32"/>
      <c r="AA166" s="32"/>
      <c r="AB166" s="32"/>
      <c r="AC166" s="32"/>
      <c r="AD166" s="32"/>
      <c r="AE166" s="32"/>
      <c r="AR166" s="195" t="s">
        <v>139</v>
      </c>
      <c r="AT166" s="195" t="s">
        <v>135</v>
      </c>
      <c r="AU166" s="195" t="s">
        <v>88</v>
      </c>
      <c r="AY166" s="18" t="s">
        <v>133</v>
      </c>
      <c r="BE166" s="196">
        <f>IF(N166="základní",J166,0)</f>
        <v>0</v>
      </c>
      <c r="BF166" s="196">
        <f>IF(N166="snížená",J166,0)</f>
        <v>0</v>
      </c>
      <c r="BG166" s="196">
        <f>IF(N166="zákl. přenesená",J166,0)</f>
        <v>0</v>
      </c>
      <c r="BH166" s="196">
        <f>IF(N166="sníž. přenesená",J166,0)</f>
        <v>0</v>
      </c>
      <c r="BI166" s="196">
        <f>IF(N166="nulová",J166,0)</f>
        <v>0</v>
      </c>
      <c r="BJ166" s="18" t="s">
        <v>86</v>
      </c>
      <c r="BK166" s="196">
        <f>ROUND(I166*H166,2)</f>
        <v>0</v>
      </c>
      <c r="BL166" s="18" t="s">
        <v>139</v>
      </c>
      <c r="BM166" s="195" t="s">
        <v>193</v>
      </c>
    </row>
    <row r="167" spans="1:47" s="2" customFormat="1" ht="29.25">
      <c r="A167" s="32"/>
      <c r="B167" s="33"/>
      <c r="C167" s="34"/>
      <c r="D167" s="197" t="s">
        <v>141</v>
      </c>
      <c r="E167" s="34"/>
      <c r="F167" s="198" t="s">
        <v>194</v>
      </c>
      <c r="G167" s="34"/>
      <c r="H167" s="34"/>
      <c r="I167" s="34"/>
      <c r="J167" s="34"/>
      <c r="K167" s="34"/>
      <c r="L167" s="37"/>
      <c r="M167" s="199"/>
      <c r="N167" s="200"/>
      <c r="O167" s="69"/>
      <c r="P167" s="69"/>
      <c r="Q167" s="69"/>
      <c r="R167" s="69"/>
      <c r="S167" s="69"/>
      <c r="T167" s="70"/>
      <c r="U167" s="32"/>
      <c r="V167" s="32"/>
      <c r="W167" s="32"/>
      <c r="X167" s="32"/>
      <c r="Y167" s="32"/>
      <c r="Z167" s="32"/>
      <c r="AA167" s="32"/>
      <c r="AB167" s="32"/>
      <c r="AC167" s="32"/>
      <c r="AD167" s="32"/>
      <c r="AE167" s="32"/>
      <c r="AT167" s="18" t="s">
        <v>141</v>
      </c>
      <c r="AU167" s="18" t="s">
        <v>88</v>
      </c>
    </row>
    <row r="168" spans="2:51" s="13" customFormat="1" ht="12">
      <c r="B168" s="201"/>
      <c r="C168" s="202"/>
      <c r="D168" s="197" t="s">
        <v>143</v>
      </c>
      <c r="E168" s="203" t="s">
        <v>1</v>
      </c>
      <c r="F168" s="204" t="s">
        <v>195</v>
      </c>
      <c r="G168" s="202"/>
      <c r="H168" s="203" t="s">
        <v>1</v>
      </c>
      <c r="I168" s="202"/>
      <c r="J168" s="202"/>
      <c r="K168" s="202"/>
      <c r="L168" s="205"/>
      <c r="M168" s="206"/>
      <c r="N168" s="207"/>
      <c r="O168" s="207"/>
      <c r="P168" s="207"/>
      <c r="Q168" s="207"/>
      <c r="R168" s="207"/>
      <c r="S168" s="207"/>
      <c r="T168" s="208"/>
      <c r="AT168" s="209" t="s">
        <v>143</v>
      </c>
      <c r="AU168" s="209" t="s">
        <v>88</v>
      </c>
      <c r="AV168" s="13" t="s">
        <v>86</v>
      </c>
      <c r="AW168" s="13" t="s">
        <v>33</v>
      </c>
      <c r="AX168" s="13" t="s">
        <v>78</v>
      </c>
      <c r="AY168" s="209" t="s">
        <v>133</v>
      </c>
    </row>
    <row r="169" spans="2:51" s="14" customFormat="1" ht="12">
      <c r="B169" s="210"/>
      <c r="C169" s="211"/>
      <c r="D169" s="197" t="s">
        <v>143</v>
      </c>
      <c r="E169" s="212" t="s">
        <v>1</v>
      </c>
      <c r="F169" s="213" t="s">
        <v>196</v>
      </c>
      <c r="G169" s="211"/>
      <c r="H169" s="214">
        <v>1.2</v>
      </c>
      <c r="I169" s="211"/>
      <c r="J169" s="211"/>
      <c r="K169" s="211"/>
      <c r="L169" s="215"/>
      <c r="M169" s="216"/>
      <c r="N169" s="217"/>
      <c r="O169" s="217"/>
      <c r="P169" s="217"/>
      <c r="Q169" s="217"/>
      <c r="R169" s="217"/>
      <c r="S169" s="217"/>
      <c r="T169" s="218"/>
      <c r="AT169" s="219" t="s">
        <v>143</v>
      </c>
      <c r="AU169" s="219" t="s">
        <v>88</v>
      </c>
      <c r="AV169" s="14" t="s">
        <v>88</v>
      </c>
      <c r="AW169" s="14" t="s">
        <v>33</v>
      </c>
      <c r="AX169" s="14" t="s">
        <v>78</v>
      </c>
      <c r="AY169" s="219" t="s">
        <v>133</v>
      </c>
    </row>
    <row r="170" spans="2:51" s="15" customFormat="1" ht="12">
      <c r="B170" s="220"/>
      <c r="C170" s="221"/>
      <c r="D170" s="197" t="s">
        <v>143</v>
      </c>
      <c r="E170" s="222" t="s">
        <v>1</v>
      </c>
      <c r="F170" s="223" t="s">
        <v>146</v>
      </c>
      <c r="G170" s="221"/>
      <c r="H170" s="224">
        <v>1.2</v>
      </c>
      <c r="I170" s="221"/>
      <c r="J170" s="221"/>
      <c r="K170" s="221"/>
      <c r="L170" s="225"/>
      <c r="M170" s="226"/>
      <c r="N170" s="227"/>
      <c r="O170" s="227"/>
      <c r="P170" s="227"/>
      <c r="Q170" s="227"/>
      <c r="R170" s="227"/>
      <c r="S170" s="227"/>
      <c r="T170" s="228"/>
      <c r="AT170" s="229" t="s">
        <v>143</v>
      </c>
      <c r="AU170" s="229" t="s">
        <v>88</v>
      </c>
      <c r="AV170" s="15" t="s">
        <v>139</v>
      </c>
      <c r="AW170" s="15" t="s">
        <v>33</v>
      </c>
      <c r="AX170" s="15" t="s">
        <v>86</v>
      </c>
      <c r="AY170" s="229" t="s">
        <v>133</v>
      </c>
    </row>
    <row r="171" spans="1:65" s="2" customFormat="1" ht="16.5" customHeight="1">
      <c r="A171" s="32"/>
      <c r="B171" s="33"/>
      <c r="C171" s="184" t="s">
        <v>197</v>
      </c>
      <c r="D171" s="184" t="s">
        <v>135</v>
      </c>
      <c r="E171" s="185" t="s">
        <v>198</v>
      </c>
      <c r="F171" s="186" t="s">
        <v>199</v>
      </c>
      <c r="G171" s="187" t="s">
        <v>172</v>
      </c>
      <c r="H171" s="188">
        <v>3.4</v>
      </c>
      <c r="I171" s="189">
        <v>0</v>
      </c>
      <c r="J171" s="189">
        <f>ROUND(I171*H171,2)</f>
        <v>0</v>
      </c>
      <c r="K171" s="190"/>
      <c r="L171" s="37"/>
      <c r="M171" s="191" t="s">
        <v>1</v>
      </c>
      <c r="N171" s="192" t="s">
        <v>43</v>
      </c>
      <c r="O171" s="193">
        <v>0.547</v>
      </c>
      <c r="P171" s="193">
        <f>O171*H171</f>
        <v>1.8598000000000001</v>
      </c>
      <c r="Q171" s="193">
        <v>0.0369</v>
      </c>
      <c r="R171" s="193">
        <f>Q171*H171</f>
        <v>0.12546000000000002</v>
      </c>
      <c r="S171" s="193">
        <v>0</v>
      </c>
      <c r="T171" s="194">
        <f>S171*H171</f>
        <v>0</v>
      </c>
      <c r="U171" s="32"/>
      <c r="V171" s="32"/>
      <c r="W171" s="32"/>
      <c r="X171" s="32"/>
      <c r="Y171" s="32"/>
      <c r="Z171" s="32"/>
      <c r="AA171" s="32"/>
      <c r="AB171" s="32"/>
      <c r="AC171" s="32"/>
      <c r="AD171" s="32"/>
      <c r="AE171" s="32"/>
      <c r="AR171" s="195" t="s">
        <v>139</v>
      </c>
      <c r="AT171" s="195" t="s">
        <v>135</v>
      </c>
      <c r="AU171" s="195" t="s">
        <v>88</v>
      </c>
      <c r="AY171" s="18" t="s">
        <v>133</v>
      </c>
      <c r="BE171" s="196">
        <f>IF(N171="základní",J171,0)</f>
        <v>0</v>
      </c>
      <c r="BF171" s="196">
        <f>IF(N171="snížená",J171,0)</f>
        <v>0</v>
      </c>
      <c r="BG171" s="196">
        <f>IF(N171="zákl. přenesená",J171,0)</f>
        <v>0</v>
      </c>
      <c r="BH171" s="196">
        <f>IF(N171="sníž. přenesená",J171,0)</f>
        <v>0</v>
      </c>
      <c r="BI171" s="196">
        <f>IF(N171="nulová",J171,0)</f>
        <v>0</v>
      </c>
      <c r="BJ171" s="18" t="s">
        <v>86</v>
      </c>
      <c r="BK171" s="196">
        <f>ROUND(I171*H171,2)</f>
        <v>0</v>
      </c>
      <c r="BL171" s="18" t="s">
        <v>139</v>
      </c>
      <c r="BM171" s="195" t="s">
        <v>200</v>
      </c>
    </row>
    <row r="172" spans="1:47" s="2" customFormat="1" ht="29.25">
      <c r="A172" s="32"/>
      <c r="B172" s="33"/>
      <c r="C172" s="34"/>
      <c r="D172" s="197" t="s">
        <v>141</v>
      </c>
      <c r="E172" s="34"/>
      <c r="F172" s="198" t="s">
        <v>201</v>
      </c>
      <c r="G172" s="34"/>
      <c r="H172" s="34"/>
      <c r="I172" s="34"/>
      <c r="J172" s="34"/>
      <c r="K172" s="34"/>
      <c r="L172" s="37"/>
      <c r="M172" s="199"/>
      <c r="N172" s="200"/>
      <c r="O172" s="69"/>
      <c r="P172" s="69"/>
      <c r="Q172" s="69"/>
      <c r="R172" s="69"/>
      <c r="S172" s="69"/>
      <c r="T172" s="70"/>
      <c r="U172" s="32"/>
      <c r="V172" s="32"/>
      <c r="W172" s="32"/>
      <c r="X172" s="32"/>
      <c r="Y172" s="32"/>
      <c r="Z172" s="32"/>
      <c r="AA172" s="32"/>
      <c r="AB172" s="32"/>
      <c r="AC172" s="32"/>
      <c r="AD172" s="32"/>
      <c r="AE172" s="32"/>
      <c r="AT172" s="18" t="s">
        <v>141</v>
      </c>
      <c r="AU172" s="18" t="s">
        <v>88</v>
      </c>
    </row>
    <row r="173" spans="2:51" s="13" customFormat="1" ht="12">
      <c r="B173" s="201"/>
      <c r="C173" s="202"/>
      <c r="D173" s="197" t="s">
        <v>143</v>
      </c>
      <c r="E173" s="203" t="s">
        <v>1</v>
      </c>
      <c r="F173" s="204" t="s">
        <v>195</v>
      </c>
      <c r="G173" s="202"/>
      <c r="H173" s="203" t="s">
        <v>1</v>
      </c>
      <c r="I173" s="202"/>
      <c r="J173" s="202"/>
      <c r="K173" s="202"/>
      <c r="L173" s="205"/>
      <c r="M173" s="206"/>
      <c r="N173" s="207"/>
      <c r="O173" s="207"/>
      <c r="P173" s="207"/>
      <c r="Q173" s="207"/>
      <c r="R173" s="207"/>
      <c r="S173" s="207"/>
      <c r="T173" s="208"/>
      <c r="AT173" s="209" t="s">
        <v>143</v>
      </c>
      <c r="AU173" s="209" t="s">
        <v>88</v>
      </c>
      <c r="AV173" s="13" t="s">
        <v>86</v>
      </c>
      <c r="AW173" s="13" t="s">
        <v>33</v>
      </c>
      <c r="AX173" s="13" t="s">
        <v>78</v>
      </c>
      <c r="AY173" s="209" t="s">
        <v>133</v>
      </c>
    </row>
    <row r="174" spans="2:51" s="14" customFormat="1" ht="12">
      <c r="B174" s="210"/>
      <c r="C174" s="211"/>
      <c r="D174" s="197" t="s">
        <v>143</v>
      </c>
      <c r="E174" s="212" t="s">
        <v>1</v>
      </c>
      <c r="F174" s="213" t="s">
        <v>202</v>
      </c>
      <c r="G174" s="211"/>
      <c r="H174" s="214">
        <v>2.3</v>
      </c>
      <c r="I174" s="211"/>
      <c r="J174" s="211"/>
      <c r="K174" s="211"/>
      <c r="L174" s="215"/>
      <c r="M174" s="216"/>
      <c r="N174" s="217"/>
      <c r="O174" s="217"/>
      <c r="P174" s="217"/>
      <c r="Q174" s="217"/>
      <c r="R174" s="217"/>
      <c r="S174" s="217"/>
      <c r="T174" s="218"/>
      <c r="AT174" s="219" t="s">
        <v>143</v>
      </c>
      <c r="AU174" s="219" t="s">
        <v>88</v>
      </c>
      <c r="AV174" s="14" t="s">
        <v>88</v>
      </c>
      <c r="AW174" s="14" t="s">
        <v>33</v>
      </c>
      <c r="AX174" s="14" t="s">
        <v>78</v>
      </c>
      <c r="AY174" s="219" t="s">
        <v>133</v>
      </c>
    </row>
    <row r="175" spans="2:51" s="16" customFormat="1" ht="12">
      <c r="B175" s="230"/>
      <c r="C175" s="231"/>
      <c r="D175" s="197" t="s">
        <v>143</v>
      </c>
      <c r="E175" s="232" t="s">
        <v>1</v>
      </c>
      <c r="F175" s="233" t="s">
        <v>203</v>
      </c>
      <c r="G175" s="231"/>
      <c r="H175" s="234">
        <v>2.3</v>
      </c>
      <c r="I175" s="231"/>
      <c r="J175" s="231"/>
      <c r="K175" s="231"/>
      <c r="L175" s="235"/>
      <c r="M175" s="236"/>
      <c r="N175" s="237"/>
      <c r="O175" s="237"/>
      <c r="P175" s="237"/>
      <c r="Q175" s="237"/>
      <c r="R175" s="237"/>
      <c r="S175" s="237"/>
      <c r="T175" s="238"/>
      <c r="AT175" s="239" t="s">
        <v>143</v>
      </c>
      <c r="AU175" s="239" t="s">
        <v>88</v>
      </c>
      <c r="AV175" s="16" t="s">
        <v>153</v>
      </c>
      <c r="AW175" s="16" t="s">
        <v>33</v>
      </c>
      <c r="AX175" s="16" t="s">
        <v>78</v>
      </c>
      <c r="AY175" s="239" t="s">
        <v>133</v>
      </c>
    </row>
    <row r="176" spans="2:51" s="14" customFormat="1" ht="12">
      <c r="B176" s="210"/>
      <c r="C176" s="211"/>
      <c r="D176" s="197" t="s">
        <v>143</v>
      </c>
      <c r="E176" s="212" t="s">
        <v>1</v>
      </c>
      <c r="F176" s="213" t="s">
        <v>204</v>
      </c>
      <c r="G176" s="211"/>
      <c r="H176" s="214">
        <v>1.1</v>
      </c>
      <c r="I176" s="211"/>
      <c r="J176" s="211"/>
      <c r="K176" s="211"/>
      <c r="L176" s="215"/>
      <c r="M176" s="216"/>
      <c r="N176" s="217"/>
      <c r="O176" s="217"/>
      <c r="P176" s="217"/>
      <c r="Q176" s="217"/>
      <c r="R176" s="217"/>
      <c r="S176" s="217"/>
      <c r="T176" s="218"/>
      <c r="AT176" s="219" t="s">
        <v>143</v>
      </c>
      <c r="AU176" s="219" t="s">
        <v>88</v>
      </c>
      <c r="AV176" s="14" t="s">
        <v>88</v>
      </c>
      <c r="AW176" s="14" t="s">
        <v>33</v>
      </c>
      <c r="AX176" s="14" t="s">
        <v>78</v>
      </c>
      <c r="AY176" s="219" t="s">
        <v>133</v>
      </c>
    </row>
    <row r="177" spans="2:51" s="16" customFormat="1" ht="12">
      <c r="B177" s="230"/>
      <c r="C177" s="231"/>
      <c r="D177" s="197" t="s">
        <v>143</v>
      </c>
      <c r="E177" s="232" t="s">
        <v>1</v>
      </c>
      <c r="F177" s="233" t="s">
        <v>203</v>
      </c>
      <c r="G177" s="231"/>
      <c r="H177" s="234">
        <v>1.1</v>
      </c>
      <c r="I177" s="231"/>
      <c r="J177" s="231"/>
      <c r="K177" s="231"/>
      <c r="L177" s="235"/>
      <c r="M177" s="236"/>
      <c r="N177" s="237"/>
      <c r="O177" s="237"/>
      <c r="P177" s="237"/>
      <c r="Q177" s="237"/>
      <c r="R177" s="237"/>
      <c r="S177" s="237"/>
      <c r="T177" s="238"/>
      <c r="AT177" s="239" t="s">
        <v>143</v>
      </c>
      <c r="AU177" s="239" t="s">
        <v>88</v>
      </c>
      <c r="AV177" s="16" t="s">
        <v>153</v>
      </c>
      <c r="AW177" s="16" t="s">
        <v>33</v>
      </c>
      <c r="AX177" s="16" t="s">
        <v>78</v>
      </c>
      <c r="AY177" s="239" t="s">
        <v>133</v>
      </c>
    </row>
    <row r="178" spans="2:51" s="15" customFormat="1" ht="12">
      <c r="B178" s="220"/>
      <c r="C178" s="221"/>
      <c r="D178" s="197" t="s">
        <v>143</v>
      </c>
      <c r="E178" s="222" t="s">
        <v>1</v>
      </c>
      <c r="F178" s="223" t="s">
        <v>146</v>
      </c>
      <c r="G178" s="221"/>
      <c r="H178" s="224">
        <v>3.4</v>
      </c>
      <c r="I178" s="221"/>
      <c r="J178" s="221"/>
      <c r="K178" s="221"/>
      <c r="L178" s="225"/>
      <c r="M178" s="226"/>
      <c r="N178" s="227"/>
      <c r="O178" s="227"/>
      <c r="P178" s="227"/>
      <c r="Q178" s="227"/>
      <c r="R178" s="227"/>
      <c r="S178" s="227"/>
      <c r="T178" s="228"/>
      <c r="AT178" s="229" t="s">
        <v>143</v>
      </c>
      <c r="AU178" s="229" t="s">
        <v>88</v>
      </c>
      <c r="AV178" s="15" t="s">
        <v>139</v>
      </c>
      <c r="AW178" s="15" t="s">
        <v>33</v>
      </c>
      <c r="AX178" s="15" t="s">
        <v>86</v>
      </c>
      <c r="AY178" s="229" t="s">
        <v>133</v>
      </c>
    </row>
    <row r="179" spans="1:65" s="2" customFormat="1" ht="16.5" customHeight="1">
      <c r="A179" s="32"/>
      <c r="B179" s="33"/>
      <c r="C179" s="184" t="s">
        <v>205</v>
      </c>
      <c r="D179" s="184" t="s">
        <v>135</v>
      </c>
      <c r="E179" s="185" t="s">
        <v>206</v>
      </c>
      <c r="F179" s="186" t="s">
        <v>207</v>
      </c>
      <c r="G179" s="187" t="s">
        <v>138</v>
      </c>
      <c r="H179" s="188">
        <v>6.25</v>
      </c>
      <c r="I179" s="189">
        <v>0</v>
      </c>
      <c r="J179" s="189">
        <f>ROUND(I179*H179,2)</f>
        <v>0</v>
      </c>
      <c r="K179" s="190"/>
      <c r="L179" s="37"/>
      <c r="M179" s="191" t="s">
        <v>1</v>
      </c>
      <c r="N179" s="192" t="s">
        <v>43</v>
      </c>
      <c r="O179" s="193">
        <v>0.585</v>
      </c>
      <c r="P179" s="193">
        <f>O179*H179</f>
        <v>3.65625</v>
      </c>
      <c r="Q179" s="193">
        <v>0.00064</v>
      </c>
      <c r="R179" s="193">
        <f>Q179*H179</f>
        <v>0.004</v>
      </c>
      <c r="S179" s="193">
        <v>0</v>
      </c>
      <c r="T179" s="194">
        <f>S179*H179</f>
        <v>0</v>
      </c>
      <c r="U179" s="32"/>
      <c r="V179" s="32"/>
      <c r="W179" s="32"/>
      <c r="X179" s="32"/>
      <c r="Y179" s="32"/>
      <c r="Z179" s="32"/>
      <c r="AA179" s="32"/>
      <c r="AB179" s="32"/>
      <c r="AC179" s="32"/>
      <c r="AD179" s="32"/>
      <c r="AE179" s="32"/>
      <c r="AR179" s="195" t="s">
        <v>139</v>
      </c>
      <c r="AT179" s="195" t="s">
        <v>135</v>
      </c>
      <c r="AU179" s="195" t="s">
        <v>88</v>
      </c>
      <c r="AY179" s="18" t="s">
        <v>133</v>
      </c>
      <c r="BE179" s="196">
        <f>IF(N179="základní",J179,0)</f>
        <v>0</v>
      </c>
      <c r="BF179" s="196">
        <f>IF(N179="snížená",J179,0)</f>
        <v>0</v>
      </c>
      <c r="BG179" s="196">
        <f>IF(N179="zákl. přenesená",J179,0)</f>
        <v>0</v>
      </c>
      <c r="BH179" s="196">
        <f>IF(N179="sníž. přenesená",J179,0)</f>
        <v>0</v>
      </c>
      <c r="BI179" s="196">
        <f>IF(N179="nulová",J179,0)</f>
        <v>0</v>
      </c>
      <c r="BJ179" s="18" t="s">
        <v>86</v>
      </c>
      <c r="BK179" s="196">
        <f>ROUND(I179*H179,2)</f>
        <v>0</v>
      </c>
      <c r="BL179" s="18" t="s">
        <v>139</v>
      </c>
      <c r="BM179" s="195" t="s">
        <v>208</v>
      </c>
    </row>
    <row r="180" spans="1:47" s="2" customFormat="1" ht="12">
      <c r="A180" s="32"/>
      <c r="B180" s="33"/>
      <c r="C180" s="34"/>
      <c r="D180" s="197" t="s">
        <v>141</v>
      </c>
      <c r="E180" s="34"/>
      <c r="F180" s="198" t="s">
        <v>209</v>
      </c>
      <c r="G180" s="34"/>
      <c r="H180" s="34"/>
      <c r="I180" s="34"/>
      <c r="J180" s="34"/>
      <c r="K180" s="34"/>
      <c r="L180" s="37"/>
      <c r="M180" s="199"/>
      <c r="N180" s="200"/>
      <c r="O180" s="69"/>
      <c r="P180" s="69"/>
      <c r="Q180" s="69"/>
      <c r="R180" s="69"/>
      <c r="S180" s="69"/>
      <c r="T180" s="70"/>
      <c r="U180" s="32"/>
      <c r="V180" s="32"/>
      <c r="W180" s="32"/>
      <c r="X180" s="32"/>
      <c r="Y180" s="32"/>
      <c r="Z180" s="32"/>
      <c r="AA180" s="32"/>
      <c r="AB180" s="32"/>
      <c r="AC180" s="32"/>
      <c r="AD180" s="32"/>
      <c r="AE180" s="32"/>
      <c r="AT180" s="18" t="s">
        <v>141</v>
      </c>
      <c r="AU180" s="18" t="s">
        <v>88</v>
      </c>
    </row>
    <row r="181" spans="2:51" s="14" customFormat="1" ht="12">
      <c r="B181" s="210"/>
      <c r="C181" s="211"/>
      <c r="D181" s="197" t="s">
        <v>143</v>
      </c>
      <c r="E181" s="212" t="s">
        <v>1</v>
      </c>
      <c r="F181" s="213" t="s">
        <v>210</v>
      </c>
      <c r="G181" s="211"/>
      <c r="H181" s="214">
        <v>6.25</v>
      </c>
      <c r="I181" s="211"/>
      <c r="J181" s="211"/>
      <c r="K181" s="211"/>
      <c r="L181" s="215"/>
      <c r="M181" s="216"/>
      <c r="N181" s="217"/>
      <c r="O181" s="217"/>
      <c r="P181" s="217"/>
      <c r="Q181" s="217"/>
      <c r="R181" s="217"/>
      <c r="S181" s="217"/>
      <c r="T181" s="218"/>
      <c r="AT181" s="219" t="s">
        <v>143</v>
      </c>
      <c r="AU181" s="219" t="s">
        <v>88</v>
      </c>
      <c r="AV181" s="14" t="s">
        <v>88</v>
      </c>
      <c r="AW181" s="14" t="s">
        <v>33</v>
      </c>
      <c r="AX181" s="14" t="s">
        <v>86</v>
      </c>
      <c r="AY181" s="219" t="s">
        <v>133</v>
      </c>
    </row>
    <row r="182" spans="1:65" s="2" customFormat="1" ht="16.5" customHeight="1">
      <c r="A182" s="32"/>
      <c r="B182" s="33"/>
      <c r="C182" s="184" t="s">
        <v>211</v>
      </c>
      <c r="D182" s="184" t="s">
        <v>135</v>
      </c>
      <c r="E182" s="185" t="s">
        <v>212</v>
      </c>
      <c r="F182" s="186" t="s">
        <v>213</v>
      </c>
      <c r="G182" s="187" t="s">
        <v>138</v>
      </c>
      <c r="H182" s="188">
        <v>6.25</v>
      </c>
      <c r="I182" s="189">
        <v>0</v>
      </c>
      <c r="J182" s="189">
        <f>ROUND(I182*H182,2)</f>
        <v>0</v>
      </c>
      <c r="K182" s="190"/>
      <c r="L182" s="37"/>
      <c r="M182" s="191" t="s">
        <v>1</v>
      </c>
      <c r="N182" s="192" t="s">
        <v>43</v>
      </c>
      <c r="O182" s="193">
        <v>0.221</v>
      </c>
      <c r="P182" s="193">
        <f>O182*H182</f>
        <v>1.38125</v>
      </c>
      <c r="Q182" s="193">
        <v>0</v>
      </c>
      <c r="R182" s="193">
        <f>Q182*H182</f>
        <v>0</v>
      </c>
      <c r="S182" s="193">
        <v>0</v>
      </c>
      <c r="T182" s="194">
        <f>S182*H182</f>
        <v>0</v>
      </c>
      <c r="U182" s="32"/>
      <c r="V182" s="32"/>
      <c r="W182" s="32"/>
      <c r="X182" s="32"/>
      <c r="Y182" s="32"/>
      <c r="Z182" s="32"/>
      <c r="AA182" s="32"/>
      <c r="AB182" s="32"/>
      <c r="AC182" s="32"/>
      <c r="AD182" s="32"/>
      <c r="AE182" s="32"/>
      <c r="AR182" s="195" t="s">
        <v>139</v>
      </c>
      <c r="AT182" s="195" t="s">
        <v>135</v>
      </c>
      <c r="AU182" s="195" t="s">
        <v>88</v>
      </c>
      <c r="AY182" s="18" t="s">
        <v>133</v>
      </c>
      <c r="BE182" s="196">
        <f>IF(N182="základní",J182,0)</f>
        <v>0</v>
      </c>
      <c r="BF182" s="196">
        <f>IF(N182="snížená",J182,0)</f>
        <v>0</v>
      </c>
      <c r="BG182" s="196">
        <f>IF(N182="zákl. přenesená",J182,0)</f>
        <v>0</v>
      </c>
      <c r="BH182" s="196">
        <f>IF(N182="sníž. přenesená",J182,0)</f>
        <v>0</v>
      </c>
      <c r="BI182" s="196">
        <f>IF(N182="nulová",J182,0)</f>
        <v>0</v>
      </c>
      <c r="BJ182" s="18" t="s">
        <v>86</v>
      </c>
      <c r="BK182" s="196">
        <f>ROUND(I182*H182,2)</f>
        <v>0</v>
      </c>
      <c r="BL182" s="18" t="s">
        <v>139</v>
      </c>
      <c r="BM182" s="195" t="s">
        <v>214</v>
      </c>
    </row>
    <row r="183" spans="1:47" s="2" customFormat="1" ht="12">
      <c r="A183" s="32"/>
      <c r="B183" s="33"/>
      <c r="C183" s="34"/>
      <c r="D183" s="197" t="s">
        <v>141</v>
      </c>
      <c r="E183" s="34"/>
      <c r="F183" s="198" t="s">
        <v>215</v>
      </c>
      <c r="G183" s="34"/>
      <c r="H183" s="34"/>
      <c r="I183" s="34"/>
      <c r="J183" s="34"/>
      <c r="K183" s="34"/>
      <c r="L183" s="37"/>
      <c r="M183" s="199"/>
      <c r="N183" s="200"/>
      <c r="O183" s="69"/>
      <c r="P183" s="69"/>
      <c r="Q183" s="69"/>
      <c r="R183" s="69"/>
      <c r="S183" s="69"/>
      <c r="T183" s="70"/>
      <c r="U183" s="32"/>
      <c r="V183" s="32"/>
      <c r="W183" s="32"/>
      <c r="X183" s="32"/>
      <c r="Y183" s="32"/>
      <c r="Z183" s="32"/>
      <c r="AA183" s="32"/>
      <c r="AB183" s="32"/>
      <c r="AC183" s="32"/>
      <c r="AD183" s="32"/>
      <c r="AE183" s="32"/>
      <c r="AT183" s="18" t="s">
        <v>141</v>
      </c>
      <c r="AU183" s="18" t="s">
        <v>88</v>
      </c>
    </row>
    <row r="184" spans="2:51" s="14" customFormat="1" ht="12">
      <c r="B184" s="210"/>
      <c r="C184" s="211"/>
      <c r="D184" s="197" t="s">
        <v>143</v>
      </c>
      <c r="E184" s="212" t="s">
        <v>1</v>
      </c>
      <c r="F184" s="213" t="s">
        <v>216</v>
      </c>
      <c r="G184" s="211"/>
      <c r="H184" s="214">
        <v>6.25</v>
      </c>
      <c r="I184" s="211"/>
      <c r="J184" s="211"/>
      <c r="K184" s="211"/>
      <c r="L184" s="215"/>
      <c r="M184" s="216"/>
      <c r="N184" s="217"/>
      <c r="O184" s="217"/>
      <c r="P184" s="217"/>
      <c r="Q184" s="217"/>
      <c r="R184" s="217"/>
      <c r="S184" s="217"/>
      <c r="T184" s="218"/>
      <c r="AT184" s="219" t="s">
        <v>143</v>
      </c>
      <c r="AU184" s="219" t="s">
        <v>88</v>
      </c>
      <c r="AV184" s="14" t="s">
        <v>88</v>
      </c>
      <c r="AW184" s="14" t="s">
        <v>33</v>
      </c>
      <c r="AX184" s="14" t="s">
        <v>86</v>
      </c>
      <c r="AY184" s="219" t="s">
        <v>133</v>
      </c>
    </row>
    <row r="185" spans="1:65" s="2" customFormat="1" ht="16.5" customHeight="1">
      <c r="A185" s="32"/>
      <c r="B185" s="33"/>
      <c r="C185" s="184" t="s">
        <v>217</v>
      </c>
      <c r="D185" s="184" t="s">
        <v>135</v>
      </c>
      <c r="E185" s="185" t="s">
        <v>218</v>
      </c>
      <c r="F185" s="186" t="s">
        <v>219</v>
      </c>
      <c r="G185" s="187" t="s">
        <v>172</v>
      </c>
      <c r="H185" s="188">
        <v>840</v>
      </c>
      <c r="I185" s="189">
        <v>0</v>
      </c>
      <c r="J185" s="189">
        <f>ROUND(I185*H185,2)</f>
        <v>0</v>
      </c>
      <c r="K185" s="190"/>
      <c r="L185" s="37"/>
      <c r="M185" s="191" t="s">
        <v>1</v>
      </c>
      <c r="N185" s="192" t="s">
        <v>43</v>
      </c>
      <c r="O185" s="193">
        <v>0.121</v>
      </c>
      <c r="P185" s="193">
        <f>O185*H185</f>
        <v>101.64</v>
      </c>
      <c r="Q185" s="193">
        <v>0.00015</v>
      </c>
      <c r="R185" s="193">
        <f>Q185*H185</f>
        <v>0.126</v>
      </c>
      <c r="S185" s="193">
        <v>0</v>
      </c>
      <c r="T185" s="194">
        <f>S185*H185</f>
        <v>0</v>
      </c>
      <c r="U185" s="32"/>
      <c r="V185" s="32"/>
      <c r="W185" s="32"/>
      <c r="X185" s="32"/>
      <c r="Y185" s="32"/>
      <c r="Z185" s="32"/>
      <c r="AA185" s="32"/>
      <c r="AB185" s="32"/>
      <c r="AC185" s="32"/>
      <c r="AD185" s="32"/>
      <c r="AE185" s="32"/>
      <c r="AR185" s="195" t="s">
        <v>139</v>
      </c>
      <c r="AT185" s="195" t="s">
        <v>135</v>
      </c>
      <c r="AU185" s="195" t="s">
        <v>88</v>
      </c>
      <c r="AY185" s="18" t="s">
        <v>133</v>
      </c>
      <c r="BE185" s="196">
        <f>IF(N185="základní",J185,0)</f>
        <v>0</v>
      </c>
      <c r="BF185" s="196">
        <f>IF(N185="snížená",J185,0)</f>
        <v>0</v>
      </c>
      <c r="BG185" s="196">
        <f>IF(N185="zákl. přenesená",J185,0)</f>
        <v>0</v>
      </c>
      <c r="BH185" s="196">
        <f>IF(N185="sníž. přenesená",J185,0)</f>
        <v>0</v>
      </c>
      <c r="BI185" s="196">
        <f>IF(N185="nulová",J185,0)</f>
        <v>0</v>
      </c>
      <c r="BJ185" s="18" t="s">
        <v>86</v>
      </c>
      <c r="BK185" s="196">
        <f>ROUND(I185*H185,2)</f>
        <v>0</v>
      </c>
      <c r="BL185" s="18" t="s">
        <v>139</v>
      </c>
      <c r="BM185" s="195" t="s">
        <v>220</v>
      </c>
    </row>
    <row r="186" spans="1:47" s="2" customFormat="1" ht="12">
      <c r="A186" s="32"/>
      <c r="B186" s="33"/>
      <c r="C186" s="34"/>
      <c r="D186" s="197" t="s">
        <v>141</v>
      </c>
      <c r="E186" s="34"/>
      <c r="F186" s="198" t="s">
        <v>221</v>
      </c>
      <c r="G186" s="34"/>
      <c r="H186" s="34"/>
      <c r="I186" s="34"/>
      <c r="J186" s="34"/>
      <c r="K186" s="34"/>
      <c r="L186" s="37"/>
      <c r="M186" s="199"/>
      <c r="N186" s="200"/>
      <c r="O186" s="69"/>
      <c r="P186" s="69"/>
      <c r="Q186" s="69"/>
      <c r="R186" s="69"/>
      <c r="S186" s="69"/>
      <c r="T186" s="70"/>
      <c r="U186" s="32"/>
      <c r="V186" s="32"/>
      <c r="W186" s="32"/>
      <c r="X186" s="32"/>
      <c r="Y186" s="32"/>
      <c r="Z186" s="32"/>
      <c r="AA186" s="32"/>
      <c r="AB186" s="32"/>
      <c r="AC186" s="32"/>
      <c r="AD186" s="32"/>
      <c r="AE186" s="32"/>
      <c r="AT186" s="18" t="s">
        <v>141</v>
      </c>
      <c r="AU186" s="18" t="s">
        <v>88</v>
      </c>
    </row>
    <row r="187" spans="2:51" s="14" customFormat="1" ht="12">
      <c r="B187" s="210"/>
      <c r="C187" s="211"/>
      <c r="D187" s="197" t="s">
        <v>143</v>
      </c>
      <c r="E187" s="212" t="s">
        <v>1</v>
      </c>
      <c r="F187" s="213" t="s">
        <v>222</v>
      </c>
      <c r="G187" s="211"/>
      <c r="H187" s="214">
        <v>840</v>
      </c>
      <c r="I187" s="211"/>
      <c r="J187" s="211"/>
      <c r="K187" s="211"/>
      <c r="L187" s="215"/>
      <c r="M187" s="216"/>
      <c r="N187" s="217"/>
      <c r="O187" s="217"/>
      <c r="P187" s="217"/>
      <c r="Q187" s="217"/>
      <c r="R187" s="217"/>
      <c r="S187" s="217"/>
      <c r="T187" s="218"/>
      <c r="AT187" s="219" t="s">
        <v>143</v>
      </c>
      <c r="AU187" s="219" t="s">
        <v>88</v>
      </c>
      <c r="AV187" s="14" t="s">
        <v>88</v>
      </c>
      <c r="AW187" s="14" t="s">
        <v>33</v>
      </c>
      <c r="AX187" s="14" t="s">
        <v>78</v>
      </c>
      <c r="AY187" s="219" t="s">
        <v>133</v>
      </c>
    </row>
    <row r="188" spans="2:51" s="15" customFormat="1" ht="12">
      <c r="B188" s="220"/>
      <c r="C188" s="221"/>
      <c r="D188" s="197" t="s">
        <v>143</v>
      </c>
      <c r="E188" s="222" t="s">
        <v>1</v>
      </c>
      <c r="F188" s="223" t="s">
        <v>146</v>
      </c>
      <c r="G188" s="221"/>
      <c r="H188" s="224">
        <v>840</v>
      </c>
      <c r="I188" s="221"/>
      <c r="J188" s="221"/>
      <c r="K188" s="221"/>
      <c r="L188" s="225"/>
      <c r="M188" s="226"/>
      <c r="N188" s="227"/>
      <c r="O188" s="227"/>
      <c r="P188" s="227"/>
      <c r="Q188" s="227"/>
      <c r="R188" s="227"/>
      <c r="S188" s="227"/>
      <c r="T188" s="228"/>
      <c r="AT188" s="229" t="s">
        <v>143</v>
      </c>
      <c r="AU188" s="229" t="s">
        <v>88</v>
      </c>
      <c r="AV188" s="15" t="s">
        <v>139</v>
      </c>
      <c r="AW188" s="15" t="s">
        <v>33</v>
      </c>
      <c r="AX188" s="15" t="s">
        <v>86</v>
      </c>
      <c r="AY188" s="229" t="s">
        <v>133</v>
      </c>
    </row>
    <row r="189" spans="1:65" s="2" customFormat="1" ht="16.5" customHeight="1">
      <c r="A189" s="32"/>
      <c r="B189" s="33"/>
      <c r="C189" s="184" t="s">
        <v>223</v>
      </c>
      <c r="D189" s="184" t="s">
        <v>135</v>
      </c>
      <c r="E189" s="185" t="s">
        <v>224</v>
      </c>
      <c r="F189" s="186" t="s">
        <v>225</v>
      </c>
      <c r="G189" s="187" t="s">
        <v>172</v>
      </c>
      <c r="H189" s="188">
        <v>840</v>
      </c>
      <c r="I189" s="189">
        <v>0</v>
      </c>
      <c r="J189" s="189">
        <f>ROUND(I189*H189,2)</f>
        <v>0</v>
      </c>
      <c r="K189" s="190"/>
      <c r="L189" s="37"/>
      <c r="M189" s="191" t="s">
        <v>1</v>
      </c>
      <c r="N189" s="192" t="s">
        <v>43</v>
      </c>
      <c r="O189" s="193">
        <v>0.091</v>
      </c>
      <c r="P189" s="193">
        <f>O189*H189</f>
        <v>76.44</v>
      </c>
      <c r="Q189" s="193">
        <v>0</v>
      </c>
      <c r="R189" s="193">
        <f>Q189*H189</f>
        <v>0</v>
      </c>
      <c r="S189" s="193">
        <v>0</v>
      </c>
      <c r="T189" s="194">
        <f>S189*H189</f>
        <v>0</v>
      </c>
      <c r="U189" s="32"/>
      <c r="V189" s="32"/>
      <c r="W189" s="32"/>
      <c r="X189" s="32"/>
      <c r="Y189" s="32"/>
      <c r="Z189" s="32"/>
      <c r="AA189" s="32"/>
      <c r="AB189" s="32"/>
      <c r="AC189" s="32"/>
      <c r="AD189" s="32"/>
      <c r="AE189" s="32"/>
      <c r="AR189" s="195" t="s">
        <v>139</v>
      </c>
      <c r="AT189" s="195" t="s">
        <v>135</v>
      </c>
      <c r="AU189" s="195" t="s">
        <v>88</v>
      </c>
      <c r="AY189" s="18" t="s">
        <v>133</v>
      </c>
      <c r="BE189" s="196">
        <f>IF(N189="základní",J189,0)</f>
        <v>0</v>
      </c>
      <c r="BF189" s="196">
        <f>IF(N189="snížená",J189,0)</f>
        <v>0</v>
      </c>
      <c r="BG189" s="196">
        <f>IF(N189="zákl. přenesená",J189,0)</f>
        <v>0</v>
      </c>
      <c r="BH189" s="196">
        <f>IF(N189="sníž. přenesená",J189,0)</f>
        <v>0</v>
      </c>
      <c r="BI189" s="196">
        <f>IF(N189="nulová",J189,0)</f>
        <v>0</v>
      </c>
      <c r="BJ189" s="18" t="s">
        <v>86</v>
      </c>
      <c r="BK189" s="196">
        <f>ROUND(I189*H189,2)</f>
        <v>0</v>
      </c>
      <c r="BL189" s="18" t="s">
        <v>139</v>
      </c>
      <c r="BM189" s="195" t="s">
        <v>226</v>
      </c>
    </row>
    <row r="190" spans="1:47" s="2" customFormat="1" ht="12">
      <c r="A190" s="32"/>
      <c r="B190" s="33"/>
      <c r="C190" s="34"/>
      <c r="D190" s="197" t="s">
        <v>141</v>
      </c>
      <c r="E190" s="34"/>
      <c r="F190" s="198" t="s">
        <v>227</v>
      </c>
      <c r="G190" s="34"/>
      <c r="H190" s="34"/>
      <c r="I190" s="34"/>
      <c r="J190" s="34"/>
      <c r="K190" s="34"/>
      <c r="L190" s="37"/>
      <c r="M190" s="199"/>
      <c r="N190" s="200"/>
      <c r="O190" s="69"/>
      <c r="P190" s="69"/>
      <c r="Q190" s="69"/>
      <c r="R190" s="69"/>
      <c r="S190" s="69"/>
      <c r="T190" s="70"/>
      <c r="U190" s="32"/>
      <c r="V190" s="32"/>
      <c r="W190" s="32"/>
      <c r="X190" s="32"/>
      <c r="Y190" s="32"/>
      <c r="Z190" s="32"/>
      <c r="AA190" s="32"/>
      <c r="AB190" s="32"/>
      <c r="AC190" s="32"/>
      <c r="AD190" s="32"/>
      <c r="AE190" s="32"/>
      <c r="AT190" s="18" t="s">
        <v>141</v>
      </c>
      <c r="AU190" s="18" t="s">
        <v>88</v>
      </c>
    </row>
    <row r="191" spans="2:51" s="14" customFormat="1" ht="12">
      <c r="B191" s="210"/>
      <c r="C191" s="211"/>
      <c r="D191" s="197" t="s">
        <v>143</v>
      </c>
      <c r="E191" s="212" t="s">
        <v>1</v>
      </c>
      <c r="F191" s="213" t="s">
        <v>228</v>
      </c>
      <c r="G191" s="211"/>
      <c r="H191" s="214">
        <v>840</v>
      </c>
      <c r="I191" s="211"/>
      <c r="J191" s="211"/>
      <c r="K191" s="211"/>
      <c r="L191" s="215"/>
      <c r="M191" s="216"/>
      <c r="N191" s="217"/>
      <c r="O191" s="217"/>
      <c r="P191" s="217"/>
      <c r="Q191" s="217"/>
      <c r="R191" s="217"/>
      <c r="S191" s="217"/>
      <c r="T191" s="218"/>
      <c r="AT191" s="219" t="s">
        <v>143</v>
      </c>
      <c r="AU191" s="219" t="s">
        <v>88</v>
      </c>
      <c r="AV191" s="14" t="s">
        <v>88</v>
      </c>
      <c r="AW191" s="14" t="s">
        <v>33</v>
      </c>
      <c r="AX191" s="14" t="s">
        <v>86</v>
      </c>
      <c r="AY191" s="219" t="s">
        <v>133</v>
      </c>
    </row>
    <row r="192" spans="1:65" s="2" customFormat="1" ht="16.5" customHeight="1">
      <c r="A192" s="32"/>
      <c r="B192" s="33"/>
      <c r="C192" s="184" t="s">
        <v>8</v>
      </c>
      <c r="D192" s="184" t="s">
        <v>135</v>
      </c>
      <c r="E192" s="185" t="s">
        <v>229</v>
      </c>
      <c r="F192" s="186" t="s">
        <v>230</v>
      </c>
      <c r="G192" s="187" t="s">
        <v>172</v>
      </c>
      <c r="H192" s="188">
        <v>76</v>
      </c>
      <c r="I192" s="189">
        <v>0</v>
      </c>
      <c r="J192" s="189">
        <f>ROUND(I192*H192,2)</f>
        <v>0</v>
      </c>
      <c r="K192" s="190"/>
      <c r="L192" s="37"/>
      <c r="M192" s="191" t="s">
        <v>1</v>
      </c>
      <c r="N192" s="192" t="s">
        <v>43</v>
      </c>
      <c r="O192" s="193">
        <v>0.3</v>
      </c>
      <c r="P192" s="193">
        <f>O192*H192</f>
        <v>22.8</v>
      </c>
      <c r="Q192" s="193">
        <v>0.00047</v>
      </c>
      <c r="R192" s="193">
        <f>Q192*H192</f>
        <v>0.03572</v>
      </c>
      <c r="S192" s="193">
        <v>0</v>
      </c>
      <c r="T192" s="194">
        <f>S192*H192</f>
        <v>0</v>
      </c>
      <c r="U192" s="32"/>
      <c r="V192" s="32"/>
      <c r="W192" s="32"/>
      <c r="X192" s="32"/>
      <c r="Y192" s="32"/>
      <c r="Z192" s="32"/>
      <c r="AA192" s="32"/>
      <c r="AB192" s="32"/>
      <c r="AC192" s="32"/>
      <c r="AD192" s="32"/>
      <c r="AE192" s="32"/>
      <c r="AR192" s="195" t="s">
        <v>139</v>
      </c>
      <c r="AT192" s="195" t="s">
        <v>135</v>
      </c>
      <c r="AU192" s="195" t="s">
        <v>88</v>
      </c>
      <c r="AY192" s="18" t="s">
        <v>133</v>
      </c>
      <c r="BE192" s="196">
        <f>IF(N192="základní",J192,0)</f>
        <v>0</v>
      </c>
      <c r="BF192" s="196">
        <f>IF(N192="snížená",J192,0)</f>
        <v>0</v>
      </c>
      <c r="BG192" s="196">
        <f>IF(N192="zákl. přenesená",J192,0)</f>
        <v>0</v>
      </c>
      <c r="BH192" s="196">
        <f>IF(N192="sníž. přenesená",J192,0)</f>
        <v>0</v>
      </c>
      <c r="BI192" s="196">
        <f>IF(N192="nulová",J192,0)</f>
        <v>0</v>
      </c>
      <c r="BJ192" s="18" t="s">
        <v>86</v>
      </c>
      <c r="BK192" s="196">
        <f>ROUND(I192*H192,2)</f>
        <v>0</v>
      </c>
      <c r="BL192" s="18" t="s">
        <v>139</v>
      </c>
      <c r="BM192" s="195" t="s">
        <v>231</v>
      </c>
    </row>
    <row r="193" spans="1:47" s="2" customFormat="1" ht="12">
      <c r="A193" s="32"/>
      <c r="B193" s="33"/>
      <c r="C193" s="34"/>
      <c r="D193" s="197" t="s">
        <v>141</v>
      </c>
      <c r="E193" s="34"/>
      <c r="F193" s="198" t="s">
        <v>232</v>
      </c>
      <c r="G193" s="34"/>
      <c r="H193" s="34"/>
      <c r="I193" s="34"/>
      <c r="J193" s="34"/>
      <c r="K193" s="34"/>
      <c r="L193" s="37"/>
      <c r="M193" s="199"/>
      <c r="N193" s="200"/>
      <c r="O193" s="69"/>
      <c r="P193" s="69"/>
      <c r="Q193" s="69"/>
      <c r="R193" s="69"/>
      <c r="S193" s="69"/>
      <c r="T193" s="70"/>
      <c r="U193" s="32"/>
      <c r="V193" s="32"/>
      <c r="W193" s="32"/>
      <c r="X193" s="32"/>
      <c r="Y193" s="32"/>
      <c r="Z193" s="32"/>
      <c r="AA193" s="32"/>
      <c r="AB193" s="32"/>
      <c r="AC193" s="32"/>
      <c r="AD193" s="32"/>
      <c r="AE193" s="32"/>
      <c r="AT193" s="18" t="s">
        <v>141</v>
      </c>
      <c r="AU193" s="18" t="s">
        <v>88</v>
      </c>
    </row>
    <row r="194" spans="2:51" s="14" customFormat="1" ht="12">
      <c r="B194" s="210"/>
      <c r="C194" s="211"/>
      <c r="D194" s="197" t="s">
        <v>143</v>
      </c>
      <c r="E194" s="212" t="s">
        <v>1</v>
      </c>
      <c r="F194" s="213" t="s">
        <v>233</v>
      </c>
      <c r="G194" s="211"/>
      <c r="H194" s="214">
        <v>76</v>
      </c>
      <c r="I194" s="211"/>
      <c r="J194" s="211"/>
      <c r="K194" s="211"/>
      <c r="L194" s="215"/>
      <c r="M194" s="216"/>
      <c r="N194" s="217"/>
      <c r="O194" s="217"/>
      <c r="P194" s="217"/>
      <c r="Q194" s="217"/>
      <c r="R194" s="217"/>
      <c r="S194" s="217"/>
      <c r="T194" s="218"/>
      <c r="AT194" s="219" t="s">
        <v>143</v>
      </c>
      <c r="AU194" s="219" t="s">
        <v>88</v>
      </c>
      <c r="AV194" s="14" t="s">
        <v>88</v>
      </c>
      <c r="AW194" s="14" t="s">
        <v>33</v>
      </c>
      <c r="AX194" s="14" t="s">
        <v>86</v>
      </c>
      <c r="AY194" s="219" t="s">
        <v>133</v>
      </c>
    </row>
    <row r="195" spans="1:65" s="2" customFormat="1" ht="16.5" customHeight="1">
      <c r="A195" s="32"/>
      <c r="B195" s="33"/>
      <c r="C195" s="184" t="s">
        <v>234</v>
      </c>
      <c r="D195" s="184" t="s">
        <v>135</v>
      </c>
      <c r="E195" s="185" t="s">
        <v>235</v>
      </c>
      <c r="F195" s="186" t="s">
        <v>236</v>
      </c>
      <c r="G195" s="187" t="s">
        <v>172</v>
      </c>
      <c r="H195" s="188">
        <v>76</v>
      </c>
      <c r="I195" s="189">
        <v>0</v>
      </c>
      <c r="J195" s="189">
        <f>ROUND(I195*H195,2)</f>
        <v>0</v>
      </c>
      <c r="K195" s="190"/>
      <c r="L195" s="37"/>
      <c r="M195" s="191" t="s">
        <v>1</v>
      </c>
      <c r="N195" s="192" t="s">
        <v>43</v>
      </c>
      <c r="O195" s="193">
        <v>0.173</v>
      </c>
      <c r="P195" s="193">
        <f>O195*H195</f>
        <v>13.148</v>
      </c>
      <c r="Q195" s="193">
        <v>0</v>
      </c>
      <c r="R195" s="193">
        <f>Q195*H195</f>
        <v>0</v>
      </c>
      <c r="S195" s="193">
        <v>0</v>
      </c>
      <c r="T195" s="194">
        <f>S195*H195</f>
        <v>0</v>
      </c>
      <c r="U195" s="32"/>
      <c r="V195" s="32"/>
      <c r="W195" s="32"/>
      <c r="X195" s="32"/>
      <c r="Y195" s="32"/>
      <c r="Z195" s="32"/>
      <c r="AA195" s="32"/>
      <c r="AB195" s="32"/>
      <c r="AC195" s="32"/>
      <c r="AD195" s="32"/>
      <c r="AE195" s="32"/>
      <c r="AR195" s="195" t="s">
        <v>139</v>
      </c>
      <c r="AT195" s="195" t="s">
        <v>135</v>
      </c>
      <c r="AU195" s="195" t="s">
        <v>88</v>
      </c>
      <c r="AY195" s="18" t="s">
        <v>133</v>
      </c>
      <c r="BE195" s="196">
        <f>IF(N195="základní",J195,0)</f>
        <v>0</v>
      </c>
      <c r="BF195" s="196">
        <f>IF(N195="snížená",J195,0)</f>
        <v>0</v>
      </c>
      <c r="BG195" s="196">
        <f>IF(N195="zákl. přenesená",J195,0)</f>
        <v>0</v>
      </c>
      <c r="BH195" s="196">
        <f>IF(N195="sníž. přenesená",J195,0)</f>
        <v>0</v>
      </c>
      <c r="BI195" s="196">
        <f>IF(N195="nulová",J195,0)</f>
        <v>0</v>
      </c>
      <c r="BJ195" s="18" t="s">
        <v>86</v>
      </c>
      <c r="BK195" s="196">
        <f>ROUND(I195*H195,2)</f>
        <v>0</v>
      </c>
      <c r="BL195" s="18" t="s">
        <v>139</v>
      </c>
      <c r="BM195" s="195" t="s">
        <v>237</v>
      </c>
    </row>
    <row r="196" spans="1:47" s="2" customFormat="1" ht="12">
      <c r="A196" s="32"/>
      <c r="B196" s="33"/>
      <c r="C196" s="34"/>
      <c r="D196" s="197" t="s">
        <v>141</v>
      </c>
      <c r="E196" s="34"/>
      <c r="F196" s="198" t="s">
        <v>238</v>
      </c>
      <c r="G196" s="34"/>
      <c r="H196" s="34"/>
      <c r="I196" s="34"/>
      <c r="J196" s="34"/>
      <c r="K196" s="34"/>
      <c r="L196" s="37"/>
      <c r="M196" s="199"/>
      <c r="N196" s="200"/>
      <c r="O196" s="69"/>
      <c r="P196" s="69"/>
      <c r="Q196" s="69"/>
      <c r="R196" s="69"/>
      <c r="S196" s="69"/>
      <c r="T196" s="70"/>
      <c r="U196" s="32"/>
      <c r="V196" s="32"/>
      <c r="W196" s="32"/>
      <c r="X196" s="32"/>
      <c r="Y196" s="32"/>
      <c r="Z196" s="32"/>
      <c r="AA196" s="32"/>
      <c r="AB196" s="32"/>
      <c r="AC196" s="32"/>
      <c r="AD196" s="32"/>
      <c r="AE196" s="32"/>
      <c r="AT196" s="18" t="s">
        <v>141</v>
      </c>
      <c r="AU196" s="18" t="s">
        <v>88</v>
      </c>
    </row>
    <row r="197" spans="2:51" s="14" customFormat="1" ht="12">
      <c r="B197" s="210"/>
      <c r="C197" s="211"/>
      <c r="D197" s="197" t="s">
        <v>143</v>
      </c>
      <c r="E197" s="212" t="s">
        <v>1</v>
      </c>
      <c r="F197" s="213" t="s">
        <v>239</v>
      </c>
      <c r="G197" s="211"/>
      <c r="H197" s="214">
        <v>76</v>
      </c>
      <c r="I197" s="211"/>
      <c r="J197" s="211"/>
      <c r="K197" s="211"/>
      <c r="L197" s="215"/>
      <c r="M197" s="216"/>
      <c r="N197" s="217"/>
      <c r="O197" s="217"/>
      <c r="P197" s="217"/>
      <c r="Q197" s="217"/>
      <c r="R197" s="217"/>
      <c r="S197" s="217"/>
      <c r="T197" s="218"/>
      <c r="AT197" s="219" t="s">
        <v>143</v>
      </c>
      <c r="AU197" s="219" t="s">
        <v>88</v>
      </c>
      <c r="AV197" s="14" t="s">
        <v>88</v>
      </c>
      <c r="AW197" s="14" t="s">
        <v>33</v>
      </c>
      <c r="AX197" s="14" t="s">
        <v>86</v>
      </c>
      <c r="AY197" s="219" t="s">
        <v>133</v>
      </c>
    </row>
    <row r="198" spans="1:65" s="2" customFormat="1" ht="16.5" customHeight="1">
      <c r="A198" s="32"/>
      <c r="B198" s="33"/>
      <c r="C198" s="184" t="s">
        <v>240</v>
      </c>
      <c r="D198" s="184" t="s">
        <v>135</v>
      </c>
      <c r="E198" s="185" t="s">
        <v>241</v>
      </c>
      <c r="F198" s="186" t="s">
        <v>242</v>
      </c>
      <c r="G198" s="187" t="s">
        <v>138</v>
      </c>
      <c r="H198" s="188">
        <v>22.5</v>
      </c>
      <c r="I198" s="189">
        <v>0</v>
      </c>
      <c r="J198" s="189">
        <f>ROUND(I198*H198,2)</f>
        <v>0</v>
      </c>
      <c r="K198" s="190"/>
      <c r="L198" s="37"/>
      <c r="M198" s="191" t="s">
        <v>1</v>
      </c>
      <c r="N198" s="192" t="s">
        <v>43</v>
      </c>
      <c r="O198" s="193">
        <v>0.076</v>
      </c>
      <c r="P198" s="193">
        <f>O198*H198</f>
        <v>1.71</v>
      </c>
      <c r="Q198" s="193">
        <v>0</v>
      </c>
      <c r="R198" s="193">
        <f>Q198*H198</f>
        <v>0</v>
      </c>
      <c r="S198" s="193">
        <v>0</v>
      </c>
      <c r="T198" s="194">
        <f>S198*H198</f>
        <v>0</v>
      </c>
      <c r="U198" s="32"/>
      <c r="V198" s="32"/>
      <c r="W198" s="32"/>
      <c r="X198" s="32"/>
      <c r="Y198" s="32"/>
      <c r="Z198" s="32"/>
      <c r="AA198" s="32"/>
      <c r="AB198" s="32"/>
      <c r="AC198" s="32"/>
      <c r="AD198" s="32"/>
      <c r="AE198" s="32"/>
      <c r="AR198" s="195" t="s">
        <v>139</v>
      </c>
      <c r="AT198" s="195" t="s">
        <v>135</v>
      </c>
      <c r="AU198" s="195" t="s">
        <v>88</v>
      </c>
      <c r="AY198" s="18" t="s">
        <v>133</v>
      </c>
      <c r="BE198" s="196">
        <f>IF(N198="základní",J198,0)</f>
        <v>0</v>
      </c>
      <c r="BF198" s="196">
        <f>IF(N198="snížená",J198,0)</f>
        <v>0</v>
      </c>
      <c r="BG198" s="196">
        <f>IF(N198="zákl. přenesená",J198,0)</f>
        <v>0</v>
      </c>
      <c r="BH198" s="196">
        <f>IF(N198="sníž. přenesená",J198,0)</f>
        <v>0</v>
      </c>
      <c r="BI198" s="196">
        <f>IF(N198="nulová",J198,0)</f>
        <v>0</v>
      </c>
      <c r="BJ198" s="18" t="s">
        <v>86</v>
      </c>
      <c r="BK198" s="196">
        <f>ROUND(I198*H198,2)</f>
        <v>0</v>
      </c>
      <c r="BL198" s="18" t="s">
        <v>139</v>
      </c>
      <c r="BM198" s="195" t="s">
        <v>243</v>
      </c>
    </row>
    <row r="199" spans="1:47" s="2" customFormat="1" ht="12">
      <c r="A199" s="32"/>
      <c r="B199" s="33"/>
      <c r="C199" s="34"/>
      <c r="D199" s="197" t="s">
        <v>141</v>
      </c>
      <c r="E199" s="34"/>
      <c r="F199" s="198" t="s">
        <v>244</v>
      </c>
      <c r="G199" s="34"/>
      <c r="H199" s="34"/>
      <c r="I199" s="34"/>
      <c r="J199" s="34"/>
      <c r="K199" s="34"/>
      <c r="L199" s="37"/>
      <c r="M199" s="199"/>
      <c r="N199" s="200"/>
      <c r="O199" s="69"/>
      <c r="P199" s="69"/>
      <c r="Q199" s="69"/>
      <c r="R199" s="69"/>
      <c r="S199" s="69"/>
      <c r="T199" s="70"/>
      <c r="U199" s="32"/>
      <c r="V199" s="32"/>
      <c r="W199" s="32"/>
      <c r="X199" s="32"/>
      <c r="Y199" s="32"/>
      <c r="Z199" s="32"/>
      <c r="AA199" s="32"/>
      <c r="AB199" s="32"/>
      <c r="AC199" s="32"/>
      <c r="AD199" s="32"/>
      <c r="AE199" s="32"/>
      <c r="AT199" s="18" t="s">
        <v>141</v>
      </c>
      <c r="AU199" s="18" t="s">
        <v>88</v>
      </c>
    </row>
    <row r="200" spans="2:51" s="13" customFormat="1" ht="12">
      <c r="B200" s="201"/>
      <c r="C200" s="202"/>
      <c r="D200" s="197" t="s">
        <v>143</v>
      </c>
      <c r="E200" s="203" t="s">
        <v>1</v>
      </c>
      <c r="F200" s="204" t="s">
        <v>151</v>
      </c>
      <c r="G200" s="202"/>
      <c r="H200" s="203" t="s">
        <v>1</v>
      </c>
      <c r="I200" s="202"/>
      <c r="J200" s="202"/>
      <c r="K200" s="202"/>
      <c r="L200" s="205"/>
      <c r="M200" s="206"/>
      <c r="N200" s="207"/>
      <c r="O200" s="207"/>
      <c r="P200" s="207"/>
      <c r="Q200" s="207"/>
      <c r="R200" s="207"/>
      <c r="S200" s="207"/>
      <c r="T200" s="208"/>
      <c r="AT200" s="209" t="s">
        <v>143</v>
      </c>
      <c r="AU200" s="209" t="s">
        <v>88</v>
      </c>
      <c r="AV200" s="13" t="s">
        <v>86</v>
      </c>
      <c r="AW200" s="13" t="s">
        <v>33</v>
      </c>
      <c r="AX200" s="13" t="s">
        <v>78</v>
      </c>
      <c r="AY200" s="209" t="s">
        <v>133</v>
      </c>
    </row>
    <row r="201" spans="2:51" s="14" customFormat="1" ht="12">
      <c r="B201" s="210"/>
      <c r="C201" s="211"/>
      <c r="D201" s="197" t="s">
        <v>143</v>
      </c>
      <c r="E201" s="212" t="s">
        <v>1</v>
      </c>
      <c r="F201" s="213" t="s">
        <v>245</v>
      </c>
      <c r="G201" s="211"/>
      <c r="H201" s="214">
        <v>22.5</v>
      </c>
      <c r="I201" s="211"/>
      <c r="J201" s="211"/>
      <c r="K201" s="211"/>
      <c r="L201" s="215"/>
      <c r="M201" s="216"/>
      <c r="N201" s="217"/>
      <c r="O201" s="217"/>
      <c r="P201" s="217"/>
      <c r="Q201" s="217"/>
      <c r="R201" s="217"/>
      <c r="S201" s="217"/>
      <c r="T201" s="218"/>
      <c r="AT201" s="219" t="s">
        <v>143</v>
      </c>
      <c r="AU201" s="219" t="s">
        <v>88</v>
      </c>
      <c r="AV201" s="14" t="s">
        <v>88</v>
      </c>
      <c r="AW201" s="14" t="s">
        <v>33</v>
      </c>
      <c r="AX201" s="14" t="s">
        <v>78</v>
      </c>
      <c r="AY201" s="219" t="s">
        <v>133</v>
      </c>
    </row>
    <row r="202" spans="2:51" s="15" customFormat="1" ht="12">
      <c r="B202" s="220"/>
      <c r="C202" s="221"/>
      <c r="D202" s="197" t="s">
        <v>143</v>
      </c>
      <c r="E202" s="222" t="s">
        <v>1</v>
      </c>
      <c r="F202" s="223" t="s">
        <v>146</v>
      </c>
      <c r="G202" s="221"/>
      <c r="H202" s="224">
        <v>22.5</v>
      </c>
      <c r="I202" s="221"/>
      <c r="J202" s="221"/>
      <c r="K202" s="221"/>
      <c r="L202" s="225"/>
      <c r="M202" s="226"/>
      <c r="N202" s="227"/>
      <c r="O202" s="227"/>
      <c r="P202" s="227"/>
      <c r="Q202" s="227"/>
      <c r="R202" s="227"/>
      <c r="S202" s="227"/>
      <c r="T202" s="228"/>
      <c r="AT202" s="229" t="s">
        <v>143</v>
      </c>
      <c r="AU202" s="229" t="s">
        <v>88</v>
      </c>
      <c r="AV202" s="15" t="s">
        <v>139</v>
      </c>
      <c r="AW202" s="15" t="s">
        <v>33</v>
      </c>
      <c r="AX202" s="15" t="s">
        <v>86</v>
      </c>
      <c r="AY202" s="229" t="s">
        <v>133</v>
      </c>
    </row>
    <row r="203" spans="1:65" s="2" customFormat="1" ht="16.5" customHeight="1">
      <c r="A203" s="32"/>
      <c r="B203" s="33"/>
      <c r="C203" s="184" t="s">
        <v>246</v>
      </c>
      <c r="D203" s="184" t="s">
        <v>135</v>
      </c>
      <c r="E203" s="185" t="s">
        <v>247</v>
      </c>
      <c r="F203" s="186" t="s">
        <v>248</v>
      </c>
      <c r="G203" s="187" t="s">
        <v>249</v>
      </c>
      <c r="H203" s="188">
        <v>1021.7</v>
      </c>
      <c r="I203" s="189">
        <v>0</v>
      </c>
      <c r="J203" s="189">
        <f>ROUND(I203*H203,2)</f>
        <v>0</v>
      </c>
      <c r="K203" s="190"/>
      <c r="L203" s="37"/>
      <c r="M203" s="191" t="s">
        <v>1</v>
      </c>
      <c r="N203" s="192" t="s">
        <v>43</v>
      </c>
      <c r="O203" s="193">
        <v>0.362</v>
      </c>
      <c r="P203" s="193">
        <f>O203*H203</f>
        <v>369.85540000000003</v>
      </c>
      <c r="Q203" s="193">
        <v>0</v>
      </c>
      <c r="R203" s="193">
        <f>Q203*H203</f>
        <v>0</v>
      </c>
      <c r="S203" s="193">
        <v>0</v>
      </c>
      <c r="T203" s="194">
        <f>S203*H203</f>
        <v>0</v>
      </c>
      <c r="U203" s="32"/>
      <c r="V203" s="32"/>
      <c r="W203" s="32"/>
      <c r="X203" s="32"/>
      <c r="Y203" s="32"/>
      <c r="Z203" s="32"/>
      <c r="AA203" s="32"/>
      <c r="AB203" s="32"/>
      <c r="AC203" s="32"/>
      <c r="AD203" s="32"/>
      <c r="AE203" s="32"/>
      <c r="AR203" s="195" t="s">
        <v>139</v>
      </c>
      <c r="AT203" s="195" t="s">
        <v>135</v>
      </c>
      <c r="AU203" s="195" t="s">
        <v>88</v>
      </c>
      <c r="AY203" s="18" t="s">
        <v>133</v>
      </c>
      <c r="BE203" s="196">
        <f>IF(N203="základní",J203,0)</f>
        <v>0</v>
      </c>
      <c r="BF203" s="196">
        <f>IF(N203="snížená",J203,0)</f>
        <v>0</v>
      </c>
      <c r="BG203" s="196">
        <f>IF(N203="zákl. přenesená",J203,0)</f>
        <v>0</v>
      </c>
      <c r="BH203" s="196">
        <f>IF(N203="sníž. přenesená",J203,0)</f>
        <v>0</v>
      </c>
      <c r="BI203" s="196">
        <f>IF(N203="nulová",J203,0)</f>
        <v>0</v>
      </c>
      <c r="BJ203" s="18" t="s">
        <v>86</v>
      </c>
      <c r="BK203" s="196">
        <f>ROUND(I203*H203,2)</f>
        <v>0</v>
      </c>
      <c r="BL203" s="18" t="s">
        <v>139</v>
      </c>
      <c r="BM203" s="195" t="s">
        <v>250</v>
      </c>
    </row>
    <row r="204" spans="1:47" s="2" customFormat="1" ht="19.5">
      <c r="A204" s="32"/>
      <c r="B204" s="33"/>
      <c r="C204" s="34"/>
      <c r="D204" s="197" t="s">
        <v>141</v>
      </c>
      <c r="E204" s="34"/>
      <c r="F204" s="198" t="s">
        <v>251</v>
      </c>
      <c r="G204" s="34"/>
      <c r="H204" s="34"/>
      <c r="I204" s="34"/>
      <c r="J204" s="34"/>
      <c r="K204" s="34"/>
      <c r="L204" s="37"/>
      <c r="M204" s="199"/>
      <c r="N204" s="200"/>
      <c r="O204" s="69"/>
      <c r="P204" s="69"/>
      <c r="Q204" s="69"/>
      <c r="R204" s="69"/>
      <c r="S204" s="69"/>
      <c r="T204" s="70"/>
      <c r="U204" s="32"/>
      <c r="V204" s="32"/>
      <c r="W204" s="32"/>
      <c r="X204" s="32"/>
      <c r="Y204" s="32"/>
      <c r="Z204" s="32"/>
      <c r="AA204" s="32"/>
      <c r="AB204" s="32"/>
      <c r="AC204" s="32"/>
      <c r="AD204" s="32"/>
      <c r="AE204" s="32"/>
      <c r="AT204" s="18" t="s">
        <v>141</v>
      </c>
      <c r="AU204" s="18" t="s">
        <v>88</v>
      </c>
    </row>
    <row r="205" spans="2:51" s="13" customFormat="1" ht="12">
      <c r="B205" s="201"/>
      <c r="C205" s="202"/>
      <c r="D205" s="197" t="s">
        <v>143</v>
      </c>
      <c r="E205" s="203" t="s">
        <v>1</v>
      </c>
      <c r="F205" s="204" t="s">
        <v>252</v>
      </c>
      <c r="G205" s="202"/>
      <c r="H205" s="203" t="s">
        <v>1</v>
      </c>
      <c r="I205" s="202"/>
      <c r="J205" s="202"/>
      <c r="K205" s="202"/>
      <c r="L205" s="205"/>
      <c r="M205" s="206"/>
      <c r="N205" s="207"/>
      <c r="O205" s="207"/>
      <c r="P205" s="207"/>
      <c r="Q205" s="207"/>
      <c r="R205" s="207"/>
      <c r="S205" s="207"/>
      <c r="T205" s="208"/>
      <c r="AT205" s="209" t="s">
        <v>143</v>
      </c>
      <c r="AU205" s="209" t="s">
        <v>88</v>
      </c>
      <c r="AV205" s="13" t="s">
        <v>86</v>
      </c>
      <c r="AW205" s="13" t="s">
        <v>33</v>
      </c>
      <c r="AX205" s="13" t="s">
        <v>78</v>
      </c>
      <c r="AY205" s="209" t="s">
        <v>133</v>
      </c>
    </row>
    <row r="206" spans="2:51" s="14" customFormat="1" ht="12">
      <c r="B206" s="210"/>
      <c r="C206" s="211"/>
      <c r="D206" s="197" t="s">
        <v>143</v>
      </c>
      <c r="E206" s="212" t="s">
        <v>1</v>
      </c>
      <c r="F206" s="213" t="s">
        <v>253</v>
      </c>
      <c r="G206" s="211"/>
      <c r="H206" s="214">
        <v>10.746</v>
      </c>
      <c r="I206" s="211"/>
      <c r="J206" s="211"/>
      <c r="K206" s="211"/>
      <c r="L206" s="215"/>
      <c r="M206" s="216"/>
      <c r="N206" s="217"/>
      <c r="O206" s="217"/>
      <c r="P206" s="217"/>
      <c r="Q206" s="217"/>
      <c r="R206" s="217"/>
      <c r="S206" s="217"/>
      <c r="T206" s="218"/>
      <c r="AT206" s="219" t="s">
        <v>143</v>
      </c>
      <c r="AU206" s="219" t="s">
        <v>88</v>
      </c>
      <c r="AV206" s="14" t="s">
        <v>88</v>
      </c>
      <c r="AW206" s="14" t="s">
        <v>33</v>
      </c>
      <c r="AX206" s="14" t="s">
        <v>78</v>
      </c>
      <c r="AY206" s="219" t="s">
        <v>133</v>
      </c>
    </row>
    <row r="207" spans="2:51" s="14" customFormat="1" ht="12">
      <c r="B207" s="210"/>
      <c r="C207" s="211"/>
      <c r="D207" s="197" t="s">
        <v>143</v>
      </c>
      <c r="E207" s="212" t="s">
        <v>1</v>
      </c>
      <c r="F207" s="213" t="s">
        <v>254</v>
      </c>
      <c r="G207" s="211"/>
      <c r="H207" s="214">
        <v>20.724</v>
      </c>
      <c r="I207" s="211"/>
      <c r="J207" s="211"/>
      <c r="K207" s="211"/>
      <c r="L207" s="215"/>
      <c r="M207" s="216"/>
      <c r="N207" s="217"/>
      <c r="O207" s="217"/>
      <c r="P207" s="217"/>
      <c r="Q207" s="217"/>
      <c r="R207" s="217"/>
      <c r="S207" s="217"/>
      <c r="T207" s="218"/>
      <c r="AT207" s="219" t="s">
        <v>143</v>
      </c>
      <c r="AU207" s="219" t="s">
        <v>88</v>
      </c>
      <c r="AV207" s="14" t="s">
        <v>88</v>
      </c>
      <c r="AW207" s="14" t="s">
        <v>33</v>
      </c>
      <c r="AX207" s="14" t="s">
        <v>78</v>
      </c>
      <c r="AY207" s="219" t="s">
        <v>133</v>
      </c>
    </row>
    <row r="208" spans="2:51" s="14" customFormat="1" ht="12">
      <c r="B208" s="210"/>
      <c r="C208" s="211"/>
      <c r="D208" s="197" t="s">
        <v>143</v>
      </c>
      <c r="E208" s="212" t="s">
        <v>1</v>
      </c>
      <c r="F208" s="213" t="s">
        <v>255</v>
      </c>
      <c r="G208" s="211"/>
      <c r="H208" s="214">
        <v>52.861</v>
      </c>
      <c r="I208" s="211"/>
      <c r="J208" s="211"/>
      <c r="K208" s="211"/>
      <c r="L208" s="215"/>
      <c r="M208" s="216"/>
      <c r="N208" s="217"/>
      <c r="O208" s="217"/>
      <c r="P208" s="217"/>
      <c r="Q208" s="217"/>
      <c r="R208" s="217"/>
      <c r="S208" s="217"/>
      <c r="T208" s="218"/>
      <c r="AT208" s="219" t="s">
        <v>143</v>
      </c>
      <c r="AU208" s="219" t="s">
        <v>88</v>
      </c>
      <c r="AV208" s="14" t="s">
        <v>88</v>
      </c>
      <c r="AW208" s="14" t="s">
        <v>33</v>
      </c>
      <c r="AX208" s="14" t="s">
        <v>78</v>
      </c>
      <c r="AY208" s="219" t="s">
        <v>133</v>
      </c>
    </row>
    <row r="209" spans="2:51" s="14" customFormat="1" ht="12">
      <c r="B209" s="210"/>
      <c r="C209" s="211"/>
      <c r="D209" s="197" t="s">
        <v>143</v>
      </c>
      <c r="E209" s="212" t="s">
        <v>1</v>
      </c>
      <c r="F209" s="213" t="s">
        <v>256</v>
      </c>
      <c r="G209" s="211"/>
      <c r="H209" s="214">
        <v>7.31</v>
      </c>
      <c r="I209" s="211"/>
      <c r="J209" s="211"/>
      <c r="K209" s="211"/>
      <c r="L209" s="215"/>
      <c r="M209" s="216"/>
      <c r="N209" s="217"/>
      <c r="O209" s="217"/>
      <c r="P209" s="217"/>
      <c r="Q209" s="217"/>
      <c r="R209" s="217"/>
      <c r="S209" s="217"/>
      <c r="T209" s="218"/>
      <c r="AT209" s="219" t="s">
        <v>143</v>
      </c>
      <c r="AU209" s="219" t="s">
        <v>88</v>
      </c>
      <c r="AV209" s="14" t="s">
        <v>88</v>
      </c>
      <c r="AW209" s="14" t="s">
        <v>33</v>
      </c>
      <c r="AX209" s="14" t="s">
        <v>78</v>
      </c>
      <c r="AY209" s="219" t="s">
        <v>133</v>
      </c>
    </row>
    <row r="210" spans="2:51" s="14" customFormat="1" ht="12">
      <c r="B210" s="210"/>
      <c r="C210" s="211"/>
      <c r="D210" s="197" t="s">
        <v>143</v>
      </c>
      <c r="E210" s="212" t="s">
        <v>1</v>
      </c>
      <c r="F210" s="213" t="s">
        <v>257</v>
      </c>
      <c r="G210" s="211"/>
      <c r="H210" s="214">
        <v>22.411</v>
      </c>
      <c r="I210" s="211"/>
      <c r="J210" s="211"/>
      <c r="K210" s="211"/>
      <c r="L210" s="215"/>
      <c r="M210" s="216"/>
      <c r="N210" s="217"/>
      <c r="O210" s="217"/>
      <c r="P210" s="217"/>
      <c r="Q210" s="217"/>
      <c r="R210" s="217"/>
      <c r="S210" s="217"/>
      <c r="T210" s="218"/>
      <c r="AT210" s="219" t="s">
        <v>143</v>
      </c>
      <c r="AU210" s="219" t="s">
        <v>88</v>
      </c>
      <c r="AV210" s="14" t="s">
        <v>88</v>
      </c>
      <c r="AW210" s="14" t="s">
        <v>33</v>
      </c>
      <c r="AX210" s="14" t="s">
        <v>78</v>
      </c>
      <c r="AY210" s="219" t="s">
        <v>133</v>
      </c>
    </row>
    <row r="211" spans="2:51" s="14" customFormat="1" ht="12">
      <c r="B211" s="210"/>
      <c r="C211" s="211"/>
      <c r="D211" s="197" t="s">
        <v>143</v>
      </c>
      <c r="E211" s="212" t="s">
        <v>1</v>
      </c>
      <c r="F211" s="213" t="s">
        <v>258</v>
      </c>
      <c r="G211" s="211"/>
      <c r="H211" s="214">
        <v>18.238</v>
      </c>
      <c r="I211" s="211"/>
      <c r="J211" s="211"/>
      <c r="K211" s="211"/>
      <c r="L211" s="215"/>
      <c r="M211" s="216"/>
      <c r="N211" s="217"/>
      <c r="O211" s="217"/>
      <c r="P211" s="217"/>
      <c r="Q211" s="217"/>
      <c r="R211" s="217"/>
      <c r="S211" s="217"/>
      <c r="T211" s="218"/>
      <c r="AT211" s="219" t="s">
        <v>143</v>
      </c>
      <c r="AU211" s="219" t="s">
        <v>88</v>
      </c>
      <c r="AV211" s="14" t="s">
        <v>88</v>
      </c>
      <c r="AW211" s="14" t="s">
        <v>33</v>
      </c>
      <c r="AX211" s="14" t="s">
        <v>78</v>
      </c>
      <c r="AY211" s="219" t="s">
        <v>133</v>
      </c>
    </row>
    <row r="212" spans="2:51" s="14" customFormat="1" ht="12">
      <c r="B212" s="210"/>
      <c r="C212" s="211"/>
      <c r="D212" s="197" t="s">
        <v>143</v>
      </c>
      <c r="E212" s="212" t="s">
        <v>1</v>
      </c>
      <c r="F212" s="213" t="s">
        <v>259</v>
      </c>
      <c r="G212" s="211"/>
      <c r="H212" s="214">
        <v>25.394</v>
      </c>
      <c r="I212" s="211"/>
      <c r="J212" s="211"/>
      <c r="K212" s="211"/>
      <c r="L212" s="215"/>
      <c r="M212" s="216"/>
      <c r="N212" s="217"/>
      <c r="O212" s="217"/>
      <c r="P212" s="217"/>
      <c r="Q212" s="217"/>
      <c r="R212" s="217"/>
      <c r="S212" s="217"/>
      <c r="T212" s="218"/>
      <c r="AT212" s="219" t="s">
        <v>143</v>
      </c>
      <c r="AU212" s="219" t="s">
        <v>88</v>
      </c>
      <c r="AV212" s="14" t="s">
        <v>88</v>
      </c>
      <c r="AW212" s="14" t="s">
        <v>33</v>
      </c>
      <c r="AX212" s="14" t="s">
        <v>78</v>
      </c>
      <c r="AY212" s="219" t="s">
        <v>133</v>
      </c>
    </row>
    <row r="213" spans="2:51" s="14" customFormat="1" ht="12">
      <c r="B213" s="210"/>
      <c r="C213" s="211"/>
      <c r="D213" s="197" t="s">
        <v>143</v>
      </c>
      <c r="E213" s="212" t="s">
        <v>1</v>
      </c>
      <c r="F213" s="213" t="s">
        <v>260</v>
      </c>
      <c r="G213" s="211"/>
      <c r="H213" s="214">
        <v>42.045</v>
      </c>
      <c r="I213" s="211"/>
      <c r="J213" s="211"/>
      <c r="K213" s="211"/>
      <c r="L213" s="215"/>
      <c r="M213" s="216"/>
      <c r="N213" s="217"/>
      <c r="O213" s="217"/>
      <c r="P213" s="217"/>
      <c r="Q213" s="217"/>
      <c r="R213" s="217"/>
      <c r="S213" s="217"/>
      <c r="T213" s="218"/>
      <c r="AT213" s="219" t="s">
        <v>143</v>
      </c>
      <c r="AU213" s="219" t="s">
        <v>88</v>
      </c>
      <c r="AV213" s="14" t="s">
        <v>88</v>
      </c>
      <c r="AW213" s="14" t="s">
        <v>33</v>
      </c>
      <c r="AX213" s="14" t="s">
        <v>78</v>
      </c>
      <c r="AY213" s="219" t="s">
        <v>133</v>
      </c>
    </row>
    <row r="214" spans="2:51" s="14" customFormat="1" ht="12">
      <c r="B214" s="210"/>
      <c r="C214" s="211"/>
      <c r="D214" s="197" t="s">
        <v>143</v>
      </c>
      <c r="E214" s="212" t="s">
        <v>1</v>
      </c>
      <c r="F214" s="213" t="s">
        <v>261</v>
      </c>
      <c r="G214" s="211"/>
      <c r="H214" s="214">
        <v>68.237</v>
      </c>
      <c r="I214" s="211"/>
      <c r="J214" s="211"/>
      <c r="K214" s="211"/>
      <c r="L214" s="215"/>
      <c r="M214" s="216"/>
      <c r="N214" s="217"/>
      <c r="O214" s="217"/>
      <c r="P214" s="217"/>
      <c r="Q214" s="217"/>
      <c r="R214" s="217"/>
      <c r="S214" s="217"/>
      <c r="T214" s="218"/>
      <c r="AT214" s="219" t="s">
        <v>143</v>
      </c>
      <c r="AU214" s="219" t="s">
        <v>88</v>
      </c>
      <c r="AV214" s="14" t="s">
        <v>88</v>
      </c>
      <c r="AW214" s="14" t="s">
        <v>33</v>
      </c>
      <c r="AX214" s="14" t="s">
        <v>78</v>
      </c>
      <c r="AY214" s="219" t="s">
        <v>133</v>
      </c>
    </row>
    <row r="215" spans="2:51" s="14" customFormat="1" ht="12">
      <c r="B215" s="210"/>
      <c r="C215" s="211"/>
      <c r="D215" s="197" t="s">
        <v>143</v>
      </c>
      <c r="E215" s="212" t="s">
        <v>1</v>
      </c>
      <c r="F215" s="213" t="s">
        <v>262</v>
      </c>
      <c r="G215" s="211"/>
      <c r="H215" s="214">
        <v>69.795</v>
      </c>
      <c r="I215" s="211"/>
      <c r="J215" s="211"/>
      <c r="K215" s="211"/>
      <c r="L215" s="215"/>
      <c r="M215" s="216"/>
      <c r="N215" s="217"/>
      <c r="O215" s="217"/>
      <c r="P215" s="217"/>
      <c r="Q215" s="217"/>
      <c r="R215" s="217"/>
      <c r="S215" s="217"/>
      <c r="T215" s="218"/>
      <c r="AT215" s="219" t="s">
        <v>143</v>
      </c>
      <c r="AU215" s="219" t="s">
        <v>88</v>
      </c>
      <c r="AV215" s="14" t="s">
        <v>88</v>
      </c>
      <c r="AW215" s="14" t="s">
        <v>33</v>
      </c>
      <c r="AX215" s="14" t="s">
        <v>78</v>
      </c>
      <c r="AY215" s="219" t="s">
        <v>133</v>
      </c>
    </row>
    <row r="216" spans="2:51" s="14" customFormat="1" ht="12">
      <c r="B216" s="210"/>
      <c r="C216" s="211"/>
      <c r="D216" s="197" t="s">
        <v>143</v>
      </c>
      <c r="E216" s="212" t="s">
        <v>1</v>
      </c>
      <c r="F216" s="213" t="s">
        <v>263</v>
      </c>
      <c r="G216" s="211"/>
      <c r="H216" s="214">
        <v>58.421</v>
      </c>
      <c r="I216" s="211"/>
      <c r="J216" s="211"/>
      <c r="K216" s="211"/>
      <c r="L216" s="215"/>
      <c r="M216" s="216"/>
      <c r="N216" s="217"/>
      <c r="O216" s="217"/>
      <c r="P216" s="217"/>
      <c r="Q216" s="217"/>
      <c r="R216" s="217"/>
      <c r="S216" s="217"/>
      <c r="T216" s="218"/>
      <c r="AT216" s="219" t="s">
        <v>143</v>
      </c>
      <c r="AU216" s="219" t="s">
        <v>88</v>
      </c>
      <c r="AV216" s="14" t="s">
        <v>88</v>
      </c>
      <c r="AW216" s="14" t="s">
        <v>33</v>
      </c>
      <c r="AX216" s="14" t="s">
        <v>78</v>
      </c>
      <c r="AY216" s="219" t="s">
        <v>133</v>
      </c>
    </row>
    <row r="217" spans="2:51" s="14" customFormat="1" ht="12">
      <c r="B217" s="210"/>
      <c r="C217" s="211"/>
      <c r="D217" s="197" t="s">
        <v>143</v>
      </c>
      <c r="E217" s="212" t="s">
        <v>1</v>
      </c>
      <c r="F217" s="213" t="s">
        <v>264</v>
      </c>
      <c r="G217" s="211"/>
      <c r="H217" s="214">
        <v>78.54</v>
      </c>
      <c r="I217" s="211"/>
      <c r="J217" s="211"/>
      <c r="K217" s="211"/>
      <c r="L217" s="215"/>
      <c r="M217" s="216"/>
      <c r="N217" s="217"/>
      <c r="O217" s="217"/>
      <c r="P217" s="217"/>
      <c r="Q217" s="217"/>
      <c r="R217" s="217"/>
      <c r="S217" s="217"/>
      <c r="T217" s="218"/>
      <c r="AT217" s="219" t="s">
        <v>143</v>
      </c>
      <c r="AU217" s="219" t="s">
        <v>88</v>
      </c>
      <c r="AV217" s="14" t="s">
        <v>88</v>
      </c>
      <c r="AW217" s="14" t="s">
        <v>33</v>
      </c>
      <c r="AX217" s="14" t="s">
        <v>78</v>
      </c>
      <c r="AY217" s="219" t="s">
        <v>133</v>
      </c>
    </row>
    <row r="218" spans="2:51" s="14" customFormat="1" ht="12">
      <c r="B218" s="210"/>
      <c r="C218" s="211"/>
      <c r="D218" s="197" t="s">
        <v>143</v>
      </c>
      <c r="E218" s="212" t="s">
        <v>1</v>
      </c>
      <c r="F218" s="213" t="s">
        <v>265</v>
      </c>
      <c r="G218" s="211"/>
      <c r="H218" s="214">
        <v>31.679</v>
      </c>
      <c r="I218" s="211"/>
      <c r="J218" s="211"/>
      <c r="K218" s="211"/>
      <c r="L218" s="215"/>
      <c r="M218" s="216"/>
      <c r="N218" s="217"/>
      <c r="O218" s="217"/>
      <c r="P218" s="217"/>
      <c r="Q218" s="217"/>
      <c r="R218" s="217"/>
      <c r="S218" s="217"/>
      <c r="T218" s="218"/>
      <c r="AT218" s="219" t="s">
        <v>143</v>
      </c>
      <c r="AU218" s="219" t="s">
        <v>88</v>
      </c>
      <c r="AV218" s="14" t="s">
        <v>88</v>
      </c>
      <c r="AW218" s="14" t="s">
        <v>33</v>
      </c>
      <c r="AX218" s="14" t="s">
        <v>78</v>
      </c>
      <c r="AY218" s="219" t="s">
        <v>133</v>
      </c>
    </row>
    <row r="219" spans="2:51" s="14" customFormat="1" ht="12">
      <c r="B219" s="210"/>
      <c r="C219" s="211"/>
      <c r="D219" s="197" t="s">
        <v>143</v>
      </c>
      <c r="E219" s="212" t="s">
        <v>1</v>
      </c>
      <c r="F219" s="213" t="s">
        <v>266</v>
      </c>
      <c r="G219" s="211"/>
      <c r="H219" s="214">
        <v>59.073</v>
      </c>
      <c r="I219" s="211"/>
      <c r="J219" s="211"/>
      <c r="K219" s="211"/>
      <c r="L219" s="215"/>
      <c r="M219" s="216"/>
      <c r="N219" s="217"/>
      <c r="O219" s="217"/>
      <c r="P219" s="217"/>
      <c r="Q219" s="217"/>
      <c r="R219" s="217"/>
      <c r="S219" s="217"/>
      <c r="T219" s="218"/>
      <c r="AT219" s="219" t="s">
        <v>143</v>
      </c>
      <c r="AU219" s="219" t="s">
        <v>88</v>
      </c>
      <c r="AV219" s="14" t="s">
        <v>88</v>
      </c>
      <c r="AW219" s="14" t="s">
        <v>33</v>
      </c>
      <c r="AX219" s="14" t="s">
        <v>78</v>
      </c>
      <c r="AY219" s="219" t="s">
        <v>133</v>
      </c>
    </row>
    <row r="220" spans="2:51" s="14" customFormat="1" ht="12">
      <c r="B220" s="210"/>
      <c r="C220" s="211"/>
      <c r="D220" s="197" t="s">
        <v>143</v>
      </c>
      <c r="E220" s="212" t="s">
        <v>1</v>
      </c>
      <c r="F220" s="213" t="s">
        <v>267</v>
      </c>
      <c r="G220" s="211"/>
      <c r="H220" s="214">
        <v>77.163</v>
      </c>
      <c r="I220" s="211"/>
      <c r="J220" s="211"/>
      <c r="K220" s="211"/>
      <c r="L220" s="215"/>
      <c r="M220" s="216"/>
      <c r="N220" s="217"/>
      <c r="O220" s="217"/>
      <c r="P220" s="217"/>
      <c r="Q220" s="217"/>
      <c r="R220" s="217"/>
      <c r="S220" s="217"/>
      <c r="T220" s="218"/>
      <c r="AT220" s="219" t="s">
        <v>143</v>
      </c>
      <c r="AU220" s="219" t="s">
        <v>88</v>
      </c>
      <c r="AV220" s="14" t="s">
        <v>88</v>
      </c>
      <c r="AW220" s="14" t="s">
        <v>33</v>
      </c>
      <c r="AX220" s="14" t="s">
        <v>78</v>
      </c>
      <c r="AY220" s="219" t="s">
        <v>133</v>
      </c>
    </row>
    <row r="221" spans="2:51" s="14" customFormat="1" ht="12">
      <c r="B221" s="210"/>
      <c r="C221" s="211"/>
      <c r="D221" s="197" t="s">
        <v>143</v>
      </c>
      <c r="E221" s="212" t="s">
        <v>1</v>
      </c>
      <c r="F221" s="213" t="s">
        <v>268</v>
      </c>
      <c r="G221" s="211"/>
      <c r="H221" s="214">
        <v>36.155</v>
      </c>
      <c r="I221" s="211"/>
      <c r="J221" s="211"/>
      <c r="K221" s="211"/>
      <c r="L221" s="215"/>
      <c r="M221" s="216"/>
      <c r="N221" s="217"/>
      <c r="O221" s="217"/>
      <c r="P221" s="217"/>
      <c r="Q221" s="217"/>
      <c r="R221" s="217"/>
      <c r="S221" s="217"/>
      <c r="T221" s="218"/>
      <c r="AT221" s="219" t="s">
        <v>143</v>
      </c>
      <c r="AU221" s="219" t="s">
        <v>88</v>
      </c>
      <c r="AV221" s="14" t="s">
        <v>88</v>
      </c>
      <c r="AW221" s="14" t="s">
        <v>33</v>
      </c>
      <c r="AX221" s="14" t="s">
        <v>78</v>
      </c>
      <c r="AY221" s="219" t="s">
        <v>133</v>
      </c>
    </row>
    <row r="222" spans="2:51" s="14" customFormat="1" ht="12">
      <c r="B222" s="210"/>
      <c r="C222" s="211"/>
      <c r="D222" s="197" t="s">
        <v>143</v>
      </c>
      <c r="E222" s="212" t="s">
        <v>1</v>
      </c>
      <c r="F222" s="213" t="s">
        <v>269</v>
      </c>
      <c r="G222" s="211"/>
      <c r="H222" s="214">
        <v>46.339</v>
      </c>
      <c r="I222" s="211"/>
      <c r="J222" s="211"/>
      <c r="K222" s="211"/>
      <c r="L222" s="215"/>
      <c r="M222" s="216"/>
      <c r="N222" s="217"/>
      <c r="O222" s="217"/>
      <c r="P222" s="217"/>
      <c r="Q222" s="217"/>
      <c r="R222" s="217"/>
      <c r="S222" s="217"/>
      <c r="T222" s="218"/>
      <c r="AT222" s="219" t="s">
        <v>143</v>
      </c>
      <c r="AU222" s="219" t="s">
        <v>88</v>
      </c>
      <c r="AV222" s="14" t="s">
        <v>88</v>
      </c>
      <c r="AW222" s="14" t="s">
        <v>33</v>
      </c>
      <c r="AX222" s="14" t="s">
        <v>78</v>
      </c>
      <c r="AY222" s="219" t="s">
        <v>133</v>
      </c>
    </row>
    <row r="223" spans="2:51" s="16" customFormat="1" ht="12">
      <c r="B223" s="230"/>
      <c r="C223" s="231"/>
      <c r="D223" s="197" t="s">
        <v>143</v>
      </c>
      <c r="E223" s="232" t="s">
        <v>1</v>
      </c>
      <c r="F223" s="233" t="s">
        <v>203</v>
      </c>
      <c r="G223" s="231"/>
      <c r="H223" s="234">
        <v>725.1310000000001</v>
      </c>
      <c r="I223" s="231"/>
      <c r="J223" s="231"/>
      <c r="K223" s="231"/>
      <c r="L223" s="235"/>
      <c r="M223" s="236"/>
      <c r="N223" s="237"/>
      <c r="O223" s="237"/>
      <c r="P223" s="237"/>
      <c r="Q223" s="237"/>
      <c r="R223" s="237"/>
      <c r="S223" s="237"/>
      <c r="T223" s="238"/>
      <c r="AT223" s="239" t="s">
        <v>143</v>
      </c>
      <c r="AU223" s="239" t="s">
        <v>88</v>
      </c>
      <c r="AV223" s="16" t="s">
        <v>153</v>
      </c>
      <c r="AW223" s="16" t="s">
        <v>33</v>
      </c>
      <c r="AX223" s="16" t="s">
        <v>78</v>
      </c>
      <c r="AY223" s="239" t="s">
        <v>133</v>
      </c>
    </row>
    <row r="224" spans="2:51" s="13" customFormat="1" ht="12">
      <c r="B224" s="201"/>
      <c r="C224" s="202"/>
      <c r="D224" s="197" t="s">
        <v>143</v>
      </c>
      <c r="E224" s="203" t="s">
        <v>1</v>
      </c>
      <c r="F224" s="204" t="s">
        <v>270</v>
      </c>
      <c r="G224" s="202"/>
      <c r="H224" s="203" t="s">
        <v>1</v>
      </c>
      <c r="I224" s="202"/>
      <c r="J224" s="202"/>
      <c r="K224" s="202"/>
      <c r="L224" s="205"/>
      <c r="M224" s="206"/>
      <c r="N224" s="207"/>
      <c r="O224" s="207"/>
      <c r="P224" s="207"/>
      <c r="Q224" s="207"/>
      <c r="R224" s="207"/>
      <c r="S224" s="207"/>
      <c r="T224" s="208"/>
      <c r="AT224" s="209" t="s">
        <v>143</v>
      </c>
      <c r="AU224" s="209" t="s">
        <v>88</v>
      </c>
      <c r="AV224" s="13" t="s">
        <v>86</v>
      </c>
      <c r="AW224" s="13" t="s">
        <v>33</v>
      </c>
      <c r="AX224" s="13" t="s">
        <v>78</v>
      </c>
      <c r="AY224" s="209" t="s">
        <v>133</v>
      </c>
    </row>
    <row r="225" spans="2:51" s="14" customFormat="1" ht="12">
      <c r="B225" s="210"/>
      <c r="C225" s="211"/>
      <c r="D225" s="197" t="s">
        <v>143</v>
      </c>
      <c r="E225" s="212" t="s">
        <v>1</v>
      </c>
      <c r="F225" s="213" t="s">
        <v>271</v>
      </c>
      <c r="G225" s="211"/>
      <c r="H225" s="214">
        <v>20.028</v>
      </c>
      <c r="I225" s="211"/>
      <c r="J225" s="211"/>
      <c r="K225" s="211"/>
      <c r="L225" s="215"/>
      <c r="M225" s="216"/>
      <c r="N225" s="217"/>
      <c r="O225" s="217"/>
      <c r="P225" s="217"/>
      <c r="Q225" s="217"/>
      <c r="R225" s="217"/>
      <c r="S225" s="217"/>
      <c r="T225" s="218"/>
      <c r="AT225" s="219" t="s">
        <v>143</v>
      </c>
      <c r="AU225" s="219" t="s">
        <v>88</v>
      </c>
      <c r="AV225" s="14" t="s">
        <v>88</v>
      </c>
      <c r="AW225" s="14" t="s">
        <v>33</v>
      </c>
      <c r="AX225" s="14" t="s">
        <v>78</v>
      </c>
      <c r="AY225" s="219" t="s">
        <v>133</v>
      </c>
    </row>
    <row r="226" spans="2:51" s="14" customFormat="1" ht="12">
      <c r="B226" s="210"/>
      <c r="C226" s="211"/>
      <c r="D226" s="197" t="s">
        <v>143</v>
      </c>
      <c r="E226" s="212" t="s">
        <v>1</v>
      </c>
      <c r="F226" s="213" t="s">
        <v>272</v>
      </c>
      <c r="G226" s="211"/>
      <c r="H226" s="214">
        <v>11.296</v>
      </c>
      <c r="I226" s="211"/>
      <c r="J226" s="211"/>
      <c r="K226" s="211"/>
      <c r="L226" s="215"/>
      <c r="M226" s="216"/>
      <c r="N226" s="217"/>
      <c r="O226" s="217"/>
      <c r="P226" s="217"/>
      <c r="Q226" s="217"/>
      <c r="R226" s="217"/>
      <c r="S226" s="217"/>
      <c r="T226" s="218"/>
      <c r="AT226" s="219" t="s">
        <v>143</v>
      </c>
      <c r="AU226" s="219" t="s">
        <v>88</v>
      </c>
      <c r="AV226" s="14" t="s">
        <v>88</v>
      </c>
      <c r="AW226" s="14" t="s">
        <v>33</v>
      </c>
      <c r="AX226" s="14" t="s">
        <v>78</v>
      </c>
      <c r="AY226" s="219" t="s">
        <v>133</v>
      </c>
    </row>
    <row r="227" spans="2:51" s="14" customFormat="1" ht="12">
      <c r="B227" s="210"/>
      <c r="C227" s="211"/>
      <c r="D227" s="197" t="s">
        <v>143</v>
      </c>
      <c r="E227" s="212" t="s">
        <v>1</v>
      </c>
      <c r="F227" s="213" t="s">
        <v>273</v>
      </c>
      <c r="G227" s="211"/>
      <c r="H227" s="214">
        <v>34.217</v>
      </c>
      <c r="I227" s="211"/>
      <c r="J227" s="211"/>
      <c r="K227" s="211"/>
      <c r="L227" s="215"/>
      <c r="M227" s="216"/>
      <c r="N227" s="217"/>
      <c r="O227" s="217"/>
      <c r="P227" s="217"/>
      <c r="Q227" s="217"/>
      <c r="R227" s="217"/>
      <c r="S227" s="217"/>
      <c r="T227" s="218"/>
      <c r="AT227" s="219" t="s">
        <v>143</v>
      </c>
      <c r="AU227" s="219" t="s">
        <v>88</v>
      </c>
      <c r="AV227" s="14" t="s">
        <v>88</v>
      </c>
      <c r="AW227" s="14" t="s">
        <v>33</v>
      </c>
      <c r="AX227" s="14" t="s">
        <v>78</v>
      </c>
      <c r="AY227" s="219" t="s">
        <v>133</v>
      </c>
    </row>
    <row r="228" spans="2:51" s="14" customFormat="1" ht="12">
      <c r="B228" s="210"/>
      <c r="C228" s="211"/>
      <c r="D228" s="197" t="s">
        <v>143</v>
      </c>
      <c r="E228" s="212" t="s">
        <v>1</v>
      </c>
      <c r="F228" s="213" t="s">
        <v>274</v>
      </c>
      <c r="G228" s="211"/>
      <c r="H228" s="214">
        <v>15.048</v>
      </c>
      <c r="I228" s="211"/>
      <c r="J228" s="211"/>
      <c r="K228" s="211"/>
      <c r="L228" s="215"/>
      <c r="M228" s="216"/>
      <c r="N228" s="217"/>
      <c r="O228" s="217"/>
      <c r="P228" s="217"/>
      <c r="Q228" s="217"/>
      <c r="R228" s="217"/>
      <c r="S228" s="217"/>
      <c r="T228" s="218"/>
      <c r="AT228" s="219" t="s">
        <v>143</v>
      </c>
      <c r="AU228" s="219" t="s">
        <v>88</v>
      </c>
      <c r="AV228" s="14" t="s">
        <v>88</v>
      </c>
      <c r="AW228" s="14" t="s">
        <v>33</v>
      </c>
      <c r="AX228" s="14" t="s">
        <v>78</v>
      </c>
      <c r="AY228" s="219" t="s">
        <v>133</v>
      </c>
    </row>
    <row r="229" spans="2:51" s="14" customFormat="1" ht="12">
      <c r="B229" s="210"/>
      <c r="C229" s="211"/>
      <c r="D229" s="197" t="s">
        <v>143</v>
      </c>
      <c r="E229" s="212" t="s">
        <v>1</v>
      </c>
      <c r="F229" s="213" t="s">
        <v>275</v>
      </c>
      <c r="G229" s="211"/>
      <c r="H229" s="214">
        <v>30.037</v>
      </c>
      <c r="I229" s="211"/>
      <c r="J229" s="211"/>
      <c r="K229" s="211"/>
      <c r="L229" s="215"/>
      <c r="M229" s="216"/>
      <c r="N229" s="217"/>
      <c r="O229" s="217"/>
      <c r="P229" s="217"/>
      <c r="Q229" s="217"/>
      <c r="R229" s="217"/>
      <c r="S229" s="217"/>
      <c r="T229" s="218"/>
      <c r="AT229" s="219" t="s">
        <v>143</v>
      </c>
      <c r="AU229" s="219" t="s">
        <v>88</v>
      </c>
      <c r="AV229" s="14" t="s">
        <v>88</v>
      </c>
      <c r="AW229" s="14" t="s">
        <v>33</v>
      </c>
      <c r="AX229" s="14" t="s">
        <v>78</v>
      </c>
      <c r="AY229" s="219" t="s">
        <v>133</v>
      </c>
    </row>
    <row r="230" spans="2:51" s="16" customFormat="1" ht="12">
      <c r="B230" s="230"/>
      <c r="C230" s="231"/>
      <c r="D230" s="197" t="s">
        <v>143</v>
      </c>
      <c r="E230" s="232" t="s">
        <v>1</v>
      </c>
      <c r="F230" s="233" t="s">
        <v>203</v>
      </c>
      <c r="G230" s="231"/>
      <c r="H230" s="234">
        <v>110.626</v>
      </c>
      <c r="I230" s="231"/>
      <c r="J230" s="231"/>
      <c r="K230" s="231"/>
      <c r="L230" s="235"/>
      <c r="M230" s="236"/>
      <c r="N230" s="237"/>
      <c r="O230" s="237"/>
      <c r="P230" s="237"/>
      <c r="Q230" s="237"/>
      <c r="R230" s="237"/>
      <c r="S230" s="237"/>
      <c r="T230" s="238"/>
      <c r="AT230" s="239" t="s">
        <v>143</v>
      </c>
      <c r="AU230" s="239" t="s">
        <v>88</v>
      </c>
      <c r="AV230" s="16" t="s">
        <v>153</v>
      </c>
      <c r="AW230" s="16" t="s">
        <v>33</v>
      </c>
      <c r="AX230" s="16" t="s">
        <v>78</v>
      </c>
      <c r="AY230" s="239" t="s">
        <v>133</v>
      </c>
    </row>
    <row r="231" spans="2:51" s="13" customFormat="1" ht="12">
      <c r="B231" s="201"/>
      <c r="C231" s="202"/>
      <c r="D231" s="197" t="s">
        <v>143</v>
      </c>
      <c r="E231" s="203" t="s">
        <v>1</v>
      </c>
      <c r="F231" s="204" t="s">
        <v>276</v>
      </c>
      <c r="G231" s="202"/>
      <c r="H231" s="203" t="s">
        <v>1</v>
      </c>
      <c r="I231" s="202"/>
      <c r="J231" s="202"/>
      <c r="K231" s="202"/>
      <c r="L231" s="205"/>
      <c r="M231" s="206"/>
      <c r="N231" s="207"/>
      <c r="O231" s="207"/>
      <c r="P231" s="207"/>
      <c r="Q231" s="207"/>
      <c r="R231" s="207"/>
      <c r="S231" s="207"/>
      <c r="T231" s="208"/>
      <c r="AT231" s="209" t="s">
        <v>143</v>
      </c>
      <c r="AU231" s="209" t="s">
        <v>88</v>
      </c>
      <c r="AV231" s="13" t="s">
        <v>86</v>
      </c>
      <c r="AW231" s="13" t="s">
        <v>33</v>
      </c>
      <c r="AX231" s="13" t="s">
        <v>78</v>
      </c>
      <c r="AY231" s="209" t="s">
        <v>133</v>
      </c>
    </row>
    <row r="232" spans="2:51" s="14" customFormat="1" ht="12">
      <c r="B232" s="210"/>
      <c r="C232" s="211"/>
      <c r="D232" s="197" t="s">
        <v>143</v>
      </c>
      <c r="E232" s="212" t="s">
        <v>1</v>
      </c>
      <c r="F232" s="213" t="s">
        <v>277</v>
      </c>
      <c r="G232" s="211"/>
      <c r="H232" s="214">
        <v>11.57</v>
      </c>
      <c r="I232" s="211"/>
      <c r="J232" s="211"/>
      <c r="K232" s="211"/>
      <c r="L232" s="215"/>
      <c r="M232" s="216"/>
      <c r="N232" s="217"/>
      <c r="O232" s="217"/>
      <c r="P232" s="217"/>
      <c r="Q232" s="217"/>
      <c r="R232" s="217"/>
      <c r="S232" s="217"/>
      <c r="T232" s="218"/>
      <c r="AT232" s="219" t="s">
        <v>143</v>
      </c>
      <c r="AU232" s="219" t="s">
        <v>88</v>
      </c>
      <c r="AV232" s="14" t="s">
        <v>88</v>
      </c>
      <c r="AW232" s="14" t="s">
        <v>33</v>
      </c>
      <c r="AX232" s="14" t="s">
        <v>78</v>
      </c>
      <c r="AY232" s="219" t="s">
        <v>133</v>
      </c>
    </row>
    <row r="233" spans="2:51" s="14" customFormat="1" ht="12">
      <c r="B233" s="210"/>
      <c r="C233" s="211"/>
      <c r="D233" s="197" t="s">
        <v>143</v>
      </c>
      <c r="E233" s="212" t="s">
        <v>1</v>
      </c>
      <c r="F233" s="213" t="s">
        <v>278</v>
      </c>
      <c r="G233" s="211"/>
      <c r="H233" s="214">
        <v>3.229</v>
      </c>
      <c r="I233" s="211"/>
      <c r="J233" s="211"/>
      <c r="K233" s="211"/>
      <c r="L233" s="215"/>
      <c r="M233" s="216"/>
      <c r="N233" s="217"/>
      <c r="O233" s="217"/>
      <c r="P233" s="217"/>
      <c r="Q233" s="217"/>
      <c r="R233" s="217"/>
      <c r="S233" s="217"/>
      <c r="T233" s="218"/>
      <c r="AT233" s="219" t="s">
        <v>143</v>
      </c>
      <c r="AU233" s="219" t="s">
        <v>88</v>
      </c>
      <c r="AV233" s="14" t="s">
        <v>88</v>
      </c>
      <c r="AW233" s="14" t="s">
        <v>33</v>
      </c>
      <c r="AX233" s="14" t="s">
        <v>78</v>
      </c>
      <c r="AY233" s="219" t="s">
        <v>133</v>
      </c>
    </row>
    <row r="234" spans="2:51" s="16" customFormat="1" ht="12">
      <c r="B234" s="230"/>
      <c r="C234" s="231"/>
      <c r="D234" s="197" t="s">
        <v>143</v>
      </c>
      <c r="E234" s="232" t="s">
        <v>1</v>
      </c>
      <c r="F234" s="233" t="s">
        <v>203</v>
      </c>
      <c r="G234" s="231"/>
      <c r="H234" s="234">
        <v>14.799</v>
      </c>
      <c r="I234" s="231"/>
      <c r="J234" s="231"/>
      <c r="K234" s="231"/>
      <c r="L234" s="235"/>
      <c r="M234" s="236"/>
      <c r="N234" s="237"/>
      <c r="O234" s="237"/>
      <c r="P234" s="237"/>
      <c r="Q234" s="237"/>
      <c r="R234" s="237"/>
      <c r="S234" s="237"/>
      <c r="T234" s="238"/>
      <c r="AT234" s="239" t="s">
        <v>143</v>
      </c>
      <c r="AU234" s="239" t="s">
        <v>88</v>
      </c>
      <c r="AV234" s="16" t="s">
        <v>153</v>
      </c>
      <c r="AW234" s="16" t="s">
        <v>33</v>
      </c>
      <c r="AX234" s="16" t="s">
        <v>78</v>
      </c>
      <c r="AY234" s="239" t="s">
        <v>133</v>
      </c>
    </row>
    <row r="235" spans="2:51" s="13" customFormat="1" ht="12">
      <c r="B235" s="201"/>
      <c r="C235" s="202"/>
      <c r="D235" s="197" t="s">
        <v>143</v>
      </c>
      <c r="E235" s="203" t="s">
        <v>1</v>
      </c>
      <c r="F235" s="204" t="s">
        <v>279</v>
      </c>
      <c r="G235" s="202"/>
      <c r="H235" s="203" t="s">
        <v>1</v>
      </c>
      <c r="I235" s="202"/>
      <c r="J235" s="202"/>
      <c r="K235" s="202"/>
      <c r="L235" s="205"/>
      <c r="M235" s="206"/>
      <c r="N235" s="207"/>
      <c r="O235" s="207"/>
      <c r="P235" s="207"/>
      <c r="Q235" s="207"/>
      <c r="R235" s="207"/>
      <c r="S235" s="207"/>
      <c r="T235" s="208"/>
      <c r="AT235" s="209" t="s">
        <v>143</v>
      </c>
      <c r="AU235" s="209" t="s">
        <v>88</v>
      </c>
      <c r="AV235" s="13" t="s">
        <v>86</v>
      </c>
      <c r="AW235" s="13" t="s">
        <v>33</v>
      </c>
      <c r="AX235" s="13" t="s">
        <v>78</v>
      </c>
      <c r="AY235" s="209" t="s">
        <v>133</v>
      </c>
    </row>
    <row r="236" spans="2:51" s="14" customFormat="1" ht="12">
      <c r="B236" s="210"/>
      <c r="C236" s="211"/>
      <c r="D236" s="197" t="s">
        <v>143</v>
      </c>
      <c r="E236" s="212" t="s">
        <v>1</v>
      </c>
      <c r="F236" s="213" t="s">
        <v>280</v>
      </c>
      <c r="G236" s="211"/>
      <c r="H236" s="214">
        <v>4.761</v>
      </c>
      <c r="I236" s="211"/>
      <c r="J236" s="211"/>
      <c r="K236" s="211"/>
      <c r="L236" s="215"/>
      <c r="M236" s="216"/>
      <c r="N236" s="217"/>
      <c r="O236" s="217"/>
      <c r="P236" s="217"/>
      <c r="Q236" s="217"/>
      <c r="R236" s="217"/>
      <c r="S236" s="217"/>
      <c r="T236" s="218"/>
      <c r="AT236" s="219" t="s">
        <v>143</v>
      </c>
      <c r="AU236" s="219" t="s">
        <v>88</v>
      </c>
      <c r="AV236" s="14" t="s">
        <v>88</v>
      </c>
      <c r="AW236" s="14" t="s">
        <v>33</v>
      </c>
      <c r="AX236" s="14" t="s">
        <v>78</v>
      </c>
      <c r="AY236" s="219" t="s">
        <v>133</v>
      </c>
    </row>
    <row r="237" spans="2:51" s="14" customFormat="1" ht="12">
      <c r="B237" s="210"/>
      <c r="C237" s="211"/>
      <c r="D237" s="197" t="s">
        <v>143</v>
      </c>
      <c r="E237" s="212" t="s">
        <v>1</v>
      </c>
      <c r="F237" s="213" t="s">
        <v>281</v>
      </c>
      <c r="G237" s="211"/>
      <c r="H237" s="214">
        <v>7.935</v>
      </c>
      <c r="I237" s="211"/>
      <c r="J237" s="211"/>
      <c r="K237" s="211"/>
      <c r="L237" s="215"/>
      <c r="M237" s="216"/>
      <c r="N237" s="217"/>
      <c r="O237" s="217"/>
      <c r="P237" s="217"/>
      <c r="Q237" s="217"/>
      <c r="R237" s="217"/>
      <c r="S237" s="217"/>
      <c r="T237" s="218"/>
      <c r="AT237" s="219" t="s">
        <v>143</v>
      </c>
      <c r="AU237" s="219" t="s">
        <v>88</v>
      </c>
      <c r="AV237" s="14" t="s">
        <v>88</v>
      </c>
      <c r="AW237" s="14" t="s">
        <v>33</v>
      </c>
      <c r="AX237" s="14" t="s">
        <v>78</v>
      </c>
      <c r="AY237" s="219" t="s">
        <v>133</v>
      </c>
    </row>
    <row r="238" spans="2:51" s="14" customFormat="1" ht="12">
      <c r="B238" s="210"/>
      <c r="C238" s="211"/>
      <c r="D238" s="197" t="s">
        <v>143</v>
      </c>
      <c r="E238" s="212" t="s">
        <v>1</v>
      </c>
      <c r="F238" s="213" t="s">
        <v>282</v>
      </c>
      <c r="G238" s="211"/>
      <c r="H238" s="214">
        <v>3.968</v>
      </c>
      <c r="I238" s="211"/>
      <c r="J238" s="211"/>
      <c r="K238" s="211"/>
      <c r="L238" s="215"/>
      <c r="M238" s="216"/>
      <c r="N238" s="217"/>
      <c r="O238" s="217"/>
      <c r="P238" s="217"/>
      <c r="Q238" s="217"/>
      <c r="R238" s="217"/>
      <c r="S238" s="217"/>
      <c r="T238" s="218"/>
      <c r="AT238" s="219" t="s">
        <v>143</v>
      </c>
      <c r="AU238" s="219" t="s">
        <v>88</v>
      </c>
      <c r="AV238" s="14" t="s">
        <v>88</v>
      </c>
      <c r="AW238" s="14" t="s">
        <v>33</v>
      </c>
      <c r="AX238" s="14" t="s">
        <v>78</v>
      </c>
      <c r="AY238" s="219" t="s">
        <v>133</v>
      </c>
    </row>
    <row r="239" spans="2:51" s="14" customFormat="1" ht="12">
      <c r="B239" s="210"/>
      <c r="C239" s="211"/>
      <c r="D239" s="197" t="s">
        <v>143</v>
      </c>
      <c r="E239" s="212" t="s">
        <v>1</v>
      </c>
      <c r="F239" s="213" t="s">
        <v>283</v>
      </c>
      <c r="G239" s="211"/>
      <c r="H239" s="214">
        <v>3.968</v>
      </c>
      <c r="I239" s="211"/>
      <c r="J239" s="211"/>
      <c r="K239" s="211"/>
      <c r="L239" s="215"/>
      <c r="M239" s="216"/>
      <c r="N239" s="217"/>
      <c r="O239" s="217"/>
      <c r="P239" s="217"/>
      <c r="Q239" s="217"/>
      <c r="R239" s="217"/>
      <c r="S239" s="217"/>
      <c r="T239" s="218"/>
      <c r="AT239" s="219" t="s">
        <v>143</v>
      </c>
      <c r="AU239" s="219" t="s">
        <v>88</v>
      </c>
      <c r="AV239" s="14" t="s">
        <v>88</v>
      </c>
      <c r="AW239" s="14" t="s">
        <v>33</v>
      </c>
      <c r="AX239" s="14" t="s">
        <v>78</v>
      </c>
      <c r="AY239" s="219" t="s">
        <v>133</v>
      </c>
    </row>
    <row r="240" spans="2:51" s="16" customFormat="1" ht="12">
      <c r="B240" s="230"/>
      <c r="C240" s="231"/>
      <c r="D240" s="197" t="s">
        <v>143</v>
      </c>
      <c r="E240" s="232" t="s">
        <v>1</v>
      </c>
      <c r="F240" s="233" t="s">
        <v>203</v>
      </c>
      <c r="G240" s="231"/>
      <c r="H240" s="234">
        <v>20.632</v>
      </c>
      <c r="I240" s="231"/>
      <c r="J240" s="231"/>
      <c r="K240" s="231"/>
      <c r="L240" s="235"/>
      <c r="M240" s="236"/>
      <c r="N240" s="237"/>
      <c r="O240" s="237"/>
      <c r="P240" s="237"/>
      <c r="Q240" s="237"/>
      <c r="R240" s="237"/>
      <c r="S240" s="237"/>
      <c r="T240" s="238"/>
      <c r="AT240" s="239" t="s">
        <v>143</v>
      </c>
      <c r="AU240" s="239" t="s">
        <v>88</v>
      </c>
      <c r="AV240" s="16" t="s">
        <v>153</v>
      </c>
      <c r="AW240" s="16" t="s">
        <v>33</v>
      </c>
      <c r="AX240" s="16" t="s">
        <v>78</v>
      </c>
      <c r="AY240" s="239" t="s">
        <v>133</v>
      </c>
    </row>
    <row r="241" spans="2:51" s="13" customFormat="1" ht="12">
      <c r="B241" s="201"/>
      <c r="C241" s="202"/>
      <c r="D241" s="197" t="s">
        <v>143</v>
      </c>
      <c r="E241" s="203" t="s">
        <v>1</v>
      </c>
      <c r="F241" s="204" t="s">
        <v>284</v>
      </c>
      <c r="G241" s="202"/>
      <c r="H241" s="203" t="s">
        <v>1</v>
      </c>
      <c r="I241" s="202"/>
      <c r="J241" s="202"/>
      <c r="K241" s="202"/>
      <c r="L241" s="205"/>
      <c r="M241" s="206"/>
      <c r="N241" s="207"/>
      <c r="O241" s="207"/>
      <c r="P241" s="207"/>
      <c r="Q241" s="207"/>
      <c r="R241" s="207"/>
      <c r="S241" s="207"/>
      <c r="T241" s="208"/>
      <c r="AT241" s="209" t="s">
        <v>143</v>
      </c>
      <c r="AU241" s="209" t="s">
        <v>88</v>
      </c>
      <c r="AV241" s="13" t="s">
        <v>86</v>
      </c>
      <c r="AW241" s="13" t="s">
        <v>33</v>
      </c>
      <c r="AX241" s="13" t="s">
        <v>78</v>
      </c>
      <c r="AY241" s="209" t="s">
        <v>133</v>
      </c>
    </row>
    <row r="242" spans="2:51" s="14" customFormat="1" ht="12">
      <c r="B242" s="210"/>
      <c r="C242" s="211"/>
      <c r="D242" s="197" t="s">
        <v>143</v>
      </c>
      <c r="E242" s="212" t="s">
        <v>1</v>
      </c>
      <c r="F242" s="213" t="s">
        <v>285</v>
      </c>
      <c r="G242" s="211"/>
      <c r="H242" s="214">
        <v>17.71</v>
      </c>
      <c r="I242" s="211"/>
      <c r="J242" s="211"/>
      <c r="K242" s="211"/>
      <c r="L242" s="215"/>
      <c r="M242" s="216"/>
      <c r="N242" s="217"/>
      <c r="O242" s="217"/>
      <c r="P242" s="217"/>
      <c r="Q242" s="217"/>
      <c r="R242" s="217"/>
      <c r="S242" s="217"/>
      <c r="T242" s="218"/>
      <c r="AT242" s="219" t="s">
        <v>143</v>
      </c>
      <c r="AU242" s="219" t="s">
        <v>88</v>
      </c>
      <c r="AV242" s="14" t="s">
        <v>88</v>
      </c>
      <c r="AW242" s="14" t="s">
        <v>33</v>
      </c>
      <c r="AX242" s="14" t="s">
        <v>78</v>
      </c>
      <c r="AY242" s="219" t="s">
        <v>133</v>
      </c>
    </row>
    <row r="243" spans="2:51" s="14" customFormat="1" ht="12">
      <c r="B243" s="210"/>
      <c r="C243" s="211"/>
      <c r="D243" s="197" t="s">
        <v>143</v>
      </c>
      <c r="E243" s="212" t="s">
        <v>1</v>
      </c>
      <c r="F243" s="213" t="s">
        <v>286</v>
      </c>
      <c r="G243" s="211"/>
      <c r="H243" s="214">
        <v>44.436</v>
      </c>
      <c r="I243" s="211"/>
      <c r="J243" s="211"/>
      <c r="K243" s="211"/>
      <c r="L243" s="215"/>
      <c r="M243" s="216"/>
      <c r="N243" s="217"/>
      <c r="O243" s="217"/>
      <c r="P243" s="217"/>
      <c r="Q243" s="217"/>
      <c r="R243" s="217"/>
      <c r="S243" s="217"/>
      <c r="T243" s="218"/>
      <c r="AT243" s="219" t="s">
        <v>143</v>
      </c>
      <c r="AU243" s="219" t="s">
        <v>88</v>
      </c>
      <c r="AV243" s="14" t="s">
        <v>88</v>
      </c>
      <c r="AW243" s="14" t="s">
        <v>33</v>
      </c>
      <c r="AX243" s="14" t="s">
        <v>78</v>
      </c>
      <c r="AY243" s="219" t="s">
        <v>133</v>
      </c>
    </row>
    <row r="244" spans="2:51" s="14" customFormat="1" ht="12">
      <c r="B244" s="210"/>
      <c r="C244" s="211"/>
      <c r="D244" s="197" t="s">
        <v>143</v>
      </c>
      <c r="E244" s="212" t="s">
        <v>1</v>
      </c>
      <c r="F244" s="213" t="s">
        <v>287</v>
      </c>
      <c r="G244" s="211"/>
      <c r="H244" s="214">
        <v>11.04</v>
      </c>
      <c r="I244" s="211"/>
      <c r="J244" s="211"/>
      <c r="K244" s="211"/>
      <c r="L244" s="215"/>
      <c r="M244" s="216"/>
      <c r="N244" s="217"/>
      <c r="O244" s="217"/>
      <c r="P244" s="217"/>
      <c r="Q244" s="217"/>
      <c r="R244" s="217"/>
      <c r="S244" s="217"/>
      <c r="T244" s="218"/>
      <c r="AT244" s="219" t="s">
        <v>143</v>
      </c>
      <c r="AU244" s="219" t="s">
        <v>88</v>
      </c>
      <c r="AV244" s="14" t="s">
        <v>88</v>
      </c>
      <c r="AW244" s="14" t="s">
        <v>33</v>
      </c>
      <c r="AX244" s="14" t="s">
        <v>78</v>
      </c>
      <c r="AY244" s="219" t="s">
        <v>133</v>
      </c>
    </row>
    <row r="245" spans="2:51" s="14" customFormat="1" ht="12">
      <c r="B245" s="210"/>
      <c r="C245" s="211"/>
      <c r="D245" s="197" t="s">
        <v>143</v>
      </c>
      <c r="E245" s="212" t="s">
        <v>1</v>
      </c>
      <c r="F245" s="213" t="s">
        <v>288</v>
      </c>
      <c r="G245" s="211"/>
      <c r="H245" s="214">
        <v>6.072</v>
      </c>
      <c r="I245" s="211"/>
      <c r="J245" s="211"/>
      <c r="K245" s="211"/>
      <c r="L245" s="215"/>
      <c r="M245" s="216"/>
      <c r="N245" s="217"/>
      <c r="O245" s="217"/>
      <c r="P245" s="217"/>
      <c r="Q245" s="217"/>
      <c r="R245" s="217"/>
      <c r="S245" s="217"/>
      <c r="T245" s="218"/>
      <c r="AT245" s="219" t="s">
        <v>143</v>
      </c>
      <c r="AU245" s="219" t="s">
        <v>88</v>
      </c>
      <c r="AV245" s="14" t="s">
        <v>88</v>
      </c>
      <c r="AW245" s="14" t="s">
        <v>33</v>
      </c>
      <c r="AX245" s="14" t="s">
        <v>78</v>
      </c>
      <c r="AY245" s="219" t="s">
        <v>133</v>
      </c>
    </row>
    <row r="246" spans="2:51" s="14" customFormat="1" ht="12">
      <c r="B246" s="210"/>
      <c r="C246" s="211"/>
      <c r="D246" s="197" t="s">
        <v>143</v>
      </c>
      <c r="E246" s="212" t="s">
        <v>1</v>
      </c>
      <c r="F246" s="213" t="s">
        <v>289</v>
      </c>
      <c r="G246" s="211"/>
      <c r="H246" s="214">
        <v>6.182</v>
      </c>
      <c r="I246" s="211"/>
      <c r="J246" s="211"/>
      <c r="K246" s="211"/>
      <c r="L246" s="215"/>
      <c r="M246" s="216"/>
      <c r="N246" s="217"/>
      <c r="O246" s="217"/>
      <c r="P246" s="217"/>
      <c r="Q246" s="217"/>
      <c r="R246" s="217"/>
      <c r="S246" s="217"/>
      <c r="T246" s="218"/>
      <c r="AT246" s="219" t="s">
        <v>143</v>
      </c>
      <c r="AU246" s="219" t="s">
        <v>88</v>
      </c>
      <c r="AV246" s="14" t="s">
        <v>88</v>
      </c>
      <c r="AW246" s="14" t="s">
        <v>33</v>
      </c>
      <c r="AX246" s="14" t="s">
        <v>78</v>
      </c>
      <c r="AY246" s="219" t="s">
        <v>133</v>
      </c>
    </row>
    <row r="247" spans="2:51" s="16" customFormat="1" ht="12">
      <c r="B247" s="230"/>
      <c r="C247" s="231"/>
      <c r="D247" s="197" t="s">
        <v>143</v>
      </c>
      <c r="E247" s="232" t="s">
        <v>1</v>
      </c>
      <c r="F247" s="233" t="s">
        <v>203</v>
      </c>
      <c r="G247" s="231"/>
      <c r="H247" s="234">
        <v>85.44000000000001</v>
      </c>
      <c r="I247" s="231"/>
      <c r="J247" s="231"/>
      <c r="K247" s="231"/>
      <c r="L247" s="235"/>
      <c r="M247" s="236"/>
      <c r="N247" s="237"/>
      <c r="O247" s="237"/>
      <c r="P247" s="237"/>
      <c r="Q247" s="237"/>
      <c r="R247" s="237"/>
      <c r="S247" s="237"/>
      <c r="T247" s="238"/>
      <c r="AT247" s="239" t="s">
        <v>143</v>
      </c>
      <c r="AU247" s="239" t="s">
        <v>88</v>
      </c>
      <c r="AV247" s="16" t="s">
        <v>153</v>
      </c>
      <c r="AW247" s="16" t="s">
        <v>33</v>
      </c>
      <c r="AX247" s="16" t="s">
        <v>78</v>
      </c>
      <c r="AY247" s="239" t="s">
        <v>133</v>
      </c>
    </row>
    <row r="248" spans="2:51" s="13" customFormat="1" ht="12">
      <c r="B248" s="201"/>
      <c r="C248" s="202"/>
      <c r="D248" s="197" t="s">
        <v>143</v>
      </c>
      <c r="E248" s="203" t="s">
        <v>1</v>
      </c>
      <c r="F248" s="204" t="s">
        <v>290</v>
      </c>
      <c r="G248" s="202"/>
      <c r="H248" s="203" t="s">
        <v>1</v>
      </c>
      <c r="I248" s="202"/>
      <c r="J248" s="202"/>
      <c r="K248" s="202"/>
      <c r="L248" s="205"/>
      <c r="M248" s="206"/>
      <c r="N248" s="207"/>
      <c r="O248" s="207"/>
      <c r="P248" s="207"/>
      <c r="Q248" s="207"/>
      <c r="R248" s="207"/>
      <c r="S248" s="207"/>
      <c r="T248" s="208"/>
      <c r="AT248" s="209" t="s">
        <v>143</v>
      </c>
      <c r="AU248" s="209" t="s">
        <v>88</v>
      </c>
      <c r="AV248" s="13" t="s">
        <v>86</v>
      </c>
      <c r="AW248" s="13" t="s">
        <v>33</v>
      </c>
      <c r="AX248" s="13" t="s">
        <v>78</v>
      </c>
      <c r="AY248" s="209" t="s">
        <v>133</v>
      </c>
    </row>
    <row r="249" spans="2:51" s="14" customFormat="1" ht="12">
      <c r="B249" s="210"/>
      <c r="C249" s="211"/>
      <c r="D249" s="197" t="s">
        <v>143</v>
      </c>
      <c r="E249" s="212" t="s">
        <v>1</v>
      </c>
      <c r="F249" s="213" t="s">
        <v>291</v>
      </c>
      <c r="G249" s="211"/>
      <c r="H249" s="214">
        <v>44.951</v>
      </c>
      <c r="I249" s="211"/>
      <c r="J249" s="211"/>
      <c r="K249" s="211"/>
      <c r="L249" s="215"/>
      <c r="M249" s="216"/>
      <c r="N249" s="217"/>
      <c r="O249" s="217"/>
      <c r="P249" s="217"/>
      <c r="Q249" s="217"/>
      <c r="R249" s="217"/>
      <c r="S249" s="217"/>
      <c r="T249" s="218"/>
      <c r="AT249" s="219" t="s">
        <v>143</v>
      </c>
      <c r="AU249" s="219" t="s">
        <v>88</v>
      </c>
      <c r="AV249" s="14" t="s">
        <v>88</v>
      </c>
      <c r="AW249" s="14" t="s">
        <v>33</v>
      </c>
      <c r="AX249" s="14" t="s">
        <v>78</v>
      </c>
      <c r="AY249" s="219" t="s">
        <v>133</v>
      </c>
    </row>
    <row r="250" spans="2:51" s="14" customFormat="1" ht="12">
      <c r="B250" s="210"/>
      <c r="C250" s="211"/>
      <c r="D250" s="197" t="s">
        <v>143</v>
      </c>
      <c r="E250" s="212" t="s">
        <v>1</v>
      </c>
      <c r="F250" s="213" t="s">
        <v>292</v>
      </c>
      <c r="G250" s="211"/>
      <c r="H250" s="214">
        <v>20.103</v>
      </c>
      <c r="I250" s="211"/>
      <c r="J250" s="211"/>
      <c r="K250" s="211"/>
      <c r="L250" s="215"/>
      <c r="M250" s="216"/>
      <c r="N250" s="217"/>
      <c r="O250" s="217"/>
      <c r="P250" s="217"/>
      <c r="Q250" s="217"/>
      <c r="R250" s="217"/>
      <c r="S250" s="217"/>
      <c r="T250" s="218"/>
      <c r="AT250" s="219" t="s">
        <v>143</v>
      </c>
      <c r="AU250" s="219" t="s">
        <v>88</v>
      </c>
      <c r="AV250" s="14" t="s">
        <v>88</v>
      </c>
      <c r="AW250" s="14" t="s">
        <v>33</v>
      </c>
      <c r="AX250" s="14" t="s">
        <v>78</v>
      </c>
      <c r="AY250" s="219" t="s">
        <v>133</v>
      </c>
    </row>
    <row r="251" spans="2:51" s="16" customFormat="1" ht="12">
      <c r="B251" s="230"/>
      <c r="C251" s="231"/>
      <c r="D251" s="197" t="s">
        <v>143</v>
      </c>
      <c r="E251" s="232" t="s">
        <v>1</v>
      </c>
      <c r="F251" s="233" t="s">
        <v>203</v>
      </c>
      <c r="G251" s="231"/>
      <c r="H251" s="234">
        <v>65.054</v>
      </c>
      <c r="I251" s="231"/>
      <c r="J251" s="231"/>
      <c r="K251" s="231"/>
      <c r="L251" s="235"/>
      <c r="M251" s="236"/>
      <c r="N251" s="237"/>
      <c r="O251" s="237"/>
      <c r="P251" s="237"/>
      <c r="Q251" s="237"/>
      <c r="R251" s="237"/>
      <c r="S251" s="237"/>
      <c r="T251" s="238"/>
      <c r="AT251" s="239" t="s">
        <v>143</v>
      </c>
      <c r="AU251" s="239" t="s">
        <v>88</v>
      </c>
      <c r="AV251" s="16" t="s">
        <v>153</v>
      </c>
      <c r="AW251" s="16" t="s">
        <v>33</v>
      </c>
      <c r="AX251" s="16" t="s">
        <v>78</v>
      </c>
      <c r="AY251" s="239" t="s">
        <v>133</v>
      </c>
    </row>
    <row r="252" spans="2:51" s="15" customFormat="1" ht="12">
      <c r="B252" s="220"/>
      <c r="C252" s="221"/>
      <c r="D252" s="197" t="s">
        <v>143</v>
      </c>
      <c r="E252" s="222" t="s">
        <v>1</v>
      </c>
      <c r="F252" s="223" t="s">
        <v>146</v>
      </c>
      <c r="G252" s="221"/>
      <c r="H252" s="224">
        <v>1021.6820000000001</v>
      </c>
      <c r="I252" s="221"/>
      <c r="J252" s="221"/>
      <c r="K252" s="221"/>
      <c r="L252" s="225"/>
      <c r="M252" s="226"/>
      <c r="N252" s="227"/>
      <c r="O252" s="227"/>
      <c r="P252" s="227"/>
      <c r="Q252" s="227"/>
      <c r="R252" s="227"/>
      <c r="S252" s="227"/>
      <c r="T252" s="228"/>
      <c r="AT252" s="229" t="s">
        <v>143</v>
      </c>
      <c r="AU252" s="229" t="s">
        <v>88</v>
      </c>
      <c r="AV252" s="15" t="s">
        <v>139</v>
      </c>
      <c r="AW252" s="15" t="s">
        <v>33</v>
      </c>
      <c r="AX252" s="15" t="s">
        <v>78</v>
      </c>
      <c r="AY252" s="229" t="s">
        <v>133</v>
      </c>
    </row>
    <row r="253" spans="2:51" s="14" customFormat="1" ht="12">
      <c r="B253" s="210"/>
      <c r="C253" s="211"/>
      <c r="D253" s="197" t="s">
        <v>143</v>
      </c>
      <c r="E253" s="212" t="s">
        <v>1</v>
      </c>
      <c r="F253" s="213" t="s">
        <v>293</v>
      </c>
      <c r="G253" s="211"/>
      <c r="H253" s="214">
        <v>1021.7</v>
      </c>
      <c r="I253" s="211"/>
      <c r="J253" s="211"/>
      <c r="K253" s="211"/>
      <c r="L253" s="215"/>
      <c r="M253" s="216"/>
      <c r="N253" s="217"/>
      <c r="O253" s="217"/>
      <c r="P253" s="217"/>
      <c r="Q253" s="217"/>
      <c r="R253" s="217"/>
      <c r="S253" s="217"/>
      <c r="T253" s="218"/>
      <c r="AT253" s="219" t="s">
        <v>143</v>
      </c>
      <c r="AU253" s="219" t="s">
        <v>88</v>
      </c>
      <c r="AV253" s="14" t="s">
        <v>88</v>
      </c>
      <c r="AW253" s="14" t="s">
        <v>33</v>
      </c>
      <c r="AX253" s="14" t="s">
        <v>86</v>
      </c>
      <c r="AY253" s="219" t="s">
        <v>133</v>
      </c>
    </row>
    <row r="254" spans="1:65" s="2" customFormat="1" ht="16.5" customHeight="1">
      <c r="A254" s="32"/>
      <c r="B254" s="33"/>
      <c r="C254" s="184" t="s">
        <v>294</v>
      </c>
      <c r="D254" s="184" t="s">
        <v>135</v>
      </c>
      <c r="E254" s="185" t="s">
        <v>295</v>
      </c>
      <c r="F254" s="186" t="s">
        <v>296</v>
      </c>
      <c r="G254" s="187" t="s">
        <v>249</v>
      </c>
      <c r="H254" s="188">
        <v>6.6</v>
      </c>
      <c r="I254" s="189">
        <v>0</v>
      </c>
      <c r="J254" s="189">
        <f>ROUND(I254*H254,2)</f>
        <v>0</v>
      </c>
      <c r="K254" s="190"/>
      <c r="L254" s="37"/>
      <c r="M254" s="191" t="s">
        <v>1</v>
      </c>
      <c r="N254" s="192" t="s">
        <v>43</v>
      </c>
      <c r="O254" s="193">
        <v>1.763</v>
      </c>
      <c r="P254" s="193">
        <f>O254*H254</f>
        <v>11.635799999999998</v>
      </c>
      <c r="Q254" s="193">
        <v>0</v>
      </c>
      <c r="R254" s="193">
        <f>Q254*H254</f>
        <v>0</v>
      </c>
      <c r="S254" s="193">
        <v>0</v>
      </c>
      <c r="T254" s="194">
        <f>S254*H254</f>
        <v>0</v>
      </c>
      <c r="U254" s="32"/>
      <c r="V254" s="32"/>
      <c r="W254" s="32"/>
      <c r="X254" s="32"/>
      <c r="Y254" s="32"/>
      <c r="Z254" s="32"/>
      <c r="AA254" s="32"/>
      <c r="AB254" s="32"/>
      <c r="AC254" s="32"/>
      <c r="AD254" s="32"/>
      <c r="AE254" s="32"/>
      <c r="AR254" s="195" t="s">
        <v>139</v>
      </c>
      <c r="AT254" s="195" t="s">
        <v>135</v>
      </c>
      <c r="AU254" s="195" t="s">
        <v>88</v>
      </c>
      <c r="AY254" s="18" t="s">
        <v>133</v>
      </c>
      <c r="BE254" s="196">
        <f>IF(N254="základní",J254,0)</f>
        <v>0</v>
      </c>
      <c r="BF254" s="196">
        <f>IF(N254="snížená",J254,0)</f>
        <v>0</v>
      </c>
      <c r="BG254" s="196">
        <f>IF(N254="zákl. přenesená",J254,0)</f>
        <v>0</v>
      </c>
      <c r="BH254" s="196">
        <f>IF(N254="sníž. přenesená",J254,0)</f>
        <v>0</v>
      </c>
      <c r="BI254" s="196">
        <f>IF(N254="nulová",J254,0)</f>
        <v>0</v>
      </c>
      <c r="BJ254" s="18" t="s">
        <v>86</v>
      </c>
      <c r="BK254" s="196">
        <f>ROUND(I254*H254,2)</f>
        <v>0</v>
      </c>
      <c r="BL254" s="18" t="s">
        <v>139</v>
      </c>
      <c r="BM254" s="195" t="s">
        <v>297</v>
      </c>
    </row>
    <row r="255" spans="1:47" s="2" customFormat="1" ht="19.5">
      <c r="A255" s="32"/>
      <c r="B255" s="33"/>
      <c r="C255" s="34"/>
      <c r="D255" s="197" t="s">
        <v>141</v>
      </c>
      <c r="E255" s="34"/>
      <c r="F255" s="198" t="s">
        <v>298</v>
      </c>
      <c r="G255" s="34"/>
      <c r="H255" s="34"/>
      <c r="I255" s="34"/>
      <c r="J255" s="34"/>
      <c r="K255" s="34"/>
      <c r="L255" s="37"/>
      <c r="M255" s="199"/>
      <c r="N255" s="200"/>
      <c r="O255" s="69"/>
      <c r="P255" s="69"/>
      <c r="Q255" s="69"/>
      <c r="R255" s="69"/>
      <c r="S255" s="69"/>
      <c r="T255" s="70"/>
      <c r="U255" s="32"/>
      <c r="V255" s="32"/>
      <c r="W255" s="32"/>
      <c r="X255" s="32"/>
      <c r="Y255" s="32"/>
      <c r="Z255" s="32"/>
      <c r="AA255" s="32"/>
      <c r="AB255" s="32"/>
      <c r="AC255" s="32"/>
      <c r="AD255" s="32"/>
      <c r="AE255" s="32"/>
      <c r="AT255" s="18" t="s">
        <v>141</v>
      </c>
      <c r="AU255" s="18" t="s">
        <v>88</v>
      </c>
    </row>
    <row r="256" spans="2:51" s="13" customFormat="1" ht="12">
      <c r="B256" s="201"/>
      <c r="C256" s="202"/>
      <c r="D256" s="197" t="s">
        <v>143</v>
      </c>
      <c r="E256" s="203" t="s">
        <v>1</v>
      </c>
      <c r="F256" s="204" t="s">
        <v>299</v>
      </c>
      <c r="G256" s="202"/>
      <c r="H256" s="203" t="s">
        <v>1</v>
      </c>
      <c r="I256" s="202"/>
      <c r="J256" s="202"/>
      <c r="K256" s="202"/>
      <c r="L256" s="205"/>
      <c r="M256" s="206"/>
      <c r="N256" s="207"/>
      <c r="O256" s="207"/>
      <c r="P256" s="207"/>
      <c r="Q256" s="207"/>
      <c r="R256" s="207"/>
      <c r="S256" s="207"/>
      <c r="T256" s="208"/>
      <c r="AT256" s="209" t="s">
        <v>143</v>
      </c>
      <c r="AU256" s="209" t="s">
        <v>88</v>
      </c>
      <c r="AV256" s="13" t="s">
        <v>86</v>
      </c>
      <c r="AW256" s="13" t="s">
        <v>33</v>
      </c>
      <c r="AX256" s="13" t="s">
        <v>78</v>
      </c>
      <c r="AY256" s="209" t="s">
        <v>133</v>
      </c>
    </row>
    <row r="257" spans="2:51" s="14" customFormat="1" ht="12">
      <c r="B257" s="210"/>
      <c r="C257" s="211"/>
      <c r="D257" s="197" t="s">
        <v>143</v>
      </c>
      <c r="E257" s="212" t="s">
        <v>1</v>
      </c>
      <c r="F257" s="213" t="s">
        <v>300</v>
      </c>
      <c r="G257" s="211"/>
      <c r="H257" s="214">
        <v>1.65</v>
      </c>
      <c r="I257" s="211"/>
      <c r="J257" s="211"/>
      <c r="K257" s="211"/>
      <c r="L257" s="215"/>
      <c r="M257" s="216"/>
      <c r="N257" s="217"/>
      <c r="O257" s="217"/>
      <c r="P257" s="217"/>
      <c r="Q257" s="217"/>
      <c r="R257" s="217"/>
      <c r="S257" s="217"/>
      <c r="T257" s="218"/>
      <c r="AT257" s="219" t="s">
        <v>143</v>
      </c>
      <c r="AU257" s="219" t="s">
        <v>88</v>
      </c>
      <c r="AV257" s="14" t="s">
        <v>88</v>
      </c>
      <c r="AW257" s="14" t="s">
        <v>33</v>
      </c>
      <c r="AX257" s="14" t="s">
        <v>78</v>
      </c>
      <c r="AY257" s="219" t="s">
        <v>133</v>
      </c>
    </row>
    <row r="258" spans="2:51" s="14" customFormat="1" ht="12">
      <c r="B258" s="210"/>
      <c r="C258" s="211"/>
      <c r="D258" s="197" t="s">
        <v>143</v>
      </c>
      <c r="E258" s="212" t="s">
        <v>1</v>
      </c>
      <c r="F258" s="213" t="s">
        <v>301</v>
      </c>
      <c r="G258" s="211"/>
      <c r="H258" s="214">
        <v>3.3</v>
      </c>
      <c r="I258" s="211"/>
      <c r="J258" s="211"/>
      <c r="K258" s="211"/>
      <c r="L258" s="215"/>
      <c r="M258" s="216"/>
      <c r="N258" s="217"/>
      <c r="O258" s="217"/>
      <c r="P258" s="217"/>
      <c r="Q258" s="217"/>
      <c r="R258" s="217"/>
      <c r="S258" s="217"/>
      <c r="T258" s="218"/>
      <c r="AT258" s="219" t="s">
        <v>143</v>
      </c>
      <c r="AU258" s="219" t="s">
        <v>88</v>
      </c>
      <c r="AV258" s="14" t="s">
        <v>88</v>
      </c>
      <c r="AW258" s="14" t="s">
        <v>33</v>
      </c>
      <c r="AX258" s="14" t="s">
        <v>78</v>
      </c>
      <c r="AY258" s="219" t="s">
        <v>133</v>
      </c>
    </row>
    <row r="259" spans="2:51" s="16" customFormat="1" ht="12">
      <c r="B259" s="230"/>
      <c r="C259" s="231"/>
      <c r="D259" s="197" t="s">
        <v>143</v>
      </c>
      <c r="E259" s="232" t="s">
        <v>1</v>
      </c>
      <c r="F259" s="233" t="s">
        <v>203</v>
      </c>
      <c r="G259" s="231"/>
      <c r="H259" s="234">
        <v>4.949999999999999</v>
      </c>
      <c r="I259" s="231"/>
      <c r="J259" s="231"/>
      <c r="K259" s="231"/>
      <c r="L259" s="235"/>
      <c r="M259" s="236"/>
      <c r="N259" s="237"/>
      <c r="O259" s="237"/>
      <c r="P259" s="237"/>
      <c r="Q259" s="237"/>
      <c r="R259" s="237"/>
      <c r="S259" s="237"/>
      <c r="T259" s="238"/>
      <c r="AT259" s="239" t="s">
        <v>143</v>
      </c>
      <c r="AU259" s="239" t="s">
        <v>88</v>
      </c>
      <c r="AV259" s="16" t="s">
        <v>153</v>
      </c>
      <c r="AW259" s="16" t="s">
        <v>33</v>
      </c>
      <c r="AX259" s="16" t="s">
        <v>78</v>
      </c>
      <c r="AY259" s="239" t="s">
        <v>133</v>
      </c>
    </row>
    <row r="260" spans="2:51" s="13" customFormat="1" ht="12">
      <c r="B260" s="201"/>
      <c r="C260" s="202"/>
      <c r="D260" s="197" t="s">
        <v>143</v>
      </c>
      <c r="E260" s="203" t="s">
        <v>1</v>
      </c>
      <c r="F260" s="204" t="s">
        <v>302</v>
      </c>
      <c r="G260" s="202"/>
      <c r="H260" s="203" t="s">
        <v>1</v>
      </c>
      <c r="I260" s="202"/>
      <c r="J260" s="202"/>
      <c r="K260" s="202"/>
      <c r="L260" s="205"/>
      <c r="M260" s="206"/>
      <c r="N260" s="207"/>
      <c r="O260" s="207"/>
      <c r="P260" s="207"/>
      <c r="Q260" s="207"/>
      <c r="R260" s="207"/>
      <c r="S260" s="207"/>
      <c r="T260" s="208"/>
      <c r="AT260" s="209" t="s">
        <v>143</v>
      </c>
      <c r="AU260" s="209" t="s">
        <v>88</v>
      </c>
      <c r="AV260" s="13" t="s">
        <v>86</v>
      </c>
      <c r="AW260" s="13" t="s">
        <v>33</v>
      </c>
      <c r="AX260" s="13" t="s">
        <v>78</v>
      </c>
      <c r="AY260" s="209" t="s">
        <v>133</v>
      </c>
    </row>
    <row r="261" spans="2:51" s="14" customFormat="1" ht="12">
      <c r="B261" s="210"/>
      <c r="C261" s="211"/>
      <c r="D261" s="197" t="s">
        <v>143</v>
      </c>
      <c r="E261" s="212" t="s">
        <v>1</v>
      </c>
      <c r="F261" s="213" t="s">
        <v>303</v>
      </c>
      <c r="G261" s="211"/>
      <c r="H261" s="214">
        <v>1.65</v>
      </c>
      <c r="I261" s="211"/>
      <c r="J261" s="211"/>
      <c r="K261" s="211"/>
      <c r="L261" s="215"/>
      <c r="M261" s="216"/>
      <c r="N261" s="217"/>
      <c r="O261" s="217"/>
      <c r="P261" s="217"/>
      <c r="Q261" s="217"/>
      <c r="R261" s="217"/>
      <c r="S261" s="217"/>
      <c r="T261" s="218"/>
      <c r="AT261" s="219" t="s">
        <v>143</v>
      </c>
      <c r="AU261" s="219" t="s">
        <v>88</v>
      </c>
      <c r="AV261" s="14" t="s">
        <v>88</v>
      </c>
      <c r="AW261" s="14" t="s">
        <v>33</v>
      </c>
      <c r="AX261" s="14" t="s">
        <v>78</v>
      </c>
      <c r="AY261" s="219" t="s">
        <v>133</v>
      </c>
    </row>
    <row r="262" spans="2:51" s="16" customFormat="1" ht="12">
      <c r="B262" s="230"/>
      <c r="C262" s="231"/>
      <c r="D262" s="197" t="s">
        <v>143</v>
      </c>
      <c r="E262" s="232" t="s">
        <v>1</v>
      </c>
      <c r="F262" s="233" t="s">
        <v>203</v>
      </c>
      <c r="G262" s="231"/>
      <c r="H262" s="234">
        <v>1.65</v>
      </c>
      <c r="I262" s="231"/>
      <c r="J262" s="231"/>
      <c r="K262" s="231"/>
      <c r="L262" s="235"/>
      <c r="M262" s="236"/>
      <c r="N262" s="237"/>
      <c r="O262" s="237"/>
      <c r="P262" s="237"/>
      <c r="Q262" s="237"/>
      <c r="R262" s="237"/>
      <c r="S262" s="237"/>
      <c r="T262" s="238"/>
      <c r="AT262" s="239" t="s">
        <v>143</v>
      </c>
      <c r="AU262" s="239" t="s">
        <v>88</v>
      </c>
      <c r="AV262" s="16" t="s">
        <v>153</v>
      </c>
      <c r="AW262" s="16" t="s">
        <v>33</v>
      </c>
      <c r="AX262" s="16" t="s">
        <v>78</v>
      </c>
      <c r="AY262" s="239" t="s">
        <v>133</v>
      </c>
    </row>
    <row r="263" spans="2:51" s="15" customFormat="1" ht="12">
      <c r="B263" s="220"/>
      <c r="C263" s="221"/>
      <c r="D263" s="197" t="s">
        <v>143</v>
      </c>
      <c r="E263" s="222" t="s">
        <v>1</v>
      </c>
      <c r="F263" s="223" t="s">
        <v>146</v>
      </c>
      <c r="G263" s="221"/>
      <c r="H263" s="224">
        <v>6.6</v>
      </c>
      <c r="I263" s="221"/>
      <c r="J263" s="221"/>
      <c r="K263" s="221"/>
      <c r="L263" s="225"/>
      <c r="M263" s="226"/>
      <c r="N263" s="227"/>
      <c r="O263" s="227"/>
      <c r="P263" s="227"/>
      <c r="Q263" s="227"/>
      <c r="R263" s="227"/>
      <c r="S263" s="227"/>
      <c r="T263" s="228"/>
      <c r="AT263" s="229" t="s">
        <v>143</v>
      </c>
      <c r="AU263" s="229" t="s">
        <v>88</v>
      </c>
      <c r="AV263" s="15" t="s">
        <v>139</v>
      </c>
      <c r="AW263" s="15" t="s">
        <v>33</v>
      </c>
      <c r="AX263" s="15" t="s">
        <v>86</v>
      </c>
      <c r="AY263" s="229" t="s">
        <v>133</v>
      </c>
    </row>
    <row r="264" spans="1:65" s="2" customFormat="1" ht="16.5" customHeight="1">
      <c r="A264" s="32"/>
      <c r="B264" s="33"/>
      <c r="C264" s="184" t="s">
        <v>304</v>
      </c>
      <c r="D264" s="184" t="s">
        <v>135</v>
      </c>
      <c r="E264" s="185" t="s">
        <v>305</v>
      </c>
      <c r="F264" s="186" t="s">
        <v>306</v>
      </c>
      <c r="G264" s="187" t="s">
        <v>138</v>
      </c>
      <c r="H264" s="188">
        <v>483.6</v>
      </c>
      <c r="I264" s="189">
        <v>0</v>
      </c>
      <c r="J264" s="189">
        <f>ROUND(I264*H264,2)</f>
        <v>0</v>
      </c>
      <c r="K264" s="190"/>
      <c r="L264" s="37"/>
      <c r="M264" s="191" t="s">
        <v>1</v>
      </c>
      <c r="N264" s="192" t="s">
        <v>43</v>
      </c>
      <c r="O264" s="193">
        <v>0.236</v>
      </c>
      <c r="P264" s="193">
        <f>O264*H264</f>
        <v>114.1296</v>
      </c>
      <c r="Q264" s="193">
        <v>0.00084</v>
      </c>
      <c r="R264" s="193">
        <f>Q264*H264</f>
        <v>0.40622400000000003</v>
      </c>
      <c r="S264" s="193">
        <v>0</v>
      </c>
      <c r="T264" s="194">
        <f>S264*H264</f>
        <v>0</v>
      </c>
      <c r="U264" s="32"/>
      <c r="V264" s="32"/>
      <c r="W264" s="32"/>
      <c r="X264" s="32"/>
      <c r="Y264" s="32"/>
      <c r="Z264" s="32"/>
      <c r="AA264" s="32"/>
      <c r="AB264" s="32"/>
      <c r="AC264" s="32"/>
      <c r="AD264" s="32"/>
      <c r="AE264" s="32"/>
      <c r="AR264" s="195" t="s">
        <v>139</v>
      </c>
      <c r="AT264" s="195" t="s">
        <v>135</v>
      </c>
      <c r="AU264" s="195" t="s">
        <v>88</v>
      </c>
      <c r="AY264" s="18" t="s">
        <v>133</v>
      </c>
      <c r="BE264" s="196">
        <f>IF(N264="základní",J264,0)</f>
        <v>0</v>
      </c>
      <c r="BF264" s="196">
        <f>IF(N264="snížená",J264,0)</f>
        <v>0</v>
      </c>
      <c r="BG264" s="196">
        <f>IF(N264="zákl. přenesená",J264,0)</f>
        <v>0</v>
      </c>
      <c r="BH264" s="196">
        <f>IF(N264="sníž. přenesená",J264,0)</f>
        <v>0</v>
      </c>
      <c r="BI264" s="196">
        <f>IF(N264="nulová",J264,0)</f>
        <v>0</v>
      </c>
      <c r="BJ264" s="18" t="s">
        <v>86</v>
      </c>
      <c r="BK264" s="196">
        <f>ROUND(I264*H264,2)</f>
        <v>0</v>
      </c>
      <c r="BL264" s="18" t="s">
        <v>139</v>
      </c>
      <c r="BM264" s="195" t="s">
        <v>307</v>
      </c>
    </row>
    <row r="265" spans="1:47" s="2" customFormat="1" ht="12">
      <c r="A265" s="32"/>
      <c r="B265" s="33"/>
      <c r="C265" s="34"/>
      <c r="D265" s="197" t="s">
        <v>141</v>
      </c>
      <c r="E265" s="34"/>
      <c r="F265" s="198" t="s">
        <v>308</v>
      </c>
      <c r="G265" s="34"/>
      <c r="H265" s="34"/>
      <c r="I265" s="34"/>
      <c r="J265" s="34"/>
      <c r="K265" s="34"/>
      <c r="L265" s="37"/>
      <c r="M265" s="199"/>
      <c r="N265" s="200"/>
      <c r="O265" s="69"/>
      <c r="P265" s="69"/>
      <c r="Q265" s="69"/>
      <c r="R265" s="69"/>
      <c r="S265" s="69"/>
      <c r="T265" s="70"/>
      <c r="U265" s="32"/>
      <c r="V265" s="32"/>
      <c r="W265" s="32"/>
      <c r="X265" s="32"/>
      <c r="Y265" s="32"/>
      <c r="Z265" s="32"/>
      <c r="AA265" s="32"/>
      <c r="AB265" s="32"/>
      <c r="AC265" s="32"/>
      <c r="AD265" s="32"/>
      <c r="AE265" s="32"/>
      <c r="AT265" s="18" t="s">
        <v>141</v>
      </c>
      <c r="AU265" s="18" t="s">
        <v>88</v>
      </c>
    </row>
    <row r="266" spans="2:51" s="13" customFormat="1" ht="12">
      <c r="B266" s="201"/>
      <c r="C266" s="202"/>
      <c r="D266" s="197" t="s">
        <v>143</v>
      </c>
      <c r="E266" s="203" t="s">
        <v>1</v>
      </c>
      <c r="F266" s="204" t="s">
        <v>252</v>
      </c>
      <c r="G266" s="202"/>
      <c r="H266" s="203" t="s">
        <v>1</v>
      </c>
      <c r="I266" s="202"/>
      <c r="J266" s="202"/>
      <c r="K266" s="202"/>
      <c r="L266" s="205"/>
      <c r="M266" s="206"/>
      <c r="N266" s="207"/>
      <c r="O266" s="207"/>
      <c r="P266" s="207"/>
      <c r="Q266" s="207"/>
      <c r="R266" s="207"/>
      <c r="S266" s="207"/>
      <c r="T266" s="208"/>
      <c r="AT266" s="209" t="s">
        <v>143</v>
      </c>
      <c r="AU266" s="209" t="s">
        <v>88</v>
      </c>
      <c r="AV266" s="13" t="s">
        <v>86</v>
      </c>
      <c r="AW266" s="13" t="s">
        <v>33</v>
      </c>
      <c r="AX266" s="13" t="s">
        <v>78</v>
      </c>
      <c r="AY266" s="209" t="s">
        <v>133</v>
      </c>
    </row>
    <row r="267" spans="2:51" s="14" customFormat="1" ht="12">
      <c r="B267" s="210"/>
      <c r="C267" s="211"/>
      <c r="D267" s="197" t="s">
        <v>143</v>
      </c>
      <c r="E267" s="212" t="s">
        <v>1</v>
      </c>
      <c r="F267" s="213" t="s">
        <v>309</v>
      </c>
      <c r="G267" s="211"/>
      <c r="H267" s="214">
        <v>17.91</v>
      </c>
      <c r="I267" s="211"/>
      <c r="J267" s="211"/>
      <c r="K267" s="211"/>
      <c r="L267" s="215"/>
      <c r="M267" s="216"/>
      <c r="N267" s="217"/>
      <c r="O267" s="217"/>
      <c r="P267" s="217"/>
      <c r="Q267" s="217"/>
      <c r="R267" s="217"/>
      <c r="S267" s="217"/>
      <c r="T267" s="218"/>
      <c r="AT267" s="219" t="s">
        <v>143</v>
      </c>
      <c r="AU267" s="219" t="s">
        <v>88</v>
      </c>
      <c r="AV267" s="14" t="s">
        <v>88</v>
      </c>
      <c r="AW267" s="14" t="s">
        <v>33</v>
      </c>
      <c r="AX267" s="14" t="s">
        <v>78</v>
      </c>
      <c r="AY267" s="219" t="s">
        <v>133</v>
      </c>
    </row>
    <row r="268" spans="2:51" s="14" customFormat="1" ht="12">
      <c r="B268" s="210"/>
      <c r="C268" s="211"/>
      <c r="D268" s="197" t="s">
        <v>143</v>
      </c>
      <c r="E268" s="212" t="s">
        <v>1</v>
      </c>
      <c r="F268" s="213" t="s">
        <v>310</v>
      </c>
      <c r="G268" s="211"/>
      <c r="H268" s="214">
        <v>34.54</v>
      </c>
      <c r="I268" s="211"/>
      <c r="J268" s="211"/>
      <c r="K268" s="211"/>
      <c r="L268" s="215"/>
      <c r="M268" s="216"/>
      <c r="N268" s="217"/>
      <c r="O268" s="217"/>
      <c r="P268" s="217"/>
      <c r="Q268" s="217"/>
      <c r="R268" s="217"/>
      <c r="S268" s="217"/>
      <c r="T268" s="218"/>
      <c r="AT268" s="219" t="s">
        <v>143</v>
      </c>
      <c r="AU268" s="219" t="s">
        <v>88</v>
      </c>
      <c r="AV268" s="14" t="s">
        <v>88</v>
      </c>
      <c r="AW268" s="14" t="s">
        <v>33</v>
      </c>
      <c r="AX268" s="14" t="s">
        <v>78</v>
      </c>
      <c r="AY268" s="219" t="s">
        <v>133</v>
      </c>
    </row>
    <row r="269" spans="2:51" s="14" customFormat="1" ht="12">
      <c r="B269" s="210"/>
      <c r="C269" s="211"/>
      <c r="D269" s="197" t="s">
        <v>143</v>
      </c>
      <c r="E269" s="212" t="s">
        <v>1</v>
      </c>
      <c r="F269" s="213" t="s">
        <v>311</v>
      </c>
      <c r="G269" s="211"/>
      <c r="H269" s="214">
        <v>88.101</v>
      </c>
      <c r="I269" s="211"/>
      <c r="J269" s="211"/>
      <c r="K269" s="211"/>
      <c r="L269" s="215"/>
      <c r="M269" s="216"/>
      <c r="N269" s="217"/>
      <c r="O269" s="217"/>
      <c r="P269" s="217"/>
      <c r="Q269" s="217"/>
      <c r="R269" s="217"/>
      <c r="S269" s="217"/>
      <c r="T269" s="218"/>
      <c r="AT269" s="219" t="s">
        <v>143</v>
      </c>
      <c r="AU269" s="219" t="s">
        <v>88</v>
      </c>
      <c r="AV269" s="14" t="s">
        <v>88</v>
      </c>
      <c r="AW269" s="14" t="s">
        <v>33</v>
      </c>
      <c r="AX269" s="14" t="s">
        <v>78</v>
      </c>
      <c r="AY269" s="219" t="s">
        <v>133</v>
      </c>
    </row>
    <row r="270" spans="2:51" s="14" customFormat="1" ht="12">
      <c r="B270" s="210"/>
      <c r="C270" s="211"/>
      <c r="D270" s="197" t="s">
        <v>143</v>
      </c>
      <c r="E270" s="212" t="s">
        <v>1</v>
      </c>
      <c r="F270" s="213" t="s">
        <v>312</v>
      </c>
      <c r="G270" s="211"/>
      <c r="H270" s="214">
        <v>12.183</v>
      </c>
      <c r="I270" s="211"/>
      <c r="J270" s="211"/>
      <c r="K270" s="211"/>
      <c r="L270" s="215"/>
      <c r="M270" s="216"/>
      <c r="N270" s="217"/>
      <c r="O270" s="217"/>
      <c r="P270" s="217"/>
      <c r="Q270" s="217"/>
      <c r="R270" s="217"/>
      <c r="S270" s="217"/>
      <c r="T270" s="218"/>
      <c r="AT270" s="219" t="s">
        <v>143</v>
      </c>
      <c r="AU270" s="219" t="s">
        <v>88</v>
      </c>
      <c r="AV270" s="14" t="s">
        <v>88</v>
      </c>
      <c r="AW270" s="14" t="s">
        <v>33</v>
      </c>
      <c r="AX270" s="14" t="s">
        <v>78</v>
      </c>
      <c r="AY270" s="219" t="s">
        <v>133</v>
      </c>
    </row>
    <row r="271" spans="2:51" s="14" customFormat="1" ht="12">
      <c r="B271" s="210"/>
      <c r="C271" s="211"/>
      <c r="D271" s="197" t="s">
        <v>143</v>
      </c>
      <c r="E271" s="212" t="s">
        <v>1</v>
      </c>
      <c r="F271" s="213" t="s">
        <v>313</v>
      </c>
      <c r="G271" s="211"/>
      <c r="H271" s="214">
        <v>37.352</v>
      </c>
      <c r="I271" s="211"/>
      <c r="J271" s="211"/>
      <c r="K271" s="211"/>
      <c r="L271" s="215"/>
      <c r="M271" s="216"/>
      <c r="N271" s="217"/>
      <c r="O271" s="217"/>
      <c r="P271" s="217"/>
      <c r="Q271" s="217"/>
      <c r="R271" s="217"/>
      <c r="S271" s="217"/>
      <c r="T271" s="218"/>
      <c r="AT271" s="219" t="s">
        <v>143</v>
      </c>
      <c r="AU271" s="219" t="s">
        <v>88</v>
      </c>
      <c r="AV271" s="14" t="s">
        <v>88</v>
      </c>
      <c r="AW271" s="14" t="s">
        <v>33</v>
      </c>
      <c r="AX271" s="14" t="s">
        <v>78</v>
      </c>
      <c r="AY271" s="219" t="s">
        <v>133</v>
      </c>
    </row>
    <row r="272" spans="2:51" s="14" customFormat="1" ht="12">
      <c r="B272" s="210"/>
      <c r="C272" s="211"/>
      <c r="D272" s="197" t="s">
        <v>143</v>
      </c>
      <c r="E272" s="212" t="s">
        <v>1</v>
      </c>
      <c r="F272" s="213" t="s">
        <v>314</v>
      </c>
      <c r="G272" s="211"/>
      <c r="H272" s="214">
        <v>30.396</v>
      </c>
      <c r="I272" s="211"/>
      <c r="J272" s="211"/>
      <c r="K272" s="211"/>
      <c r="L272" s="215"/>
      <c r="M272" s="216"/>
      <c r="N272" s="217"/>
      <c r="O272" s="217"/>
      <c r="P272" s="217"/>
      <c r="Q272" s="217"/>
      <c r="R272" s="217"/>
      <c r="S272" s="217"/>
      <c r="T272" s="218"/>
      <c r="AT272" s="219" t="s">
        <v>143</v>
      </c>
      <c r="AU272" s="219" t="s">
        <v>88</v>
      </c>
      <c r="AV272" s="14" t="s">
        <v>88</v>
      </c>
      <c r="AW272" s="14" t="s">
        <v>33</v>
      </c>
      <c r="AX272" s="14" t="s">
        <v>78</v>
      </c>
      <c r="AY272" s="219" t="s">
        <v>133</v>
      </c>
    </row>
    <row r="273" spans="2:51" s="14" customFormat="1" ht="12">
      <c r="B273" s="210"/>
      <c r="C273" s="211"/>
      <c r="D273" s="197" t="s">
        <v>143</v>
      </c>
      <c r="E273" s="212" t="s">
        <v>1</v>
      </c>
      <c r="F273" s="213" t="s">
        <v>315</v>
      </c>
      <c r="G273" s="211"/>
      <c r="H273" s="214">
        <v>46.17</v>
      </c>
      <c r="I273" s="211"/>
      <c r="J273" s="211"/>
      <c r="K273" s="211"/>
      <c r="L273" s="215"/>
      <c r="M273" s="216"/>
      <c r="N273" s="217"/>
      <c r="O273" s="217"/>
      <c r="P273" s="217"/>
      <c r="Q273" s="217"/>
      <c r="R273" s="217"/>
      <c r="S273" s="217"/>
      <c r="T273" s="218"/>
      <c r="AT273" s="219" t="s">
        <v>143</v>
      </c>
      <c r="AU273" s="219" t="s">
        <v>88</v>
      </c>
      <c r="AV273" s="14" t="s">
        <v>88</v>
      </c>
      <c r="AW273" s="14" t="s">
        <v>33</v>
      </c>
      <c r="AX273" s="14" t="s">
        <v>78</v>
      </c>
      <c r="AY273" s="219" t="s">
        <v>133</v>
      </c>
    </row>
    <row r="274" spans="2:51" s="14" customFormat="1" ht="12">
      <c r="B274" s="210"/>
      <c r="C274" s="211"/>
      <c r="D274" s="197" t="s">
        <v>143</v>
      </c>
      <c r="E274" s="212" t="s">
        <v>1</v>
      </c>
      <c r="F274" s="213" t="s">
        <v>316</v>
      </c>
      <c r="G274" s="211"/>
      <c r="H274" s="214">
        <v>76.446</v>
      </c>
      <c r="I274" s="211"/>
      <c r="J274" s="211"/>
      <c r="K274" s="211"/>
      <c r="L274" s="215"/>
      <c r="M274" s="216"/>
      <c r="N274" s="217"/>
      <c r="O274" s="217"/>
      <c r="P274" s="217"/>
      <c r="Q274" s="217"/>
      <c r="R274" s="217"/>
      <c r="S274" s="217"/>
      <c r="T274" s="218"/>
      <c r="AT274" s="219" t="s">
        <v>143</v>
      </c>
      <c r="AU274" s="219" t="s">
        <v>88</v>
      </c>
      <c r="AV274" s="14" t="s">
        <v>88</v>
      </c>
      <c r="AW274" s="14" t="s">
        <v>33</v>
      </c>
      <c r="AX274" s="14" t="s">
        <v>78</v>
      </c>
      <c r="AY274" s="219" t="s">
        <v>133</v>
      </c>
    </row>
    <row r="275" spans="2:51" s="16" customFormat="1" ht="12">
      <c r="B275" s="230"/>
      <c r="C275" s="231"/>
      <c r="D275" s="197" t="s">
        <v>143</v>
      </c>
      <c r="E275" s="232" t="s">
        <v>1</v>
      </c>
      <c r="F275" s="233" t="s">
        <v>203</v>
      </c>
      <c r="G275" s="231"/>
      <c r="H275" s="234">
        <v>343.09799999999996</v>
      </c>
      <c r="I275" s="231"/>
      <c r="J275" s="231"/>
      <c r="K275" s="231"/>
      <c r="L275" s="235"/>
      <c r="M275" s="236"/>
      <c r="N275" s="237"/>
      <c r="O275" s="237"/>
      <c r="P275" s="237"/>
      <c r="Q275" s="237"/>
      <c r="R275" s="237"/>
      <c r="S275" s="237"/>
      <c r="T275" s="238"/>
      <c r="AT275" s="239" t="s">
        <v>143</v>
      </c>
      <c r="AU275" s="239" t="s">
        <v>88</v>
      </c>
      <c r="AV275" s="16" t="s">
        <v>153</v>
      </c>
      <c r="AW275" s="16" t="s">
        <v>33</v>
      </c>
      <c r="AX275" s="16" t="s">
        <v>78</v>
      </c>
      <c r="AY275" s="239" t="s">
        <v>133</v>
      </c>
    </row>
    <row r="276" spans="2:51" s="13" customFormat="1" ht="12">
      <c r="B276" s="201"/>
      <c r="C276" s="202"/>
      <c r="D276" s="197" t="s">
        <v>143</v>
      </c>
      <c r="E276" s="203" t="s">
        <v>1</v>
      </c>
      <c r="F276" s="204" t="s">
        <v>270</v>
      </c>
      <c r="G276" s="202"/>
      <c r="H276" s="203" t="s">
        <v>1</v>
      </c>
      <c r="I276" s="202"/>
      <c r="J276" s="202"/>
      <c r="K276" s="202"/>
      <c r="L276" s="205"/>
      <c r="M276" s="206"/>
      <c r="N276" s="207"/>
      <c r="O276" s="207"/>
      <c r="P276" s="207"/>
      <c r="Q276" s="207"/>
      <c r="R276" s="207"/>
      <c r="S276" s="207"/>
      <c r="T276" s="208"/>
      <c r="AT276" s="209" t="s">
        <v>143</v>
      </c>
      <c r="AU276" s="209" t="s">
        <v>88</v>
      </c>
      <c r="AV276" s="13" t="s">
        <v>86</v>
      </c>
      <c r="AW276" s="13" t="s">
        <v>33</v>
      </c>
      <c r="AX276" s="13" t="s">
        <v>78</v>
      </c>
      <c r="AY276" s="209" t="s">
        <v>133</v>
      </c>
    </row>
    <row r="277" spans="2:51" s="14" customFormat="1" ht="12">
      <c r="B277" s="210"/>
      <c r="C277" s="211"/>
      <c r="D277" s="197" t="s">
        <v>143</v>
      </c>
      <c r="E277" s="212" t="s">
        <v>1</v>
      </c>
      <c r="F277" s="213" t="s">
        <v>317</v>
      </c>
      <c r="G277" s="211"/>
      <c r="H277" s="214">
        <v>36.414</v>
      </c>
      <c r="I277" s="211"/>
      <c r="J277" s="211"/>
      <c r="K277" s="211"/>
      <c r="L277" s="215"/>
      <c r="M277" s="216"/>
      <c r="N277" s="217"/>
      <c r="O277" s="217"/>
      <c r="P277" s="217"/>
      <c r="Q277" s="217"/>
      <c r="R277" s="217"/>
      <c r="S277" s="217"/>
      <c r="T277" s="218"/>
      <c r="AT277" s="219" t="s">
        <v>143</v>
      </c>
      <c r="AU277" s="219" t="s">
        <v>88</v>
      </c>
      <c r="AV277" s="14" t="s">
        <v>88</v>
      </c>
      <c r="AW277" s="14" t="s">
        <v>33</v>
      </c>
      <c r="AX277" s="14" t="s">
        <v>78</v>
      </c>
      <c r="AY277" s="219" t="s">
        <v>133</v>
      </c>
    </row>
    <row r="278" spans="2:51" s="14" customFormat="1" ht="12">
      <c r="B278" s="210"/>
      <c r="C278" s="211"/>
      <c r="D278" s="197" t="s">
        <v>143</v>
      </c>
      <c r="E278" s="212" t="s">
        <v>1</v>
      </c>
      <c r="F278" s="213" t="s">
        <v>318</v>
      </c>
      <c r="G278" s="211"/>
      <c r="H278" s="214">
        <v>20.538</v>
      </c>
      <c r="I278" s="211"/>
      <c r="J278" s="211"/>
      <c r="K278" s="211"/>
      <c r="L278" s="215"/>
      <c r="M278" s="216"/>
      <c r="N278" s="217"/>
      <c r="O278" s="217"/>
      <c r="P278" s="217"/>
      <c r="Q278" s="217"/>
      <c r="R278" s="217"/>
      <c r="S278" s="217"/>
      <c r="T278" s="218"/>
      <c r="AT278" s="219" t="s">
        <v>143</v>
      </c>
      <c r="AU278" s="219" t="s">
        <v>88</v>
      </c>
      <c r="AV278" s="14" t="s">
        <v>88</v>
      </c>
      <c r="AW278" s="14" t="s">
        <v>33</v>
      </c>
      <c r="AX278" s="14" t="s">
        <v>78</v>
      </c>
      <c r="AY278" s="219" t="s">
        <v>133</v>
      </c>
    </row>
    <row r="279" spans="2:51" s="16" customFormat="1" ht="12">
      <c r="B279" s="230"/>
      <c r="C279" s="231"/>
      <c r="D279" s="197" t="s">
        <v>143</v>
      </c>
      <c r="E279" s="232" t="s">
        <v>1</v>
      </c>
      <c r="F279" s="233" t="s">
        <v>203</v>
      </c>
      <c r="G279" s="231"/>
      <c r="H279" s="234">
        <v>56.952</v>
      </c>
      <c r="I279" s="231"/>
      <c r="J279" s="231"/>
      <c r="K279" s="231"/>
      <c r="L279" s="235"/>
      <c r="M279" s="236"/>
      <c r="N279" s="237"/>
      <c r="O279" s="237"/>
      <c r="P279" s="237"/>
      <c r="Q279" s="237"/>
      <c r="R279" s="237"/>
      <c r="S279" s="237"/>
      <c r="T279" s="238"/>
      <c r="AT279" s="239" t="s">
        <v>143</v>
      </c>
      <c r="AU279" s="239" t="s">
        <v>88</v>
      </c>
      <c r="AV279" s="16" t="s">
        <v>153</v>
      </c>
      <c r="AW279" s="16" t="s">
        <v>33</v>
      </c>
      <c r="AX279" s="16" t="s">
        <v>78</v>
      </c>
      <c r="AY279" s="239" t="s">
        <v>133</v>
      </c>
    </row>
    <row r="280" spans="2:51" s="13" customFormat="1" ht="12">
      <c r="B280" s="201"/>
      <c r="C280" s="202"/>
      <c r="D280" s="197" t="s">
        <v>143</v>
      </c>
      <c r="E280" s="203" t="s">
        <v>1</v>
      </c>
      <c r="F280" s="204" t="s">
        <v>276</v>
      </c>
      <c r="G280" s="202"/>
      <c r="H280" s="203" t="s">
        <v>1</v>
      </c>
      <c r="I280" s="202"/>
      <c r="J280" s="202"/>
      <c r="K280" s="202"/>
      <c r="L280" s="205"/>
      <c r="M280" s="206"/>
      <c r="N280" s="207"/>
      <c r="O280" s="207"/>
      <c r="P280" s="207"/>
      <c r="Q280" s="207"/>
      <c r="R280" s="207"/>
      <c r="S280" s="207"/>
      <c r="T280" s="208"/>
      <c r="AT280" s="209" t="s">
        <v>143</v>
      </c>
      <c r="AU280" s="209" t="s">
        <v>88</v>
      </c>
      <c r="AV280" s="13" t="s">
        <v>86</v>
      </c>
      <c r="AW280" s="13" t="s">
        <v>33</v>
      </c>
      <c r="AX280" s="13" t="s">
        <v>78</v>
      </c>
      <c r="AY280" s="209" t="s">
        <v>133</v>
      </c>
    </row>
    <row r="281" spans="2:51" s="14" customFormat="1" ht="12">
      <c r="B281" s="210"/>
      <c r="C281" s="211"/>
      <c r="D281" s="197" t="s">
        <v>143</v>
      </c>
      <c r="E281" s="212" t="s">
        <v>1</v>
      </c>
      <c r="F281" s="213" t="s">
        <v>319</v>
      </c>
      <c r="G281" s="211"/>
      <c r="H281" s="214">
        <v>21.037</v>
      </c>
      <c r="I281" s="211"/>
      <c r="J281" s="211"/>
      <c r="K281" s="211"/>
      <c r="L281" s="215"/>
      <c r="M281" s="216"/>
      <c r="N281" s="217"/>
      <c r="O281" s="217"/>
      <c r="P281" s="217"/>
      <c r="Q281" s="217"/>
      <c r="R281" s="217"/>
      <c r="S281" s="217"/>
      <c r="T281" s="218"/>
      <c r="AT281" s="219" t="s">
        <v>143</v>
      </c>
      <c r="AU281" s="219" t="s">
        <v>88</v>
      </c>
      <c r="AV281" s="14" t="s">
        <v>88</v>
      </c>
      <c r="AW281" s="14" t="s">
        <v>33</v>
      </c>
      <c r="AX281" s="14" t="s">
        <v>78</v>
      </c>
      <c r="AY281" s="219" t="s">
        <v>133</v>
      </c>
    </row>
    <row r="282" spans="2:51" s="14" customFormat="1" ht="12">
      <c r="B282" s="210"/>
      <c r="C282" s="211"/>
      <c r="D282" s="197" t="s">
        <v>143</v>
      </c>
      <c r="E282" s="212" t="s">
        <v>1</v>
      </c>
      <c r="F282" s="213" t="s">
        <v>320</v>
      </c>
      <c r="G282" s="211"/>
      <c r="H282" s="214">
        <v>5.871</v>
      </c>
      <c r="I282" s="211"/>
      <c r="J282" s="211"/>
      <c r="K282" s="211"/>
      <c r="L282" s="215"/>
      <c r="M282" s="216"/>
      <c r="N282" s="217"/>
      <c r="O282" s="217"/>
      <c r="P282" s="217"/>
      <c r="Q282" s="217"/>
      <c r="R282" s="217"/>
      <c r="S282" s="217"/>
      <c r="T282" s="218"/>
      <c r="AT282" s="219" t="s">
        <v>143</v>
      </c>
      <c r="AU282" s="219" t="s">
        <v>88</v>
      </c>
      <c r="AV282" s="14" t="s">
        <v>88</v>
      </c>
      <c r="AW282" s="14" t="s">
        <v>33</v>
      </c>
      <c r="AX282" s="14" t="s">
        <v>78</v>
      </c>
      <c r="AY282" s="219" t="s">
        <v>133</v>
      </c>
    </row>
    <row r="283" spans="2:51" s="16" customFormat="1" ht="12">
      <c r="B283" s="230"/>
      <c r="C283" s="231"/>
      <c r="D283" s="197" t="s">
        <v>143</v>
      </c>
      <c r="E283" s="232" t="s">
        <v>1</v>
      </c>
      <c r="F283" s="233" t="s">
        <v>203</v>
      </c>
      <c r="G283" s="231"/>
      <c r="H283" s="234">
        <v>26.908</v>
      </c>
      <c r="I283" s="231"/>
      <c r="J283" s="231"/>
      <c r="K283" s="231"/>
      <c r="L283" s="235"/>
      <c r="M283" s="236"/>
      <c r="N283" s="237"/>
      <c r="O283" s="237"/>
      <c r="P283" s="237"/>
      <c r="Q283" s="237"/>
      <c r="R283" s="237"/>
      <c r="S283" s="237"/>
      <c r="T283" s="238"/>
      <c r="AT283" s="239" t="s">
        <v>143</v>
      </c>
      <c r="AU283" s="239" t="s">
        <v>88</v>
      </c>
      <c r="AV283" s="16" t="s">
        <v>153</v>
      </c>
      <c r="AW283" s="16" t="s">
        <v>33</v>
      </c>
      <c r="AX283" s="16" t="s">
        <v>78</v>
      </c>
      <c r="AY283" s="239" t="s">
        <v>133</v>
      </c>
    </row>
    <row r="284" spans="2:51" s="13" customFormat="1" ht="12">
      <c r="B284" s="201"/>
      <c r="C284" s="202"/>
      <c r="D284" s="197" t="s">
        <v>143</v>
      </c>
      <c r="E284" s="203" t="s">
        <v>1</v>
      </c>
      <c r="F284" s="204" t="s">
        <v>279</v>
      </c>
      <c r="G284" s="202"/>
      <c r="H284" s="203" t="s">
        <v>1</v>
      </c>
      <c r="I284" s="202"/>
      <c r="J284" s="202"/>
      <c r="K284" s="202"/>
      <c r="L284" s="205"/>
      <c r="M284" s="206"/>
      <c r="N284" s="207"/>
      <c r="O284" s="207"/>
      <c r="P284" s="207"/>
      <c r="Q284" s="207"/>
      <c r="R284" s="207"/>
      <c r="S284" s="207"/>
      <c r="T284" s="208"/>
      <c r="AT284" s="209" t="s">
        <v>143</v>
      </c>
      <c r="AU284" s="209" t="s">
        <v>88</v>
      </c>
      <c r="AV284" s="13" t="s">
        <v>86</v>
      </c>
      <c r="AW284" s="13" t="s">
        <v>33</v>
      </c>
      <c r="AX284" s="13" t="s">
        <v>78</v>
      </c>
      <c r="AY284" s="209" t="s">
        <v>133</v>
      </c>
    </row>
    <row r="285" spans="2:51" s="14" customFormat="1" ht="12">
      <c r="B285" s="210"/>
      <c r="C285" s="211"/>
      <c r="D285" s="197" t="s">
        <v>143</v>
      </c>
      <c r="E285" s="212" t="s">
        <v>1</v>
      </c>
      <c r="F285" s="213" t="s">
        <v>321</v>
      </c>
      <c r="G285" s="211"/>
      <c r="H285" s="214">
        <v>8.28</v>
      </c>
      <c r="I285" s="211"/>
      <c r="J285" s="211"/>
      <c r="K285" s="211"/>
      <c r="L285" s="215"/>
      <c r="M285" s="216"/>
      <c r="N285" s="217"/>
      <c r="O285" s="217"/>
      <c r="P285" s="217"/>
      <c r="Q285" s="217"/>
      <c r="R285" s="217"/>
      <c r="S285" s="217"/>
      <c r="T285" s="218"/>
      <c r="AT285" s="219" t="s">
        <v>143</v>
      </c>
      <c r="AU285" s="219" t="s">
        <v>88</v>
      </c>
      <c r="AV285" s="14" t="s">
        <v>88</v>
      </c>
      <c r="AW285" s="14" t="s">
        <v>33</v>
      </c>
      <c r="AX285" s="14" t="s">
        <v>78</v>
      </c>
      <c r="AY285" s="219" t="s">
        <v>133</v>
      </c>
    </row>
    <row r="286" spans="2:51" s="14" customFormat="1" ht="12">
      <c r="B286" s="210"/>
      <c r="C286" s="211"/>
      <c r="D286" s="197" t="s">
        <v>143</v>
      </c>
      <c r="E286" s="212" t="s">
        <v>1</v>
      </c>
      <c r="F286" s="213" t="s">
        <v>322</v>
      </c>
      <c r="G286" s="211"/>
      <c r="H286" s="214">
        <v>13.8</v>
      </c>
      <c r="I286" s="211"/>
      <c r="J286" s="211"/>
      <c r="K286" s="211"/>
      <c r="L286" s="215"/>
      <c r="M286" s="216"/>
      <c r="N286" s="217"/>
      <c r="O286" s="217"/>
      <c r="P286" s="217"/>
      <c r="Q286" s="217"/>
      <c r="R286" s="217"/>
      <c r="S286" s="217"/>
      <c r="T286" s="218"/>
      <c r="AT286" s="219" t="s">
        <v>143</v>
      </c>
      <c r="AU286" s="219" t="s">
        <v>88</v>
      </c>
      <c r="AV286" s="14" t="s">
        <v>88</v>
      </c>
      <c r="AW286" s="14" t="s">
        <v>33</v>
      </c>
      <c r="AX286" s="14" t="s">
        <v>78</v>
      </c>
      <c r="AY286" s="219" t="s">
        <v>133</v>
      </c>
    </row>
    <row r="287" spans="2:51" s="14" customFormat="1" ht="12">
      <c r="B287" s="210"/>
      <c r="C287" s="211"/>
      <c r="D287" s="197" t="s">
        <v>143</v>
      </c>
      <c r="E287" s="212" t="s">
        <v>1</v>
      </c>
      <c r="F287" s="213" t="s">
        <v>323</v>
      </c>
      <c r="G287" s="211"/>
      <c r="H287" s="214">
        <v>6.9</v>
      </c>
      <c r="I287" s="211"/>
      <c r="J287" s="211"/>
      <c r="K287" s="211"/>
      <c r="L287" s="215"/>
      <c r="M287" s="216"/>
      <c r="N287" s="217"/>
      <c r="O287" s="217"/>
      <c r="P287" s="217"/>
      <c r="Q287" s="217"/>
      <c r="R287" s="217"/>
      <c r="S287" s="217"/>
      <c r="T287" s="218"/>
      <c r="AT287" s="219" t="s">
        <v>143</v>
      </c>
      <c r="AU287" s="219" t="s">
        <v>88</v>
      </c>
      <c r="AV287" s="14" t="s">
        <v>88</v>
      </c>
      <c r="AW287" s="14" t="s">
        <v>33</v>
      </c>
      <c r="AX287" s="14" t="s">
        <v>78</v>
      </c>
      <c r="AY287" s="219" t="s">
        <v>133</v>
      </c>
    </row>
    <row r="288" spans="2:51" s="14" customFormat="1" ht="12">
      <c r="B288" s="210"/>
      <c r="C288" s="211"/>
      <c r="D288" s="197" t="s">
        <v>143</v>
      </c>
      <c r="E288" s="212" t="s">
        <v>1</v>
      </c>
      <c r="F288" s="213" t="s">
        <v>324</v>
      </c>
      <c r="G288" s="211"/>
      <c r="H288" s="214">
        <v>6.9</v>
      </c>
      <c r="I288" s="211"/>
      <c r="J288" s="211"/>
      <c r="K288" s="211"/>
      <c r="L288" s="215"/>
      <c r="M288" s="216"/>
      <c r="N288" s="217"/>
      <c r="O288" s="217"/>
      <c r="P288" s="217"/>
      <c r="Q288" s="217"/>
      <c r="R288" s="217"/>
      <c r="S288" s="217"/>
      <c r="T288" s="218"/>
      <c r="AT288" s="219" t="s">
        <v>143</v>
      </c>
      <c r="AU288" s="219" t="s">
        <v>88</v>
      </c>
      <c r="AV288" s="14" t="s">
        <v>88</v>
      </c>
      <c r="AW288" s="14" t="s">
        <v>33</v>
      </c>
      <c r="AX288" s="14" t="s">
        <v>78</v>
      </c>
      <c r="AY288" s="219" t="s">
        <v>133</v>
      </c>
    </row>
    <row r="289" spans="2:51" s="16" customFormat="1" ht="12">
      <c r="B289" s="230"/>
      <c r="C289" s="231"/>
      <c r="D289" s="197" t="s">
        <v>143</v>
      </c>
      <c r="E289" s="232" t="s">
        <v>1</v>
      </c>
      <c r="F289" s="233" t="s">
        <v>203</v>
      </c>
      <c r="G289" s="231"/>
      <c r="H289" s="234">
        <v>35.879999999999995</v>
      </c>
      <c r="I289" s="231"/>
      <c r="J289" s="231"/>
      <c r="K289" s="231"/>
      <c r="L289" s="235"/>
      <c r="M289" s="236"/>
      <c r="N289" s="237"/>
      <c r="O289" s="237"/>
      <c r="P289" s="237"/>
      <c r="Q289" s="237"/>
      <c r="R289" s="237"/>
      <c r="S289" s="237"/>
      <c r="T289" s="238"/>
      <c r="AT289" s="239" t="s">
        <v>143</v>
      </c>
      <c r="AU289" s="239" t="s">
        <v>88</v>
      </c>
      <c r="AV289" s="16" t="s">
        <v>153</v>
      </c>
      <c r="AW289" s="16" t="s">
        <v>33</v>
      </c>
      <c r="AX289" s="16" t="s">
        <v>78</v>
      </c>
      <c r="AY289" s="239" t="s">
        <v>133</v>
      </c>
    </row>
    <row r="290" spans="2:51" s="13" customFormat="1" ht="12">
      <c r="B290" s="201"/>
      <c r="C290" s="202"/>
      <c r="D290" s="197" t="s">
        <v>143</v>
      </c>
      <c r="E290" s="203" t="s">
        <v>1</v>
      </c>
      <c r="F290" s="204" t="s">
        <v>284</v>
      </c>
      <c r="G290" s="202"/>
      <c r="H290" s="203" t="s">
        <v>1</v>
      </c>
      <c r="I290" s="202"/>
      <c r="J290" s="202"/>
      <c r="K290" s="202"/>
      <c r="L290" s="205"/>
      <c r="M290" s="206"/>
      <c r="N290" s="207"/>
      <c r="O290" s="207"/>
      <c r="P290" s="207"/>
      <c r="Q290" s="207"/>
      <c r="R290" s="207"/>
      <c r="S290" s="207"/>
      <c r="T290" s="208"/>
      <c r="AT290" s="209" t="s">
        <v>143</v>
      </c>
      <c r="AU290" s="209" t="s">
        <v>88</v>
      </c>
      <c r="AV290" s="13" t="s">
        <v>86</v>
      </c>
      <c r="AW290" s="13" t="s">
        <v>33</v>
      </c>
      <c r="AX290" s="13" t="s">
        <v>78</v>
      </c>
      <c r="AY290" s="209" t="s">
        <v>133</v>
      </c>
    </row>
    <row r="291" spans="2:51" s="14" customFormat="1" ht="12">
      <c r="B291" s="210"/>
      <c r="C291" s="211"/>
      <c r="D291" s="197" t="s">
        <v>143</v>
      </c>
      <c r="E291" s="212" t="s">
        <v>1</v>
      </c>
      <c r="F291" s="213" t="s">
        <v>325</v>
      </c>
      <c r="G291" s="211"/>
      <c r="H291" s="214">
        <v>15.4</v>
      </c>
      <c r="I291" s="211"/>
      <c r="J291" s="211"/>
      <c r="K291" s="211"/>
      <c r="L291" s="215"/>
      <c r="M291" s="216"/>
      <c r="N291" s="217"/>
      <c r="O291" s="217"/>
      <c r="P291" s="217"/>
      <c r="Q291" s="217"/>
      <c r="R291" s="217"/>
      <c r="S291" s="217"/>
      <c r="T291" s="218"/>
      <c r="AT291" s="219" t="s">
        <v>143</v>
      </c>
      <c r="AU291" s="219" t="s">
        <v>88</v>
      </c>
      <c r="AV291" s="14" t="s">
        <v>88</v>
      </c>
      <c r="AW291" s="14" t="s">
        <v>33</v>
      </c>
      <c r="AX291" s="14" t="s">
        <v>78</v>
      </c>
      <c r="AY291" s="219" t="s">
        <v>133</v>
      </c>
    </row>
    <row r="292" spans="2:51" s="14" customFormat="1" ht="12">
      <c r="B292" s="210"/>
      <c r="C292" s="211"/>
      <c r="D292" s="197" t="s">
        <v>143</v>
      </c>
      <c r="E292" s="212" t="s">
        <v>1</v>
      </c>
      <c r="F292" s="213" t="s">
        <v>326</v>
      </c>
      <c r="G292" s="211"/>
      <c r="H292" s="214">
        <v>5.376</v>
      </c>
      <c r="I292" s="211"/>
      <c r="J292" s="211"/>
      <c r="K292" s="211"/>
      <c r="L292" s="215"/>
      <c r="M292" s="216"/>
      <c r="N292" s="217"/>
      <c r="O292" s="217"/>
      <c r="P292" s="217"/>
      <c r="Q292" s="217"/>
      <c r="R292" s="217"/>
      <c r="S292" s="217"/>
      <c r="T292" s="218"/>
      <c r="AT292" s="219" t="s">
        <v>143</v>
      </c>
      <c r="AU292" s="219" t="s">
        <v>88</v>
      </c>
      <c r="AV292" s="14" t="s">
        <v>88</v>
      </c>
      <c r="AW292" s="14" t="s">
        <v>33</v>
      </c>
      <c r="AX292" s="14" t="s">
        <v>78</v>
      </c>
      <c r="AY292" s="219" t="s">
        <v>133</v>
      </c>
    </row>
    <row r="293" spans="2:51" s="16" customFormat="1" ht="12">
      <c r="B293" s="230"/>
      <c r="C293" s="231"/>
      <c r="D293" s="197" t="s">
        <v>143</v>
      </c>
      <c r="E293" s="232" t="s">
        <v>1</v>
      </c>
      <c r="F293" s="233" t="s">
        <v>203</v>
      </c>
      <c r="G293" s="231"/>
      <c r="H293" s="234">
        <v>20.776</v>
      </c>
      <c r="I293" s="231"/>
      <c r="J293" s="231"/>
      <c r="K293" s="231"/>
      <c r="L293" s="235"/>
      <c r="M293" s="236"/>
      <c r="N293" s="237"/>
      <c r="O293" s="237"/>
      <c r="P293" s="237"/>
      <c r="Q293" s="237"/>
      <c r="R293" s="237"/>
      <c r="S293" s="237"/>
      <c r="T293" s="238"/>
      <c r="AT293" s="239" t="s">
        <v>143</v>
      </c>
      <c r="AU293" s="239" t="s">
        <v>88</v>
      </c>
      <c r="AV293" s="16" t="s">
        <v>153</v>
      </c>
      <c r="AW293" s="16" t="s">
        <v>33</v>
      </c>
      <c r="AX293" s="16" t="s">
        <v>78</v>
      </c>
      <c r="AY293" s="239" t="s">
        <v>133</v>
      </c>
    </row>
    <row r="294" spans="2:51" s="15" customFormat="1" ht="12">
      <c r="B294" s="220"/>
      <c r="C294" s="221"/>
      <c r="D294" s="197" t="s">
        <v>143</v>
      </c>
      <c r="E294" s="222" t="s">
        <v>1</v>
      </c>
      <c r="F294" s="223" t="s">
        <v>146</v>
      </c>
      <c r="G294" s="221"/>
      <c r="H294" s="224">
        <v>483.6139999999998</v>
      </c>
      <c r="I294" s="221"/>
      <c r="J294" s="221"/>
      <c r="K294" s="221"/>
      <c r="L294" s="225"/>
      <c r="M294" s="226"/>
      <c r="N294" s="227"/>
      <c r="O294" s="227"/>
      <c r="P294" s="227"/>
      <c r="Q294" s="227"/>
      <c r="R294" s="227"/>
      <c r="S294" s="227"/>
      <c r="T294" s="228"/>
      <c r="AT294" s="229" t="s">
        <v>143</v>
      </c>
      <c r="AU294" s="229" t="s">
        <v>88</v>
      </c>
      <c r="AV294" s="15" t="s">
        <v>139</v>
      </c>
      <c r="AW294" s="15" t="s">
        <v>33</v>
      </c>
      <c r="AX294" s="15" t="s">
        <v>78</v>
      </c>
      <c r="AY294" s="229" t="s">
        <v>133</v>
      </c>
    </row>
    <row r="295" spans="2:51" s="14" customFormat="1" ht="12">
      <c r="B295" s="210"/>
      <c r="C295" s="211"/>
      <c r="D295" s="197" t="s">
        <v>143</v>
      </c>
      <c r="E295" s="212" t="s">
        <v>1</v>
      </c>
      <c r="F295" s="213" t="s">
        <v>327</v>
      </c>
      <c r="G295" s="211"/>
      <c r="H295" s="214">
        <v>483.6</v>
      </c>
      <c r="I295" s="211"/>
      <c r="J295" s="211"/>
      <c r="K295" s="211"/>
      <c r="L295" s="215"/>
      <c r="M295" s="216"/>
      <c r="N295" s="217"/>
      <c r="O295" s="217"/>
      <c r="P295" s="217"/>
      <c r="Q295" s="217"/>
      <c r="R295" s="217"/>
      <c r="S295" s="217"/>
      <c r="T295" s="218"/>
      <c r="AT295" s="219" t="s">
        <v>143</v>
      </c>
      <c r="AU295" s="219" t="s">
        <v>88</v>
      </c>
      <c r="AV295" s="14" t="s">
        <v>88</v>
      </c>
      <c r="AW295" s="14" t="s">
        <v>33</v>
      </c>
      <c r="AX295" s="14" t="s">
        <v>86</v>
      </c>
      <c r="AY295" s="219" t="s">
        <v>133</v>
      </c>
    </row>
    <row r="296" spans="1:65" s="2" customFormat="1" ht="16.5" customHeight="1">
      <c r="A296" s="32"/>
      <c r="B296" s="33"/>
      <c r="C296" s="184" t="s">
        <v>7</v>
      </c>
      <c r="D296" s="184" t="s">
        <v>135</v>
      </c>
      <c r="E296" s="185" t="s">
        <v>328</v>
      </c>
      <c r="F296" s="186" t="s">
        <v>329</v>
      </c>
      <c r="G296" s="187" t="s">
        <v>138</v>
      </c>
      <c r="H296" s="188">
        <v>1153</v>
      </c>
      <c r="I296" s="189">
        <v>0</v>
      </c>
      <c r="J296" s="189">
        <f>ROUND(I296*H296,2)</f>
        <v>0</v>
      </c>
      <c r="K296" s="190"/>
      <c r="L296" s="37"/>
      <c r="M296" s="191" t="s">
        <v>1</v>
      </c>
      <c r="N296" s="192" t="s">
        <v>43</v>
      </c>
      <c r="O296" s="193">
        <v>0.479</v>
      </c>
      <c r="P296" s="193">
        <f>O296*H296</f>
        <v>552.287</v>
      </c>
      <c r="Q296" s="193">
        <v>0.00085</v>
      </c>
      <c r="R296" s="193">
        <f>Q296*H296</f>
        <v>0.98005</v>
      </c>
      <c r="S296" s="193">
        <v>0</v>
      </c>
      <c r="T296" s="194">
        <f>S296*H296</f>
        <v>0</v>
      </c>
      <c r="U296" s="32"/>
      <c r="V296" s="32"/>
      <c r="W296" s="32"/>
      <c r="X296" s="32"/>
      <c r="Y296" s="32"/>
      <c r="Z296" s="32"/>
      <c r="AA296" s="32"/>
      <c r="AB296" s="32"/>
      <c r="AC296" s="32"/>
      <c r="AD296" s="32"/>
      <c r="AE296" s="32"/>
      <c r="AR296" s="195" t="s">
        <v>139</v>
      </c>
      <c r="AT296" s="195" t="s">
        <v>135</v>
      </c>
      <c r="AU296" s="195" t="s">
        <v>88</v>
      </c>
      <c r="AY296" s="18" t="s">
        <v>133</v>
      </c>
      <c r="BE296" s="196">
        <f>IF(N296="základní",J296,0)</f>
        <v>0</v>
      </c>
      <c r="BF296" s="196">
        <f>IF(N296="snížená",J296,0)</f>
        <v>0</v>
      </c>
      <c r="BG296" s="196">
        <f>IF(N296="zákl. přenesená",J296,0)</f>
        <v>0</v>
      </c>
      <c r="BH296" s="196">
        <f>IF(N296="sníž. přenesená",J296,0)</f>
        <v>0</v>
      </c>
      <c r="BI296" s="196">
        <f>IF(N296="nulová",J296,0)</f>
        <v>0</v>
      </c>
      <c r="BJ296" s="18" t="s">
        <v>86</v>
      </c>
      <c r="BK296" s="196">
        <f>ROUND(I296*H296,2)</f>
        <v>0</v>
      </c>
      <c r="BL296" s="18" t="s">
        <v>139</v>
      </c>
      <c r="BM296" s="195" t="s">
        <v>330</v>
      </c>
    </row>
    <row r="297" spans="1:47" s="2" customFormat="1" ht="12">
      <c r="A297" s="32"/>
      <c r="B297" s="33"/>
      <c r="C297" s="34"/>
      <c r="D297" s="197" t="s">
        <v>141</v>
      </c>
      <c r="E297" s="34"/>
      <c r="F297" s="198" t="s">
        <v>331</v>
      </c>
      <c r="G297" s="34"/>
      <c r="H297" s="34"/>
      <c r="I297" s="34"/>
      <c r="J297" s="34"/>
      <c r="K297" s="34"/>
      <c r="L297" s="37"/>
      <c r="M297" s="199"/>
      <c r="N297" s="200"/>
      <c r="O297" s="69"/>
      <c r="P297" s="69"/>
      <c r="Q297" s="69"/>
      <c r="R297" s="69"/>
      <c r="S297" s="69"/>
      <c r="T297" s="70"/>
      <c r="U297" s="32"/>
      <c r="V297" s="32"/>
      <c r="W297" s="32"/>
      <c r="X297" s="32"/>
      <c r="Y297" s="32"/>
      <c r="Z297" s="32"/>
      <c r="AA297" s="32"/>
      <c r="AB297" s="32"/>
      <c r="AC297" s="32"/>
      <c r="AD297" s="32"/>
      <c r="AE297" s="32"/>
      <c r="AT297" s="18" t="s">
        <v>141</v>
      </c>
      <c r="AU297" s="18" t="s">
        <v>88</v>
      </c>
    </row>
    <row r="298" spans="2:51" s="13" customFormat="1" ht="12">
      <c r="B298" s="201"/>
      <c r="C298" s="202"/>
      <c r="D298" s="197" t="s">
        <v>143</v>
      </c>
      <c r="E298" s="203" t="s">
        <v>1</v>
      </c>
      <c r="F298" s="204" t="s">
        <v>252</v>
      </c>
      <c r="G298" s="202"/>
      <c r="H298" s="203" t="s">
        <v>1</v>
      </c>
      <c r="I298" s="202"/>
      <c r="J298" s="202"/>
      <c r="K298" s="202"/>
      <c r="L298" s="205"/>
      <c r="M298" s="206"/>
      <c r="N298" s="207"/>
      <c r="O298" s="207"/>
      <c r="P298" s="207"/>
      <c r="Q298" s="207"/>
      <c r="R298" s="207"/>
      <c r="S298" s="207"/>
      <c r="T298" s="208"/>
      <c r="AT298" s="209" t="s">
        <v>143</v>
      </c>
      <c r="AU298" s="209" t="s">
        <v>88</v>
      </c>
      <c r="AV298" s="13" t="s">
        <v>86</v>
      </c>
      <c r="AW298" s="13" t="s">
        <v>33</v>
      </c>
      <c r="AX298" s="13" t="s">
        <v>78</v>
      </c>
      <c r="AY298" s="209" t="s">
        <v>133</v>
      </c>
    </row>
    <row r="299" spans="2:51" s="14" customFormat="1" ht="12">
      <c r="B299" s="210"/>
      <c r="C299" s="211"/>
      <c r="D299" s="197" t="s">
        <v>143</v>
      </c>
      <c r="E299" s="212" t="s">
        <v>1</v>
      </c>
      <c r="F299" s="213" t="s">
        <v>332</v>
      </c>
      <c r="G299" s="211"/>
      <c r="H299" s="214">
        <v>124.068</v>
      </c>
      <c r="I299" s="211"/>
      <c r="J299" s="211"/>
      <c r="K299" s="211"/>
      <c r="L299" s="215"/>
      <c r="M299" s="216"/>
      <c r="N299" s="217"/>
      <c r="O299" s="217"/>
      <c r="P299" s="217"/>
      <c r="Q299" s="217"/>
      <c r="R299" s="217"/>
      <c r="S299" s="217"/>
      <c r="T299" s="218"/>
      <c r="AT299" s="219" t="s">
        <v>143</v>
      </c>
      <c r="AU299" s="219" t="s">
        <v>88</v>
      </c>
      <c r="AV299" s="14" t="s">
        <v>88</v>
      </c>
      <c r="AW299" s="14" t="s">
        <v>33</v>
      </c>
      <c r="AX299" s="14" t="s">
        <v>78</v>
      </c>
      <c r="AY299" s="219" t="s">
        <v>133</v>
      </c>
    </row>
    <row r="300" spans="2:51" s="14" customFormat="1" ht="12">
      <c r="B300" s="210"/>
      <c r="C300" s="211"/>
      <c r="D300" s="197" t="s">
        <v>143</v>
      </c>
      <c r="E300" s="212" t="s">
        <v>1</v>
      </c>
      <c r="F300" s="213" t="s">
        <v>333</v>
      </c>
      <c r="G300" s="211"/>
      <c r="H300" s="214">
        <v>126.9</v>
      </c>
      <c r="I300" s="211"/>
      <c r="J300" s="211"/>
      <c r="K300" s="211"/>
      <c r="L300" s="215"/>
      <c r="M300" s="216"/>
      <c r="N300" s="217"/>
      <c r="O300" s="217"/>
      <c r="P300" s="217"/>
      <c r="Q300" s="217"/>
      <c r="R300" s="217"/>
      <c r="S300" s="217"/>
      <c r="T300" s="218"/>
      <c r="AT300" s="219" t="s">
        <v>143</v>
      </c>
      <c r="AU300" s="219" t="s">
        <v>88</v>
      </c>
      <c r="AV300" s="14" t="s">
        <v>88</v>
      </c>
      <c r="AW300" s="14" t="s">
        <v>33</v>
      </c>
      <c r="AX300" s="14" t="s">
        <v>78</v>
      </c>
      <c r="AY300" s="219" t="s">
        <v>133</v>
      </c>
    </row>
    <row r="301" spans="2:51" s="14" customFormat="1" ht="12">
      <c r="B301" s="210"/>
      <c r="C301" s="211"/>
      <c r="D301" s="197" t="s">
        <v>143</v>
      </c>
      <c r="E301" s="212" t="s">
        <v>1</v>
      </c>
      <c r="F301" s="213" t="s">
        <v>334</v>
      </c>
      <c r="G301" s="211"/>
      <c r="H301" s="214">
        <v>106.22</v>
      </c>
      <c r="I301" s="211"/>
      <c r="J301" s="211"/>
      <c r="K301" s="211"/>
      <c r="L301" s="215"/>
      <c r="M301" s="216"/>
      <c r="N301" s="217"/>
      <c r="O301" s="217"/>
      <c r="P301" s="217"/>
      <c r="Q301" s="217"/>
      <c r="R301" s="217"/>
      <c r="S301" s="217"/>
      <c r="T301" s="218"/>
      <c r="AT301" s="219" t="s">
        <v>143</v>
      </c>
      <c r="AU301" s="219" t="s">
        <v>88</v>
      </c>
      <c r="AV301" s="14" t="s">
        <v>88</v>
      </c>
      <c r="AW301" s="14" t="s">
        <v>33</v>
      </c>
      <c r="AX301" s="14" t="s">
        <v>78</v>
      </c>
      <c r="AY301" s="219" t="s">
        <v>133</v>
      </c>
    </row>
    <row r="302" spans="2:51" s="14" customFormat="1" ht="12">
      <c r="B302" s="210"/>
      <c r="C302" s="211"/>
      <c r="D302" s="197" t="s">
        <v>143</v>
      </c>
      <c r="E302" s="212" t="s">
        <v>1</v>
      </c>
      <c r="F302" s="213" t="s">
        <v>335</v>
      </c>
      <c r="G302" s="211"/>
      <c r="H302" s="214">
        <v>142.8</v>
      </c>
      <c r="I302" s="211"/>
      <c r="J302" s="211"/>
      <c r="K302" s="211"/>
      <c r="L302" s="215"/>
      <c r="M302" s="216"/>
      <c r="N302" s="217"/>
      <c r="O302" s="217"/>
      <c r="P302" s="217"/>
      <c r="Q302" s="217"/>
      <c r="R302" s="217"/>
      <c r="S302" s="217"/>
      <c r="T302" s="218"/>
      <c r="AT302" s="219" t="s">
        <v>143</v>
      </c>
      <c r="AU302" s="219" t="s">
        <v>88</v>
      </c>
      <c r="AV302" s="14" t="s">
        <v>88</v>
      </c>
      <c r="AW302" s="14" t="s">
        <v>33</v>
      </c>
      <c r="AX302" s="14" t="s">
        <v>78</v>
      </c>
      <c r="AY302" s="219" t="s">
        <v>133</v>
      </c>
    </row>
    <row r="303" spans="2:51" s="14" customFormat="1" ht="12">
      <c r="B303" s="210"/>
      <c r="C303" s="211"/>
      <c r="D303" s="197" t="s">
        <v>143</v>
      </c>
      <c r="E303" s="212" t="s">
        <v>1</v>
      </c>
      <c r="F303" s="213" t="s">
        <v>336</v>
      </c>
      <c r="G303" s="211"/>
      <c r="H303" s="214">
        <v>57.599</v>
      </c>
      <c r="I303" s="211"/>
      <c r="J303" s="211"/>
      <c r="K303" s="211"/>
      <c r="L303" s="215"/>
      <c r="M303" s="216"/>
      <c r="N303" s="217"/>
      <c r="O303" s="217"/>
      <c r="P303" s="217"/>
      <c r="Q303" s="217"/>
      <c r="R303" s="217"/>
      <c r="S303" s="217"/>
      <c r="T303" s="218"/>
      <c r="AT303" s="219" t="s">
        <v>143</v>
      </c>
      <c r="AU303" s="219" t="s">
        <v>88</v>
      </c>
      <c r="AV303" s="14" t="s">
        <v>88</v>
      </c>
      <c r="AW303" s="14" t="s">
        <v>33</v>
      </c>
      <c r="AX303" s="14" t="s">
        <v>78</v>
      </c>
      <c r="AY303" s="219" t="s">
        <v>133</v>
      </c>
    </row>
    <row r="304" spans="2:51" s="14" customFormat="1" ht="12">
      <c r="B304" s="210"/>
      <c r="C304" s="211"/>
      <c r="D304" s="197" t="s">
        <v>143</v>
      </c>
      <c r="E304" s="212" t="s">
        <v>1</v>
      </c>
      <c r="F304" s="213" t="s">
        <v>337</v>
      </c>
      <c r="G304" s="211"/>
      <c r="H304" s="214">
        <v>107.406</v>
      </c>
      <c r="I304" s="211"/>
      <c r="J304" s="211"/>
      <c r="K304" s="211"/>
      <c r="L304" s="215"/>
      <c r="M304" s="216"/>
      <c r="N304" s="217"/>
      <c r="O304" s="217"/>
      <c r="P304" s="217"/>
      <c r="Q304" s="217"/>
      <c r="R304" s="217"/>
      <c r="S304" s="217"/>
      <c r="T304" s="218"/>
      <c r="AT304" s="219" t="s">
        <v>143</v>
      </c>
      <c r="AU304" s="219" t="s">
        <v>88</v>
      </c>
      <c r="AV304" s="14" t="s">
        <v>88</v>
      </c>
      <c r="AW304" s="14" t="s">
        <v>33</v>
      </c>
      <c r="AX304" s="14" t="s">
        <v>78</v>
      </c>
      <c r="AY304" s="219" t="s">
        <v>133</v>
      </c>
    </row>
    <row r="305" spans="2:51" s="14" customFormat="1" ht="12">
      <c r="B305" s="210"/>
      <c r="C305" s="211"/>
      <c r="D305" s="197" t="s">
        <v>143</v>
      </c>
      <c r="E305" s="212" t="s">
        <v>1</v>
      </c>
      <c r="F305" s="213" t="s">
        <v>338</v>
      </c>
      <c r="G305" s="211"/>
      <c r="H305" s="214">
        <v>140.296</v>
      </c>
      <c r="I305" s="211"/>
      <c r="J305" s="211"/>
      <c r="K305" s="211"/>
      <c r="L305" s="215"/>
      <c r="M305" s="216"/>
      <c r="N305" s="217"/>
      <c r="O305" s="217"/>
      <c r="P305" s="217"/>
      <c r="Q305" s="217"/>
      <c r="R305" s="217"/>
      <c r="S305" s="217"/>
      <c r="T305" s="218"/>
      <c r="AT305" s="219" t="s">
        <v>143</v>
      </c>
      <c r="AU305" s="219" t="s">
        <v>88</v>
      </c>
      <c r="AV305" s="14" t="s">
        <v>88</v>
      </c>
      <c r="AW305" s="14" t="s">
        <v>33</v>
      </c>
      <c r="AX305" s="14" t="s">
        <v>78</v>
      </c>
      <c r="AY305" s="219" t="s">
        <v>133</v>
      </c>
    </row>
    <row r="306" spans="2:51" s="14" customFormat="1" ht="12">
      <c r="B306" s="210"/>
      <c r="C306" s="211"/>
      <c r="D306" s="197" t="s">
        <v>143</v>
      </c>
      <c r="E306" s="212" t="s">
        <v>1</v>
      </c>
      <c r="F306" s="213" t="s">
        <v>339</v>
      </c>
      <c r="G306" s="211"/>
      <c r="H306" s="214">
        <v>65.736</v>
      </c>
      <c r="I306" s="211"/>
      <c r="J306" s="211"/>
      <c r="K306" s="211"/>
      <c r="L306" s="215"/>
      <c r="M306" s="216"/>
      <c r="N306" s="217"/>
      <c r="O306" s="217"/>
      <c r="P306" s="217"/>
      <c r="Q306" s="217"/>
      <c r="R306" s="217"/>
      <c r="S306" s="217"/>
      <c r="T306" s="218"/>
      <c r="AT306" s="219" t="s">
        <v>143</v>
      </c>
      <c r="AU306" s="219" t="s">
        <v>88</v>
      </c>
      <c r="AV306" s="14" t="s">
        <v>88</v>
      </c>
      <c r="AW306" s="14" t="s">
        <v>33</v>
      </c>
      <c r="AX306" s="14" t="s">
        <v>78</v>
      </c>
      <c r="AY306" s="219" t="s">
        <v>133</v>
      </c>
    </row>
    <row r="307" spans="2:51" s="14" customFormat="1" ht="12">
      <c r="B307" s="210"/>
      <c r="C307" s="211"/>
      <c r="D307" s="197" t="s">
        <v>143</v>
      </c>
      <c r="E307" s="212" t="s">
        <v>1</v>
      </c>
      <c r="F307" s="213" t="s">
        <v>340</v>
      </c>
      <c r="G307" s="211"/>
      <c r="H307" s="214">
        <v>84.252</v>
      </c>
      <c r="I307" s="211"/>
      <c r="J307" s="211"/>
      <c r="K307" s="211"/>
      <c r="L307" s="215"/>
      <c r="M307" s="216"/>
      <c r="N307" s="217"/>
      <c r="O307" s="217"/>
      <c r="P307" s="217"/>
      <c r="Q307" s="217"/>
      <c r="R307" s="217"/>
      <c r="S307" s="217"/>
      <c r="T307" s="218"/>
      <c r="AT307" s="219" t="s">
        <v>143</v>
      </c>
      <c r="AU307" s="219" t="s">
        <v>88</v>
      </c>
      <c r="AV307" s="14" t="s">
        <v>88</v>
      </c>
      <c r="AW307" s="14" t="s">
        <v>33</v>
      </c>
      <c r="AX307" s="14" t="s">
        <v>78</v>
      </c>
      <c r="AY307" s="219" t="s">
        <v>133</v>
      </c>
    </row>
    <row r="308" spans="2:51" s="16" customFormat="1" ht="12">
      <c r="B308" s="230"/>
      <c r="C308" s="231"/>
      <c r="D308" s="197" t="s">
        <v>143</v>
      </c>
      <c r="E308" s="232" t="s">
        <v>1</v>
      </c>
      <c r="F308" s="233" t="s">
        <v>203</v>
      </c>
      <c r="G308" s="231"/>
      <c r="H308" s="234">
        <v>955.2769999999999</v>
      </c>
      <c r="I308" s="231"/>
      <c r="J308" s="231"/>
      <c r="K308" s="231"/>
      <c r="L308" s="235"/>
      <c r="M308" s="236"/>
      <c r="N308" s="237"/>
      <c r="O308" s="237"/>
      <c r="P308" s="237"/>
      <c r="Q308" s="237"/>
      <c r="R308" s="237"/>
      <c r="S308" s="237"/>
      <c r="T308" s="238"/>
      <c r="AT308" s="239" t="s">
        <v>143</v>
      </c>
      <c r="AU308" s="239" t="s">
        <v>88</v>
      </c>
      <c r="AV308" s="16" t="s">
        <v>153</v>
      </c>
      <c r="AW308" s="16" t="s">
        <v>33</v>
      </c>
      <c r="AX308" s="16" t="s">
        <v>78</v>
      </c>
      <c r="AY308" s="239" t="s">
        <v>133</v>
      </c>
    </row>
    <row r="309" spans="2:51" s="13" customFormat="1" ht="12">
      <c r="B309" s="201"/>
      <c r="C309" s="202"/>
      <c r="D309" s="197" t="s">
        <v>143</v>
      </c>
      <c r="E309" s="203" t="s">
        <v>1</v>
      </c>
      <c r="F309" s="204" t="s">
        <v>270</v>
      </c>
      <c r="G309" s="202"/>
      <c r="H309" s="203" t="s">
        <v>1</v>
      </c>
      <c r="I309" s="202"/>
      <c r="J309" s="202"/>
      <c r="K309" s="202"/>
      <c r="L309" s="205"/>
      <c r="M309" s="206"/>
      <c r="N309" s="207"/>
      <c r="O309" s="207"/>
      <c r="P309" s="207"/>
      <c r="Q309" s="207"/>
      <c r="R309" s="207"/>
      <c r="S309" s="207"/>
      <c r="T309" s="208"/>
      <c r="AT309" s="209" t="s">
        <v>143</v>
      </c>
      <c r="AU309" s="209" t="s">
        <v>88</v>
      </c>
      <c r="AV309" s="13" t="s">
        <v>86</v>
      </c>
      <c r="AW309" s="13" t="s">
        <v>33</v>
      </c>
      <c r="AX309" s="13" t="s">
        <v>78</v>
      </c>
      <c r="AY309" s="209" t="s">
        <v>133</v>
      </c>
    </row>
    <row r="310" spans="2:51" s="14" customFormat="1" ht="12">
      <c r="B310" s="210"/>
      <c r="C310" s="211"/>
      <c r="D310" s="197" t="s">
        <v>143</v>
      </c>
      <c r="E310" s="212" t="s">
        <v>1</v>
      </c>
      <c r="F310" s="213" t="s">
        <v>341</v>
      </c>
      <c r="G310" s="211"/>
      <c r="H310" s="214">
        <v>62.212</v>
      </c>
      <c r="I310" s="211"/>
      <c r="J310" s="211"/>
      <c r="K310" s="211"/>
      <c r="L310" s="215"/>
      <c r="M310" s="216"/>
      <c r="N310" s="217"/>
      <c r="O310" s="217"/>
      <c r="P310" s="217"/>
      <c r="Q310" s="217"/>
      <c r="R310" s="217"/>
      <c r="S310" s="217"/>
      <c r="T310" s="218"/>
      <c r="AT310" s="219" t="s">
        <v>143</v>
      </c>
      <c r="AU310" s="219" t="s">
        <v>88</v>
      </c>
      <c r="AV310" s="14" t="s">
        <v>88</v>
      </c>
      <c r="AW310" s="14" t="s">
        <v>33</v>
      </c>
      <c r="AX310" s="14" t="s">
        <v>78</v>
      </c>
      <c r="AY310" s="219" t="s">
        <v>133</v>
      </c>
    </row>
    <row r="311" spans="2:51" s="14" customFormat="1" ht="12">
      <c r="B311" s="210"/>
      <c r="C311" s="211"/>
      <c r="D311" s="197" t="s">
        <v>143</v>
      </c>
      <c r="E311" s="212" t="s">
        <v>1</v>
      </c>
      <c r="F311" s="213" t="s">
        <v>342</v>
      </c>
      <c r="G311" s="211"/>
      <c r="H311" s="214">
        <v>27.36</v>
      </c>
      <c r="I311" s="211"/>
      <c r="J311" s="211"/>
      <c r="K311" s="211"/>
      <c r="L311" s="215"/>
      <c r="M311" s="216"/>
      <c r="N311" s="217"/>
      <c r="O311" s="217"/>
      <c r="P311" s="217"/>
      <c r="Q311" s="217"/>
      <c r="R311" s="217"/>
      <c r="S311" s="217"/>
      <c r="T311" s="218"/>
      <c r="AT311" s="219" t="s">
        <v>143</v>
      </c>
      <c r="AU311" s="219" t="s">
        <v>88</v>
      </c>
      <c r="AV311" s="14" t="s">
        <v>88</v>
      </c>
      <c r="AW311" s="14" t="s">
        <v>33</v>
      </c>
      <c r="AX311" s="14" t="s">
        <v>78</v>
      </c>
      <c r="AY311" s="219" t="s">
        <v>133</v>
      </c>
    </row>
    <row r="312" spans="2:51" s="14" customFormat="1" ht="12">
      <c r="B312" s="210"/>
      <c r="C312" s="211"/>
      <c r="D312" s="197" t="s">
        <v>143</v>
      </c>
      <c r="E312" s="212" t="s">
        <v>1</v>
      </c>
      <c r="F312" s="213" t="s">
        <v>343</v>
      </c>
      <c r="G312" s="211"/>
      <c r="H312" s="214">
        <v>54.612</v>
      </c>
      <c r="I312" s="211"/>
      <c r="J312" s="211"/>
      <c r="K312" s="211"/>
      <c r="L312" s="215"/>
      <c r="M312" s="216"/>
      <c r="N312" s="217"/>
      <c r="O312" s="217"/>
      <c r="P312" s="217"/>
      <c r="Q312" s="217"/>
      <c r="R312" s="217"/>
      <c r="S312" s="217"/>
      <c r="T312" s="218"/>
      <c r="AT312" s="219" t="s">
        <v>143</v>
      </c>
      <c r="AU312" s="219" t="s">
        <v>88</v>
      </c>
      <c r="AV312" s="14" t="s">
        <v>88</v>
      </c>
      <c r="AW312" s="14" t="s">
        <v>33</v>
      </c>
      <c r="AX312" s="14" t="s">
        <v>78</v>
      </c>
      <c r="AY312" s="219" t="s">
        <v>133</v>
      </c>
    </row>
    <row r="313" spans="2:51" s="16" customFormat="1" ht="12">
      <c r="B313" s="230"/>
      <c r="C313" s="231"/>
      <c r="D313" s="197" t="s">
        <v>143</v>
      </c>
      <c r="E313" s="232" t="s">
        <v>1</v>
      </c>
      <c r="F313" s="233" t="s">
        <v>203</v>
      </c>
      <c r="G313" s="231"/>
      <c r="H313" s="234">
        <v>144.184</v>
      </c>
      <c r="I313" s="231"/>
      <c r="J313" s="231"/>
      <c r="K313" s="231"/>
      <c r="L313" s="235"/>
      <c r="M313" s="236"/>
      <c r="N313" s="237"/>
      <c r="O313" s="237"/>
      <c r="P313" s="237"/>
      <c r="Q313" s="237"/>
      <c r="R313" s="237"/>
      <c r="S313" s="237"/>
      <c r="T313" s="238"/>
      <c r="AT313" s="239" t="s">
        <v>143</v>
      </c>
      <c r="AU313" s="239" t="s">
        <v>88</v>
      </c>
      <c r="AV313" s="16" t="s">
        <v>153</v>
      </c>
      <c r="AW313" s="16" t="s">
        <v>33</v>
      </c>
      <c r="AX313" s="16" t="s">
        <v>78</v>
      </c>
      <c r="AY313" s="239" t="s">
        <v>133</v>
      </c>
    </row>
    <row r="314" spans="2:51" s="13" customFormat="1" ht="12">
      <c r="B314" s="201"/>
      <c r="C314" s="202"/>
      <c r="D314" s="197" t="s">
        <v>143</v>
      </c>
      <c r="E314" s="203" t="s">
        <v>1</v>
      </c>
      <c r="F314" s="204" t="s">
        <v>284</v>
      </c>
      <c r="G314" s="202"/>
      <c r="H314" s="203" t="s">
        <v>1</v>
      </c>
      <c r="I314" s="202"/>
      <c r="J314" s="202"/>
      <c r="K314" s="202"/>
      <c r="L314" s="205"/>
      <c r="M314" s="206"/>
      <c r="N314" s="207"/>
      <c r="O314" s="207"/>
      <c r="P314" s="207"/>
      <c r="Q314" s="207"/>
      <c r="R314" s="207"/>
      <c r="S314" s="207"/>
      <c r="T314" s="208"/>
      <c r="AT314" s="209" t="s">
        <v>143</v>
      </c>
      <c r="AU314" s="209" t="s">
        <v>88</v>
      </c>
      <c r="AV314" s="13" t="s">
        <v>86</v>
      </c>
      <c r="AW314" s="13" t="s">
        <v>33</v>
      </c>
      <c r="AX314" s="13" t="s">
        <v>78</v>
      </c>
      <c r="AY314" s="209" t="s">
        <v>133</v>
      </c>
    </row>
    <row r="315" spans="2:51" s="14" customFormat="1" ht="12">
      <c r="B315" s="210"/>
      <c r="C315" s="211"/>
      <c r="D315" s="197" t="s">
        <v>143</v>
      </c>
      <c r="E315" s="212" t="s">
        <v>1</v>
      </c>
      <c r="F315" s="213" t="s">
        <v>344</v>
      </c>
      <c r="G315" s="211"/>
      <c r="H315" s="214">
        <v>38.64</v>
      </c>
      <c r="I315" s="211"/>
      <c r="J315" s="211"/>
      <c r="K315" s="211"/>
      <c r="L315" s="215"/>
      <c r="M315" s="216"/>
      <c r="N315" s="217"/>
      <c r="O315" s="217"/>
      <c r="P315" s="217"/>
      <c r="Q315" s="217"/>
      <c r="R315" s="217"/>
      <c r="S315" s="217"/>
      <c r="T315" s="218"/>
      <c r="AT315" s="219" t="s">
        <v>143</v>
      </c>
      <c r="AU315" s="219" t="s">
        <v>88</v>
      </c>
      <c r="AV315" s="14" t="s">
        <v>88</v>
      </c>
      <c r="AW315" s="14" t="s">
        <v>33</v>
      </c>
      <c r="AX315" s="14" t="s">
        <v>78</v>
      </c>
      <c r="AY315" s="219" t="s">
        <v>133</v>
      </c>
    </row>
    <row r="316" spans="2:51" s="14" customFormat="1" ht="12">
      <c r="B316" s="210"/>
      <c r="C316" s="211"/>
      <c r="D316" s="197" t="s">
        <v>143</v>
      </c>
      <c r="E316" s="212" t="s">
        <v>1</v>
      </c>
      <c r="F316" s="213" t="s">
        <v>345</v>
      </c>
      <c r="G316" s="211"/>
      <c r="H316" s="214">
        <v>9.6</v>
      </c>
      <c r="I316" s="211"/>
      <c r="J316" s="211"/>
      <c r="K316" s="211"/>
      <c r="L316" s="215"/>
      <c r="M316" s="216"/>
      <c r="N316" s="217"/>
      <c r="O316" s="217"/>
      <c r="P316" s="217"/>
      <c r="Q316" s="217"/>
      <c r="R316" s="217"/>
      <c r="S316" s="217"/>
      <c r="T316" s="218"/>
      <c r="AT316" s="219" t="s">
        <v>143</v>
      </c>
      <c r="AU316" s="219" t="s">
        <v>88</v>
      </c>
      <c r="AV316" s="14" t="s">
        <v>88</v>
      </c>
      <c r="AW316" s="14" t="s">
        <v>33</v>
      </c>
      <c r="AX316" s="14" t="s">
        <v>78</v>
      </c>
      <c r="AY316" s="219" t="s">
        <v>133</v>
      </c>
    </row>
    <row r="317" spans="2:51" s="14" customFormat="1" ht="12">
      <c r="B317" s="210"/>
      <c r="C317" s="211"/>
      <c r="D317" s="197" t="s">
        <v>143</v>
      </c>
      <c r="E317" s="212" t="s">
        <v>1</v>
      </c>
      <c r="F317" s="213" t="s">
        <v>346</v>
      </c>
      <c r="G317" s="211"/>
      <c r="H317" s="214">
        <v>5.28</v>
      </c>
      <c r="I317" s="211"/>
      <c r="J317" s="211"/>
      <c r="K317" s="211"/>
      <c r="L317" s="215"/>
      <c r="M317" s="216"/>
      <c r="N317" s="217"/>
      <c r="O317" s="217"/>
      <c r="P317" s="217"/>
      <c r="Q317" s="217"/>
      <c r="R317" s="217"/>
      <c r="S317" s="217"/>
      <c r="T317" s="218"/>
      <c r="AT317" s="219" t="s">
        <v>143</v>
      </c>
      <c r="AU317" s="219" t="s">
        <v>88</v>
      </c>
      <c r="AV317" s="14" t="s">
        <v>88</v>
      </c>
      <c r="AW317" s="14" t="s">
        <v>33</v>
      </c>
      <c r="AX317" s="14" t="s">
        <v>78</v>
      </c>
      <c r="AY317" s="219" t="s">
        <v>133</v>
      </c>
    </row>
    <row r="318" spans="2:51" s="16" customFormat="1" ht="12">
      <c r="B318" s="230"/>
      <c r="C318" s="231"/>
      <c r="D318" s="197" t="s">
        <v>143</v>
      </c>
      <c r="E318" s="232" t="s">
        <v>1</v>
      </c>
      <c r="F318" s="233" t="s">
        <v>203</v>
      </c>
      <c r="G318" s="231"/>
      <c r="H318" s="234">
        <v>53.52</v>
      </c>
      <c r="I318" s="231"/>
      <c r="J318" s="231"/>
      <c r="K318" s="231"/>
      <c r="L318" s="235"/>
      <c r="M318" s="236"/>
      <c r="N318" s="237"/>
      <c r="O318" s="237"/>
      <c r="P318" s="237"/>
      <c r="Q318" s="237"/>
      <c r="R318" s="237"/>
      <c r="S318" s="237"/>
      <c r="T318" s="238"/>
      <c r="AT318" s="239" t="s">
        <v>143</v>
      </c>
      <c r="AU318" s="239" t="s">
        <v>88</v>
      </c>
      <c r="AV318" s="16" t="s">
        <v>153</v>
      </c>
      <c r="AW318" s="16" t="s">
        <v>33</v>
      </c>
      <c r="AX318" s="16" t="s">
        <v>78</v>
      </c>
      <c r="AY318" s="239" t="s">
        <v>133</v>
      </c>
    </row>
    <row r="319" spans="2:51" s="15" customFormat="1" ht="12">
      <c r="B319" s="220"/>
      <c r="C319" s="221"/>
      <c r="D319" s="197" t="s">
        <v>143</v>
      </c>
      <c r="E319" s="222" t="s">
        <v>1</v>
      </c>
      <c r="F319" s="223" t="s">
        <v>146</v>
      </c>
      <c r="G319" s="221"/>
      <c r="H319" s="224">
        <v>1152.981</v>
      </c>
      <c r="I319" s="221"/>
      <c r="J319" s="221"/>
      <c r="K319" s="221"/>
      <c r="L319" s="225"/>
      <c r="M319" s="226"/>
      <c r="N319" s="227"/>
      <c r="O319" s="227"/>
      <c r="P319" s="227"/>
      <c r="Q319" s="227"/>
      <c r="R319" s="227"/>
      <c r="S319" s="227"/>
      <c r="T319" s="228"/>
      <c r="AT319" s="229" t="s">
        <v>143</v>
      </c>
      <c r="AU319" s="229" t="s">
        <v>88</v>
      </c>
      <c r="AV319" s="15" t="s">
        <v>139</v>
      </c>
      <c r="AW319" s="15" t="s">
        <v>33</v>
      </c>
      <c r="AX319" s="15" t="s">
        <v>78</v>
      </c>
      <c r="AY319" s="229" t="s">
        <v>133</v>
      </c>
    </row>
    <row r="320" spans="2:51" s="14" customFormat="1" ht="12">
      <c r="B320" s="210"/>
      <c r="C320" s="211"/>
      <c r="D320" s="197" t="s">
        <v>143</v>
      </c>
      <c r="E320" s="212" t="s">
        <v>1</v>
      </c>
      <c r="F320" s="213" t="s">
        <v>347</v>
      </c>
      <c r="G320" s="211"/>
      <c r="H320" s="214">
        <v>1153</v>
      </c>
      <c r="I320" s="211"/>
      <c r="J320" s="211"/>
      <c r="K320" s="211"/>
      <c r="L320" s="215"/>
      <c r="M320" s="216"/>
      <c r="N320" s="217"/>
      <c r="O320" s="217"/>
      <c r="P320" s="217"/>
      <c r="Q320" s="217"/>
      <c r="R320" s="217"/>
      <c r="S320" s="217"/>
      <c r="T320" s="218"/>
      <c r="AT320" s="219" t="s">
        <v>143</v>
      </c>
      <c r="AU320" s="219" t="s">
        <v>88</v>
      </c>
      <c r="AV320" s="14" t="s">
        <v>88</v>
      </c>
      <c r="AW320" s="14" t="s">
        <v>33</v>
      </c>
      <c r="AX320" s="14" t="s">
        <v>86</v>
      </c>
      <c r="AY320" s="219" t="s">
        <v>133</v>
      </c>
    </row>
    <row r="321" spans="1:65" s="2" customFormat="1" ht="16.5" customHeight="1">
      <c r="A321" s="32"/>
      <c r="B321" s="33"/>
      <c r="C321" s="184" t="s">
        <v>348</v>
      </c>
      <c r="D321" s="184" t="s">
        <v>135</v>
      </c>
      <c r="E321" s="185" t="s">
        <v>349</v>
      </c>
      <c r="F321" s="186" t="s">
        <v>350</v>
      </c>
      <c r="G321" s="187" t="s">
        <v>138</v>
      </c>
      <c r="H321" s="188">
        <v>483.6</v>
      </c>
      <c r="I321" s="189">
        <v>0</v>
      </c>
      <c r="J321" s="189">
        <f>ROUND(I321*H321,2)</f>
        <v>0</v>
      </c>
      <c r="K321" s="190"/>
      <c r="L321" s="37"/>
      <c r="M321" s="191" t="s">
        <v>1</v>
      </c>
      <c r="N321" s="192" t="s">
        <v>43</v>
      </c>
      <c r="O321" s="193">
        <v>0.216</v>
      </c>
      <c r="P321" s="193">
        <f>O321*H321</f>
        <v>104.4576</v>
      </c>
      <c r="Q321" s="193">
        <v>0</v>
      </c>
      <c r="R321" s="193">
        <f>Q321*H321</f>
        <v>0</v>
      </c>
      <c r="S321" s="193">
        <v>0</v>
      </c>
      <c r="T321" s="194">
        <f>S321*H321</f>
        <v>0</v>
      </c>
      <c r="U321" s="32"/>
      <c r="V321" s="32"/>
      <c r="W321" s="32"/>
      <c r="X321" s="32"/>
      <c r="Y321" s="32"/>
      <c r="Z321" s="32"/>
      <c r="AA321" s="32"/>
      <c r="AB321" s="32"/>
      <c r="AC321" s="32"/>
      <c r="AD321" s="32"/>
      <c r="AE321" s="32"/>
      <c r="AR321" s="195" t="s">
        <v>139</v>
      </c>
      <c r="AT321" s="195" t="s">
        <v>135</v>
      </c>
      <c r="AU321" s="195" t="s">
        <v>88</v>
      </c>
      <c r="AY321" s="18" t="s">
        <v>133</v>
      </c>
      <c r="BE321" s="196">
        <f>IF(N321="základní",J321,0)</f>
        <v>0</v>
      </c>
      <c r="BF321" s="196">
        <f>IF(N321="snížená",J321,0)</f>
        <v>0</v>
      </c>
      <c r="BG321" s="196">
        <f>IF(N321="zákl. přenesená",J321,0)</f>
        <v>0</v>
      </c>
      <c r="BH321" s="196">
        <f>IF(N321="sníž. přenesená",J321,0)</f>
        <v>0</v>
      </c>
      <c r="BI321" s="196">
        <f>IF(N321="nulová",J321,0)</f>
        <v>0</v>
      </c>
      <c r="BJ321" s="18" t="s">
        <v>86</v>
      </c>
      <c r="BK321" s="196">
        <f>ROUND(I321*H321,2)</f>
        <v>0</v>
      </c>
      <c r="BL321" s="18" t="s">
        <v>139</v>
      </c>
      <c r="BM321" s="195" t="s">
        <v>351</v>
      </c>
    </row>
    <row r="322" spans="1:47" s="2" customFormat="1" ht="19.5">
      <c r="A322" s="32"/>
      <c r="B322" s="33"/>
      <c r="C322" s="34"/>
      <c r="D322" s="197" t="s">
        <v>141</v>
      </c>
      <c r="E322" s="34"/>
      <c r="F322" s="198" t="s">
        <v>352</v>
      </c>
      <c r="G322" s="34"/>
      <c r="H322" s="34"/>
      <c r="I322" s="34"/>
      <c r="J322" s="34"/>
      <c r="K322" s="34"/>
      <c r="L322" s="37"/>
      <c r="M322" s="199"/>
      <c r="N322" s="200"/>
      <c r="O322" s="69"/>
      <c r="P322" s="69"/>
      <c r="Q322" s="69"/>
      <c r="R322" s="69"/>
      <c r="S322" s="69"/>
      <c r="T322" s="70"/>
      <c r="U322" s="32"/>
      <c r="V322" s="32"/>
      <c r="W322" s="32"/>
      <c r="X322" s="32"/>
      <c r="Y322" s="32"/>
      <c r="Z322" s="32"/>
      <c r="AA322" s="32"/>
      <c r="AB322" s="32"/>
      <c r="AC322" s="32"/>
      <c r="AD322" s="32"/>
      <c r="AE322" s="32"/>
      <c r="AT322" s="18" t="s">
        <v>141</v>
      </c>
      <c r="AU322" s="18" t="s">
        <v>88</v>
      </c>
    </row>
    <row r="323" spans="2:51" s="14" customFormat="1" ht="12">
      <c r="B323" s="210"/>
      <c r="C323" s="211"/>
      <c r="D323" s="197" t="s">
        <v>143</v>
      </c>
      <c r="E323" s="212" t="s">
        <v>1</v>
      </c>
      <c r="F323" s="213" t="s">
        <v>327</v>
      </c>
      <c r="G323" s="211"/>
      <c r="H323" s="214">
        <v>483.6</v>
      </c>
      <c r="I323" s="211"/>
      <c r="J323" s="211"/>
      <c r="K323" s="211"/>
      <c r="L323" s="215"/>
      <c r="M323" s="216"/>
      <c r="N323" s="217"/>
      <c r="O323" s="217"/>
      <c r="P323" s="217"/>
      <c r="Q323" s="217"/>
      <c r="R323" s="217"/>
      <c r="S323" s="217"/>
      <c r="T323" s="218"/>
      <c r="AT323" s="219" t="s">
        <v>143</v>
      </c>
      <c r="AU323" s="219" t="s">
        <v>88</v>
      </c>
      <c r="AV323" s="14" t="s">
        <v>88</v>
      </c>
      <c r="AW323" s="14" t="s">
        <v>33</v>
      </c>
      <c r="AX323" s="14" t="s">
        <v>78</v>
      </c>
      <c r="AY323" s="219" t="s">
        <v>133</v>
      </c>
    </row>
    <row r="324" spans="2:51" s="15" customFormat="1" ht="12">
      <c r="B324" s="220"/>
      <c r="C324" s="221"/>
      <c r="D324" s="197" t="s">
        <v>143</v>
      </c>
      <c r="E324" s="222" t="s">
        <v>1</v>
      </c>
      <c r="F324" s="223" t="s">
        <v>146</v>
      </c>
      <c r="G324" s="221"/>
      <c r="H324" s="224">
        <v>483.6</v>
      </c>
      <c r="I324" s="221"/>
      <c r="J324" s="221"/>
      <c r="K324" s="221"/>
      <c r="L324" s="225"/>
      <c r="M324" s="226"/>
      <c r="N324" s="227"/>
      <c r="O324" s="227"/>
      <c r="P324" s="227"/>
      <c r="Q324" s="227"/>
      <c r="R324" s="227"/>
      <c r="S324" s="227"/>
      <c r="T324" s="228"/>
      <c r="AT324" s="229" t="s">
        <v>143</v>
      </c>
      <c r="AU324" s="229" t="s">
        <v>88</v>
      </c>
      <c r="AV324" s="15" t="s">
        <v>139</v>
      </c>
      <c r="AW324" s="15" t="s">
        <v>33</v>
      </c>
      <c r="AX324" s="15" t="s">
        <v>86</v>
      </c>
      <c r="AY324" s="229" t="s">
        <v>133</v>
      </c>
    </row>
    <row r="325" spans="1:65" s="2" customFormat="1" ht="16.5" customHeight="1">
      <c r="A325" s="32"/>
      <c r="B325" s="33"/>
      <c r="C325" s="184" t="s">
        <v>353</v>
      </c>
      <c r="D325" s="184" t="s">
        <v>135</v>
      </c>
      <c r="E325" s="185" t="s">
        <v>354</v>
      </c>
      <c r="F325" s="186" t="s">
        <v>355</v>
      </c>
      <c r="G325" s="187" t="s">
        <v>138</v>
      </c>
      <c r="H325" s="188">
        <v>1153</v>
      </c>
      <c r="I325" s="189">
        <v>0</v>
      </c>
      <c r="J325" s="189">
        <f>ROUND(I325*H325,2)</f>
        <v>0</v>
      </c>
      <c r="K325" s="190"/>
      <c r="L325" s="37"/>
      <c r="M325" s="191" t="s">
        <v>1</v>
      </c>
      <c r="N325" s="192" t="s">
        <v>43</v>
      </c>
      <c r="O325" s="193">
        <v>0.327</v>
      </c>
      <c r="P325" s="193">
        <f>O325*H325</f>
        <v>377.031</v>
      </c>
      <c r="Q325" s="193">
        <v>0</v>
      </c>
      <c r="R325" s="193">
        <f>Q325*H325</f>
        <v>0</v>
      </c>
      <c r="S325" s="193">
        <v>0</v>
      </c>
      <c r="T325" s="194">
        <f>S325*H325</f>
        <v>0</v>
      </c>
      <c r="U325" s="32"/>
      <c r="V325" s="32"/>
      <c r="W325" s="32"/>
      <c r="X325" s="32"/>
      <c r="Y325" s="32"/>
      <c r="Z325" s="32"/>
      <c r="AA325" s="32"/>
      <c r="AB325" s="32"/>
      <c r="AC325" s="32"/>
      <c r="AD325" s="32"/>
      <c r="AE325" s="32"/>
      <c r="AR325" s="195" t="s">
        <v>139</v>
      </c>
      <c r="AT325" s="195" t="s">
        <v>135</v>
      </c>
      <c r="AU325" s="195" t="s">
        <v>88</v>
      </c>
      <c r="AY325" s="18" t="s">
        <v>133</v>
      </c>
      <c r="BE325" s="196">
        <f>IF(N325="základní",J325,0)</f>
        <v>0</v>
      </c>
      <c r="BF325" s="196">
        <f>IF(N325="snížená",J325,0)</f>
        <v>0</v>
      </c>
      <c r="BG325" s="196">
        <f>IF(N325="zákl. přenesená",J325,0)</f>
        <v>0</v>
      </c>
      <c r="BH325" s="196">
        <f>IF(N325="sníž. přenesená",J325,0)</f>
        <v>0</v>
      </c>
      <c r="BI325" s="196">
        <f>IF(N325="nulová",J325,0)</f>
        <v>0</v>
      </c>
      <c r="BJ325" s="18" t="s">
        <v>86</v>
      </c>
      <c r="BK325" s="196">
        <f>ROUND(I325*H325,2)</f>
        <v>0</v>
      </c>
      <c r="BL325" s="18" t="s">
        <v>139</v>
      </c>
      <c r="BM325" s="195" t="s">
        <v>356</v>
      </c>
    </row>
    <row r="326" spans="1:47" s="2" customFormat="1" ht="19.5">
      <c r="A326" s="32"/>
      <c r="B326" s="33"/>
      <c r="C326" s="34"/>
      <c r="D326" s="197" t="s">
        <v>141</v>
      </c>
      <c r="E326" s="34"/>
      <c r="F326" s="198" t="s">
        <v>357</v>
      </c>
      <c r="G326" s="34"/>
      <c r="H326" s="34"/>
      <c r="I326" s="34"/>
      <c r="J326" s="34"/>
      <c r="K326" s="34"/>
      <c r="L326" s="37"/>
      <c r="M326" s="199"/>
      <c r="N326" s="200"/>
      <c r="O326" s="69"/>
      <c r="P326" s="69"/>
      <c r="Q326" s="69"/>
      <c r="R326" s="69"/>
      <c r="S326" s="69"/>
      <c r="T326" s="70"/>
      <c r="U326" s="32"/>
      <c r="V326" s="32"/>
      <c r="W326" s="32"/>
      <c r="X326" s="32"/>
      <c r="Y326" s="32"/>
      <c r="Z326" s="32"/>
      <c r="AA326" s="32"/>
      <c r="AB326" s="32"/>
      <c r="AC326" s="32"/>
      <c r="AD326" s="32"/>
      <c r="AE326" s="32"/>
      <c r="AT326" s="18" t="s">
        <v>141</v>
      </c>
      <c r="AU326" s="18" t="s">
        <v>88</v>
      </c>
    </row>
    <row r="327" spans="2:51" s="14" customFormat="1" ht="12">
      <c r="B327" s="210"/>
      <c r="C327" s="211"/>
      <c r="D327" s="197" t="s">
        <v>143</v>
      </c>
      <c r="E327" s="212" t="s">
        <v>1</v>
      </c>
      <c r="F327" s="213" t="s">
        <v>347</v>
      </c>
      <c r="G327" s="211"/>
      <c r="H327" s="214">
        <v>1153</v>
      </c>
      <c r="I327" s="211"/>
      <c r="J327" s="211"/>
      <c r="K327" s="211"/>
      <c r="L327" s="215"/>
      <c r="M327" s="216"/>
      <c r="N327" s="217"/>
      <c r="O327" s="217"/>
      <c r="P327" s="217"/>
      <c r="Q327" s="217"/>
      <c r="R327" s="217"/>
      <c r="S327" s="217"/>
      <c r="T327" s="218"/>
      <c r="AT327" s="219" t="s">
        <v>143</v>
      </c>
      <c r="AU327" s="219" t="s">
        <v>88</v>
      </c>
      <c r="AV327" s="14" t="s">
        <v>88</v>
      </c>
      <c r="AW327" s="14" t="s">
        <v>33</v>
      </c>
      <c r="AX327" s="14" t="s">
        <v>78</v>
      </c>
      <c r="AY327" s="219" t="s">
        <v>133</v>
      </c>
    </row>
    <row r="328" spans="2:51" s="15" customFormat="1" ht="12">
      <c r="B328" s="220"/>
      <c r="C328" s="221"/>
      <c r="D328" s="197" t="s">
        <v>143</v>
      </c>
      <c r="E328" s="222" t="s">
        <v>1</v>
      </c>
      <c r="F328" s="223" t="s">
        <v>146</v>
      </c>
      <c r="G328" s="221"/>
      <c r="H328" s="224">
        <v>1153</v>
      </c>
      <c r="I328" s="221"/>
      <c r="J328" s="221"/>
      <c r="K328" s="221"/>
      <c r="L328" s="225"/>
      <c r="M328" s="226"/>
      <c r="N328" s="227"/>
      <c r="O328" s="227"/>
      <c r="P328" s="227"/>
      <c r="Q328" s="227"/>
      <c r="R328" s="227"/>
      <c r="S328" s="227"/>
      <c r="T328" s="228"/>
      <c r="AT328" s="229" t="s">
        <v>143</v>
      </c>
      <c r="AU328" s="229" t="s">
        <v>88</v>
      </c>
      <c r="AV328" s="15" t="s">
        <v>139</v>
      </c>
      <c r="AW328" s="15" t="s">
        <v>33</v>
      </c>
      <c r="AX328" s="15" t="s">
        <v>86</v>
      </c>
      <c r="AY328" s="229" t="s">
        <v>133</v>
      </c>
    </row>
    <row r="329" spans="1:65" s="2" customFormat="1" ht="21.75" customHeight="1">
      <c r="A329" s="32"/>
      <c r="B329" s="33"/>
      <c r="C329" s="184" t="s">
        <v>358</v>
      </c>
      <c r="D329" s="184" t="s">
        <v>135</v>
      </c>
      <c r="E329" s="185" t="s">
        <v>359</v>
      </c>
      <c r="F329" s="186" t="s">
        <v>360</v>
      </c>
      <c r="G329" s="187" t="s">
        <v>249</v>
      </c>
      <c r="H329" s="188">
        <v>9</v>
      </c>
      <c r="I329" s="189">
        <v>0</v>
      </c>
      <c r="J329" s="189">
        <f>ROUND(I329*H329,2)</f>
        <v>0</v>
      </c>
      <c r="K329" s="190"/>
      <c r="L329" s="37"/>
      <c r="M329" s="191" t="s">
        <v>1</v>
      </c>
      <c r="N329" s="192" t="s">
        <v>43</v>
      </c>
      <c r="O329" s="193">
        <v>0.07</v>
      </c>
      <c r="P329" s="193">
        <f>O329*H329</f>
        <v>0.6300000000000001</v>
      </c>
      <c r="Q329" s="193">
        <v>0</v>
      </c>
      <c r="R329" s="193">
        <f>Q329*H329</f>
        <v>0</v>
      </c>
      <c r="S329" s="193">
        <v>0</v>
      </c>
      <c r="T329" s="194">
        <f>S329*H329</f>
        <v>0</v>
      </c>
      <c r="U329" s="32"/>
      <c r="V329" s="32"/>
      <c r="W329" s="32"/>
      <c r="X329" s="32"/>
      <c r="Y329" s="32"/>
      <c r="Z329" s="32"/>
      <c r="AA329" s="32"/>
      <c r="AB329" s="32"/>
      <c r="AC329" s="32"/>
      <c r="AD329" s="32"/>
      <c r="AE329" s="32"/>
      <c r="AR329" s="195" t="s">
        <v>139</v>
      </c>
      <c r="AT329" s="195" t="s">
        <v>135</v>
      </c>
      <c r="AU329" s="195" t="s">
        <v>88</v>
      </c>
      <c r="AY329" s="18" t="s">
        <v>133</v>
      </c>
      <c r="BE329" s="196">
        <f>IF(N329="základní",J329,0)</f>
        <v>0</v>
      </c>
      <c r="BF329" s="196">
        <f>IF(N329="snížená",J329,0)</f>
        <v>0</v>
      </c>
      <c r="BG329" s="196">
        <f>IF(N329="zákl. přenesená",J329,0)</f>
        <v>0</v>
      </c>
      <c r="BH329" s="196">
        <f>IF(N329="sníž. přenesená",J329,0)</f>
        <v>0</v>
      </c>
      <c r="BI329" s="196">
        <f>IF(N329="nulová",J329,0)</f>
        <v>0</v>
      </c>
      <c r="BJ329" s="18" t="s">
        <v>86</v>
      </c>
      <c r="BK329" s="196">
        <f>ROUND(I329*H329,2)</f>
        <v>0</v>
      </c>
      <c r="BL329" s="18" t="s">
        <v>139</v>
      </c>
      <c r="BM329" s="195" t="s">
        <v>361</v>
      </c>
    </row>
    <row r="330" spans="1:47" s="2" customFormat="1" ht="19.5">
      <c r="A330" s="32"/>
      <c r="B330" s="33"/>
      <c r="C330" s="34"/>
      <c r="D330" s="197" t="s">
        <v>141</v>
      </c>
      <c r="E330" s="34"/>
      <c r="F330" s="198" t="s">
        <v>362</v>
      </c>
      <c r="G330" s="34"/>
      <c r="H330" s="34"/>
      <c r="I330" s="34"/>
      <c r="J330" s="34"/>
      <c r="K330" s="34"/>
      <c r="L330" s="37"/>
      <c r="M330" s="199"/>
      <c r="N330" s="200"/>
      <c r="O330" s="69"/>
      <c r="P330" s="69"/>
      <c r="Q330" s="69"/>
      <c r="R330" s="69"/>
      <c r="S330" s="69"/>
      <c r="T330" s="70"/>
      <c r="U330" s="32"/>
      <c r="V330" s="32"/>
      <c r="W330" s="32"/>
      <c r="X330" s="32"/>
      <c r="Y330" s="32"/>
      <c r="Z330" s="32"/>
      <c r="AA330" s="32"/>
      <c r="AB330" s="32"/>
      <c r="AC330" s="32"/>
      <c r="AD330" s="32"/>
      <c r="AE330" s="32"/>
      <c r="AT330" s="18" t="s">
        <v>141</v>
      </c>
      <c r="AU330" s="18" t="s">
        <v>88</v>
      </c>
    </row>
    <row r="331" spans="2:51" s="13" customFormat="1" ht="12">
      <c r="B331" s="201"/>
      <c r="C331" s="202"/>
      <c r="D331" s="197" t="s">
        <v>143</v>
      </c>
      <c r="E331" s="203" t="s">
        <v>1</v>
      </c>
      <c r="F331" s="204" t="s">
        <v>151</v>
      </c>
      <c r="G331" s="202"/>
      <c r="H331" s="203" t="s">
        <v>1</v>
      </c>
      <c r="I331" s="202"/>
      <c r="J331" s="202"/>
      <c r="K331" s="202"/>
      <c r="L331" s="205"/>
      <c r="M331" s="206"/>
      <c r="N331" s="207"/>
      <c r="O331" s="207"/>
      <c r="P331" s="207"/>
      <c r="Q331" s="207"/>
      <c r="R331" s="207"/>
      <c r="S331" s="207"/>
      <c r="T331" s="208"/>
      <c r="AT331" s="209" t="s">
        <v>143</v>
      </c>
      <c r="AU331" s="209" t="s">
        <v>88</v>
      </c>
      <c r="AV331" s="13" t="s">
        <v>86</v>
      </c>
      <c r="AW331" s="13" t="s">
        <v>33</v>
      </c>
      <c r="AX331" s="13" t="s">
        <v>78</v>
      </c>
      <c r="AY331" s="209" t="s">
        <v>133</v>
      </c>
    </row>
    <row r="332" spans="2:51" s="14" customFormat="1" ht="12">
      <c r="B332" s="210"/>
      <c r="C332" s="211"/>
      <c r="D332" s="197" t="s">
        <v>143</v>
      </c>
      <c r="E332" s="212" t="s">
        <v>1</v>
      </c>
      <c r="F332" s="213" t="s">
        <v>363</v>
      </c>
      <c r="G332" s="211"/>
      <c r="H332" s="214">
        <v>9</v>
      </c>
      <c r="I332" s="211"/>
      <c r="J332" s="211"/>
      <c r="K332" s="211"/>
      <c r="L332" s="215"/>
      <c r="M332" s="216"/>
      <c r="N332" s="217"/>
      <c r="O332" s="217"/>
      <c r="P332" s="217"/>
      <c r="Q332" s="217"/>
      <c r="R332" s="217"/>
      <c r="S332" s="217"/>
      <c r="T332" s="218"/>
      <c r="AT332" s="219" t="s">
        <v>143</v>
      </c>
      <c r="AU332" s="219" t="s">
        <v>88</v>
      </c>
      <c r="AV332" s="14" t="s">
        <v>88</v>
      </c>
      <c r="AW332" s="14" t="s">
        <v>33</v>
      </c>
      <c r="AX332" s="14" t="s">
        <v>78</v>
      </c>
      <c r="AY332" s="219" t="s">
        <v>133</v>
      </c>
    </row>
    <row r="333" spans="2:51" s="15" customFormat="1" ht="12">
      <c r="B333" s="220"/>
      <c r="C333" s="221"/>
      <c r="D333" s="197" t="s">
        <v>143</v>
      </c>
      <c r="E333" s="222" t="s">
        <v>1</v>
      </c>
      <c r="F333" s="223" t="s">
        <v>146</v>
      </c>
      <c r="G333" s="221"/>
      <c r="H333" s="224">
        <v>9</v>
      </c>
      <c r="I333" s="221"/>
      <c r="J333" s="221"/>
      <c r="K333" s="221"/>
      <c r="L333" s="225"/>
      <c r="M333" s="226"/>
      <c r="N333" s="227"/>
      <c r="O333" s="227"/>
      <c r="P333" s="227"/>
      <c r="Q333" s="227"/>
      <c r="R333" s="227"/>
      <c r="S333" s="227"/>
      <c r="T333" s="228"/>
      <c r="AT333" s="229" t="s">
        <v>143</v>
      </c>
      <c r="AU333" s="229" t="s">
        <v>88</v>
      </c>
      <c r="AV333" s="15" t="s">
        <v>139</v>
      </c>
      <c r="AW333" s="15" t="s">
        <v>33</v>
      </c>
      <c r="AX333" s="15" t="s">
        <v>86</v>
      </c>
      <c r="AY333" s="229" t="s">
        <v>133</v>
      </c>
    </row>
    <row r="334" spans="1:65" s="2" customFormat="1" ht="16.5" customHeight="1">
      <c r="A334" s="32"/>
      <c r="B334" s="33"/>
      <c r="C334" s="184" t="s">
        <v>364</v>
      </c>
      <c r="D334" s="184" t="s">
        <v>135</v>
      </c>
      <c r="E334" s="185" t="s">
        <v>365</v>
      </c>
      <c r="F334" s="186" t="s">
        <v>366</v>
      </c>
      <c r="G334" s="187" t="s">
        <v>138</v>
      </c>
      <c r="H334" s="188">
        <v>8</v>
      </c>
      <c r="I334" s="189">
        <v>0</v>
      </c>
      <c r="J334" s="189">
        <f>ROUND(I334*H334,2)</f>
        <v>0</v>
      </c>
      <c r="K334" s="190"/>
      <c r="L334" s="37"/>
      <c r="M334" s="191" t="s">
        <v>1</v>
      </c>
      <c r="N334" s="192" t="s">
        <v>43</v>
      </c>
      <c r="O334" s="193">
        <v>0.051</v>
      </c>
      <c r="P334" s="193">
        <f>O334*H334</f>
        <v>0.408</v>
      </c>
      <c r="Q334" s="193">
        <v>0</v>
      </c>
      <c r="R334" s="193">
        <f>Q334*H334</f>
        <v>0</v>
      </c>
      <c r="S334" s="193">
        <v>0</v>
      </c>
      <c r="T334" s="194">
        <f>S334*H334</f>
        <v>0</v>
      </c>
      <c r="U334" s="32"/>
      <c r="V334" s="32"/>
      <c r="W334" s="32"/>
      <c r="X334" s="32"/>
      <c r="Y334" s="32"/>
      <c r="Z334" s="32"/>
      <c r="AA334" s="32"/>
      <c r="AB334" s="32"/>
      <c r="AC334" s="32"/>
      <c r="AD334" s="32"/>
      <c r="AE334" s="32"/>
      <c r="AR334" s="195" t="s">
        <v>139</v>
      </c>
      <c r="AT334" s="195" t="s">
        <v>135</v>
      </c>
      <c r="AU334" s="195" t="s">
        <v>88</v>
      </c>
      <c r="AY334" s="18" t="s">
        <v>133</v>
      </c>
      <c r="BE334" s="196">
        <f>IF(N334="základní",J334,0)</f>
        <v>0</v>
      </c>
      <c r="BF334" s="196">
        <f>IF(N334="snížená",J334,0)</f>
        <v>0</v>
      </c>
      <c r="BG334" s="196">
        <f>IF(N334="zákl. přenesená",J334,0)</f>
        <v>0</v>
      </c>
      <c r="BH334" s="196">
        <f>IF(N334="sníž. přenesená",J334,0)</f>
        <v>0</v>
      </c>
      <c r="BI334" s="196">
        <f>IF(N334="nulová",J334,0)</f>
        <v>0</v>
      </c>
      <c r="BJ334" s="18" t="s">
        <v>86</v>
      </c>
      <c r="BK334" s="196">
        <f>ROUND(I334*H334,2)</f>
        <v>0</v>
      </c>
      <c r="BL334" s="18" t="s">
        <v>139</v>
      </c>
      <c r="BM334" s="195" t="s">
        <v>367</v>
      </c>
    </row>
    <row r="335" spans="1:47" s="2" customFormat="1" ht="12">
      <c r="A335" s="32"/>
      <c r="B335" s="33"/>
      <c r="C335" s="34"/>
      <c r="D335" s="197" t="s">
        <v>141</v>
      </c>
      <c r="E335" s="34"/>
      <c r="F335" s="198" t="s">
        <v>368</v>
      </c>
      <c r="G335" s="34"/>
      <c r="H335" s="34"/>
      <c r="I335" s="34"/>
      <c r="J335" s="34"/>
      <c r="K335" s="34"/>
      <c r="L335" s="37"/>
      <c r="M335" s="199"/>
      <c r="N335" s="200"/>
      <c r="O335" s="69"/>
      <c r="P335" s="69"/>
      <c r="Q335" s="69"/>
      <c r="R335" s="69"/>
      <c r="S335" s="69"/>
      <c r="T335" s="70"/>
      <c r="U335" s="32"/>
      <c r="V335" s="32"/>
      <c r="W335" s="32"/>
      <c r="X335" s="32"/>
      <c r="Y335" s="32"/>
      <c r="Z335" s="32"/>
      <c r="AA335" s="32"/>
      <c r="AB335" s="32"/>
      <c r="AC335" s="32"/>
      <c r="AD335" s="32"/>
      <c r="AE335" s="32"/>
      <c r="AT335" s="18" t="s">
        <v>141</v>
      </c>
      <c r="AU335" s="18" t="s">
        <v>88</v>
      </c>
    </row>
    <row r="336" spans="2:51" s="13" customFormat="1" ht="12">
      <c r="B336" s="201"/>
      <c r="C336" s="202"/>
      <c r="D336" s="197" t="s">
        <v>143</v>
      </c>
      <c r="E336" s="203" t="s">
        <v>1</v>
      </c>
      <c r="F336" s="204" t="s">
        <v>151</v>
      </c>
      <c r="G336" s="202"/>
      <c r="H336" s="203" t="s">
        <v>1</v>
      </c>
      <c r="I336" s="202"/>
      <c r="J336" s="202"/>
      <c r="K336" s="202"/>
      <c r="L336" s="205"/>
      <c r="M336" s="206"/>
      <c r="N336" s="207"/>
      <c r="O336" s="207"/>
      <c r="P336" s="207"/>
      <c r="Q336" s="207"/>
      <c r="R336" s="207"/>
      <c r="S336" s="207"/>
      <c r="T336" s="208"/>
      <c r="AT336" s="209" t="s">
        <v>143</v>
      </c>
      <c r="AU336" s="209" t="s">
        <v>88</v>
      </c>
      <c r="AV336" s="13" t="s">
        <v>86</v>
      </c>
      <c r="AW336" s="13" t="s">
        <v>33</v>
      </c>
      <c r="AX336" s="13" t="s">
        <v>78</v>
      </c>
      <c r="AY336" s="209" t="s">
        <v>133</v>
      </c>
    </row>
    <row r="337" spans="2:51" s="14" customFormat="1" ht="12">
      <c r="B337" s="210"/>
      <c r="C337" s="211"/>
      <c r="D337" s="197" t="s">
        <v>143</v>
      </c>
      <c r="E337" s="212" t="s">
        <v>1</v>
      </c>
      <c r="F337" s="213" t="s">
        <v>145</v>
      </c>
      <c r="G337" s="211"/>
      <c r="H337" s="214">
        <v>8</v>
      </c>
      <c r="I337" s="211"/>
      <c r="J337" s="211"/>
      <c r="K337" s="211"/>
      <c r="L337" s="215"/>
      <c r="M337" s="216"/>
      <c r="N337" s="217"/>
      <c r="O337" s="217"/>
      <c r="P337" s="217"/>
      <c r="Q337" s="217"/>
      <c r="R337" s="217"/>
      <c r="S337" s="217"/>
      <c r="T337" s="218"/>
      <c r="AT337" s="219" t="s">
        <v>143</v>
      </c>
      <c r="AU337" s="219" t="s">
        <v>88</v>
      </c>
      <c r="AV337" s="14" t="s">
        <v>88</v>
      </c>
      <c r="AW337" s="14" t="s">
        <v>33</v>
      </c>
      <c r="AX337" s="14" t="s">
        <v>78</v>
      </c>
      <c r="AY337" s="219" t="s">
        <v>133</v>
      </c>
    </row>
    <row r="338" spans="2:51" s="15" customFormat="1" ht="12">
      <c r="B338" s="220"/>
      <c r="C338" s="221"/>
      <c r="D338" s="197" t="s">
        <v>143</v>
      </c>
      <c r="E338" s="222" t="s">
        <v>1</v>
      </c>
      <c r="F338" s="223" t="s">
        <v>146</v>
      </c>
      <c r="G338" s="221"/>
      <c r="H338" s="224">
        <v>8</v>
      </c>
      <c r="I338" s="221"/>
      <c r="J338" s="221"/>
      <c r="K338" s="221"/>
      <c r="L338" s="225"/>
      <c r="M338" s="226"/>
      <c r="N338" s="227"/>
      <c r="O338" s="227"/>
      <c r="P338" s="227"/>
      <c r="Q338" s="227"/>
      <c r="R338" s="227"/>
      <c r="S338" s="227"/>
      <c r="T338" s="228"/>
      <c r="AT338" s="229" t="s">
        <v>143</v>
      </c>
      <c r="AU338" s="229" t="s">
        <v>88</v>
      </c>
      <c r="AV338" s="15" t="s">
        <v>139</v>
      </c>
      <c r="AW338" s="15" t="s">
        <v>33</v>
      </c>
      <c r="AX338" s="15" t="s">
        <v>86</v>
      </c>
      <c r="AY338" s="229" t="s">
        <v>133</v>
      </c>
    </row>
    <row r="339" spans="1:65" s="2" customFormat="1" ht="16.5" customHeight="1">
      <c r="A339" s="32"/>
      <c r="B339" s="33"/>
      <c r="C339" s="184" t="s">
        <v>369</v>
      </c>
      <c r="D339" s="184" t="s">
        <v>135</v>
      </c>
      <c r="E339" s="185" t="s">
        <v>370</v>
      </c>
      <c r="F339" s="186" t="s">
        <v>371</v>
      </c>
      <c r="G339" s="187" t="s">
        <v>249</v>
      </c>
      <c r="H339" s="188">
        <v>465.3</v>
      </c>
      <c r="I339" s="189">
        <v>0</v>
      </c>
      <c r="J339" s="189">
        <f>ROUND(I339*H339,2)</f>
        <v>0</v>
      </c>
      <c r="K339" s="190"/>
      <c r="L339" s="37"/>
      <c r="M339" s="191" t="s">
        <v>1</v>
      </c>
      <c r="N339" s="192" t="s">
        <v>43</v>
      </c>
      <c r="O339" s="193">
        <v>0.087</v>
      </c>
      <c r="P339" s="193">
        <f>O339*H339</f>
        <v>40.4811</v>
      </c>
      <c r="Q339" s="193">
        <v>0</v>
      </c>
      <c r="R339" s="193">
        <f>Q339*H339</f>
        <v>0</v>
      </c>
      <c r="S339" s="193">
        <v>0</v>
      </c>
      <c r="T339" s="194">
        <f>S339*H339</f>
        <v>0</v>
      </c>
      <c r="U339" s="32"/>
      <c r="V339" s="32"/>
      <c r="W339" s="32"/>
      <c r="X339" s="32"/>
      <c r="Y339" s="32"/>
      <c r="Z339" s="32"/>
      <c r="AA339" s="32"/>
      <c r="AB339" s="32"/>
      <c r="AC339" s="32"/>
      <c r="AD339" s="32"/>
      <c r="AE339" s="32"/>
      <c r="AR339" s="195" t="s">
        <v>139</v>
      </c>
      <c r="AT339" s="195" t="s">
        <v>135</v>
      </c>
      <c r="AU339" s="195" t="s">
        <v>88</v>
      </c>
      <c r="AY339" s="18" t="s">
        <v>133</v>
      </c>
      <c r="BE339" s="196">
        <f>IF(N339="základní",J339,0)</f>
        <v>0</v>
      </c>
      <c r="BF339" s="196">
        <f>IF(N339="snížená",J339,0)</f>
        <v>0</v>
      </c>
      <c r="BG339" s="196">
        <f>IF(N339="zákl. přenesená",J339,0)</f>
        <v>0</v>
      </c>
      <c r="BH339" s="196">
        <f>IF(N339="sníž. přenesená",J339,0)</f>
        <v>0</v>
      </c>
      <c r="BI339" s="196">
        <f>IF(N339="nulová",J339,0)</f>
        <v>0</v>
      </c>
      <c r="BJ339" s="18" t="s">
        <v>86</v>
      </c>
      <c r="BK339" s="196">
        <f>ROUND(I339*H339,2)</f>
        <v>0</v>
      </c>
      <c r="BL339" s="18" t="s">
        <v>139</v>
      </c>
      <c r="BM339" s="195" t="s">
        <v>372</v>
      </c>
    </row>
    <row r="340" spans="1:47" s="2" customFormat="1" ht="19.5">
      <c r="A340" s="32"/>
      <c r="B340" s="33"/>
      <c r="C340" s="34"/>
      <c r="D340" s="197" t="s">
        <v>141</v>
      </c>
      <c r="E340" s="34"/>
      <c r="F340" s="198" t="s">
        <v>373</v>
      </c>
      <c r="G340" s="34"/>
      <c r="H340" s="34"/>
      <c r="I340" s="34"/>
      <c r="J340" s="34"/>
      <c r="K340" s="34"/>
      <c r="L340" s="37"/>
      <c r="M340" s="199"/>
      <c r="N340" s="200"/>
      <c r="O340" s="69"/>
      <c r="P340" s="69"/>
      <c r="Q340" s="69"/>
      <c r="R340" s="69"/>
      <c r="S340" s="69"/>
      <c r="T340" s="70"/>
      <c r="U340" s="32"/>
      <c r="V340" s="32"/>
      <c r="W340" s="32"/>
      <c r="X340" s="32"/>
      <c r="Y340" s="32"/>
      <c r="Z340" s="32"/>
      <c r="AA340" s="32"/>
      <c r="AB340" s="32"/>
      <c r="AC340" s="32"/>
      <c r="AD340" s="32"/>
      <c r="AE340" s="32"/>
      <c r="AT340" s="18" t="s">
        <v>141</v>
      </c>
      <c r="AU340" s="18" t="s">
        <v>88</v>
      </c>
    </row>
    <row r="341" spans="2:51" s="14" customFormat="1" ht="12">
      <c r="B341" s="210"/>
      <c r="C341" s="211"/>
      <c r="D341" s="197" t="s">
        <v>143</v>
      </c>
      <c r="E341" s="212" t="s">
        <v>1</v>
      </c>
      <c r="F341" s="213" t="s">
        <v>374</v>
      </c>
      <c r="G341" s="211"/>
      <c r="H341" s="214">
        <v>465.3</v>
      </c>
      <c r="I341" s="211"/>
      <c r="J341" s="211"/>
      <c r="K341" s="211"/>
      <c r="L341" s="215"/>
      <c r="M341" s="216"/>
      <c r="N341" s="217"/>
      <c r="O341" s="217"/>
      <c r="P341" s="217"/>
      <c r="Q341" s="217"/>
      <c r="R341" s="217"/>
      <c r="S341" s="217"/>
      <c r="T341" s="218"/>
      <c r="AT341" s="219" t="s">
        <v>143</v>
      </c>
      <c r="AU341" s="219" t="s">
        <v>88</v>
      </c>
      <c r="AV341" s="14" t="s">
        <v>88</v>
      </c>
      <c r="AW341" s="14" t="s">
        <v>33</v>
      </c>
      <c r="AX341" s="14" t="s">
        <v>86</v>
      </c>
      <c r="AY341" s="219" t="s">
        <v>133</v>
      </c>
    </row>
    <row r="342" spans="1:65" s="2" customFormat="1" ht="21.75" customHeight="1">
      <c r="A342" s="32"/>
      <c r="B342" s="33"/>
      <c r="C342" s="184" t="s">
        <v>375</v>
      </c>
      <c r="D342" s="184" t="s">
        <v>135</v>
      </c>
      <c r="E342" s="185" t="s">
        <v>376</v>
      </c>
      <c r="F342" s="186" t="s">
        <v>377</v>
      </c>
      <c r="G342" s="187" t="s">
        <v>249</v>
      </c>
      <c r="H342" s="188">
        <v>9306</v>
      </c>
      <c r="I342" s="189">
        <v>0</v>
      </c>
      <c r="J342" s="189">
        <f>ROUND(I342*H342,2)</f>
        <v>0</v>
      </c>
      <c r="K342" s="190"/>
      <c r="L342" s="37"/>
      <c r="M342" s="191" t="s">
        <v>1</v>
      </c>
      <c r="N342" s="192" t="s">
        <v>43</v>
      </c>
      <c r="O342" s="193">
        <v>0.005</v>
      </c>
      <c r="P342" s="193">
        <f>O342*H342</f>
        <v>46.53</v>
      </c>
      <c r="Q342" s="193">
        <v>0</v>
      </c>
      <c r="R342" s="193">
        <f>Q342*H342</f>
        <v>0</v>
      </c>
      <c r="S342" s="193">
        <v>0</v>
      </c>
      <c r="T342" s="194">
        <f>S342*H342</f>
        <v>0</v>
      </c>
      <c r="U342" s="32"/>
      <c r="V342" s="32"/>
      <c r="W342" s="32"/>
      <c r="X342" s="32"/>
      <c r="Y342" s="32"/>
      <c r="Z342" s="32"/>
      <c r="AA342" s="32"/>
      <c r="AB342" s="32"/>
      <c r="AC342" s="32"/>
      <c r="AD342" s="32"/>
      <c r="AE342" s="32"/>
      <c r="AR342" s="195" t="s">
        <v>139</v>
      </c>
      <c r="AT342" s="195" t="s">
        <v>135</v>
      </c>
      <c r="AU342" s="195" t="s">
        <v>88</v>
      </c>
      <c r="AY342" s="18" t="s">
        <v>133</v>
      </c>
      <c r="BE342" s="196">
        <f>IF(N342="základní",J342,0)</f>
        <v>0</v>
      </c>
      <c r="BF342" s="196">
        <f>IF(N342="snížená",J342,0)</f>
        <v>0</v>
      </c>
      <c r="BG342" s="196">
        <f>IF(N342="zákl. přenesená",J342,0)</f>
        <v>0</v>
      </c>
      <c r="BH342" s="196">
        <f>IF(N342="sníž. přenesená",J342,0)</f>
        <v>0</v>
      </c>
      <c r="BI342" s="196">
        <f>IF(N342="nulová",J342,0)</f>
        <v>0</v>
      </c>
      <c r="BJ342" s="18" t="s">
        <v>86</v>
      </c>
      <c r="BK342" s="196">
        <f>ROUND(I342*H342,2)</f>
        <v>0</v>
      </c>
      <c r="BL342" s="18" t="s">
        <v>139</v>
      </c>
      <c r="BM342" s="195" t="s">
        <v>378</v>
      </c>
    </row>
    <row r="343" spans="1:47" s="2" customFormat="1" ht="19.5">
      <c r="A343" s="32"/>
      <c r="B343" s="33"/>
      <c r="C343" s="34"/>
      <c r="D343" s="197" t="s">
        <v>141</v>
      </c>
      <c r="E343" s="34"/>
      <c r="F343" s="198" t="s">
        <v>379</v>
      </c>
      <c r="G343" s="34"/>
      <c r="H343" s="34"/>
      <c r="I343" s="34"/>
      <c r="J343" s="34"/>
      <c r="K343" s="34"/>
      <c r="L343" s="37"/>
      <c r="M343" s="199"/>
      <c r="N343" s="200"/>
      <c r="O343" s="69"/>
      <c r="P343" s="69"/>
      <c r="Q343" s="69"/>
      <c r="R343" s="69"/>
      <c r="S343" s="69"/>
      <c r="T343" s="70"/>
      <c r="U343" s="32"/>
      <c r="V343" s="32"/>
      <c r="W343" s="32"/>
      <c r="X343" s="32"/>
      <c r="Y343" s="32"/>
      <c r="Z343" s="32"/>
      <c r="AA343" s="32"/>
      <c r="AB343" s="32"/>
      <c r="AC343" s="32"/>
      <c r="AD343" s="32"/>
      <c r="AE343" s="32"/>
      <c r="AT343" s="18" t="s">
        <v>141</v>
      </c>
      <c r="AU343" s="18" t="s">
        <v>88</v>
      </c>
    </row>
    <row r="344" spans="2:51" s="14" customFormat="1" ht="12">
      <c r="B344" s="210"/>
      <c r="C344" s="211"/>
      <c r="D344" s="197" t="s">
        <v>143</v>
      </c>
      <c r="E344" s="212" t="s">
        <v>1</v>
      </c>
      <c r="F344" s="213" t="s">
        <v>380</v>
      </c>
      <c r="G344" s="211"/>
      <c r="H344" s="214">
        <v>9306</v>
      </c>
      <c r="I344" s="211"/>
      <c r="J344" s="211"/>
      <c r="K344" s="211"/>
      <c r="L344" s="215"/>
      <c r="M344" s="216"/>
      <c r="N344" s="217"/>
      <c r="O344" s="217"/>
      <c r="P344" s="217"/>
      <c r="Q344" s="217"/>
      <c r="R344" s="217"/>
      <c r="S344" s="217"/>
      <c r="T344" s="218"/>
      <c r="AT344" s="219" t="s">
        <v>143</v>
      </c>
      <c r="AU344" s="219" t="s">
        <v>88</v>
      </c>
      <c r="AV344" s="14" t="s">
        <v>88</v>
      </c>
      <c r="AW344" s="14" t="s">
        <v>33</v>
      </c>
      <c r="AX344" s="14" t="s">
        <v>86</v>
      </c>
      <c r="AY344" s="219" t="s">
        <v>133</v>
      </c>
    </row>
    <row r="345" spans="1:65" s="2" customFormat="1" ht="16.5" customHeight="1">
      <c r="A345" s="32"/>
      <c r="B345" s="33"/>
      <c r="C345" s="184" t="s">
        <v>381</v>
      </c>
      <c r="D345" s="184" t="s">
        <v>135</v>
      </c>
      <c r="E345" s="185" t="s">
        <v>382</v>
      </c>
      <c r="F345" s="186" t="s">
        <v>383</v>
      </c>
      <c r="G345" s="187" t="s">
        <v>249</v>
      </c>
      <c r="H345" s="188">
        <v>4.5</v>
      </c>
      <c r="I345" s="189">
        <v>0</v>
      </c>
      <c r="J345" s="189">
        <f>ROUND(I345*H345,2)</f>
        <v>0</v>
      </c>
      <c r="K345" s="190"/>
      <c r="L345" s="37"/>
      <c r="M345" s="191" t="s">
        <v>1</v>
      </c>
      <c r="N345" s="192" t="s">
        <v>43</v>
      </c>
      <c r="O345" s="193">
        <v>0.197</v>
      </c>
      <c r="P345" s="193">
        <f>O345*H345</f>
        <v>0.8865000000000001</v>
      </c>
      <c r="Q345" s="193">
        <v>0</v>
      </c>
      <c r="R345" s="193">
        <f>Q345*H345</f>
        <v>0</v>
      </c>
      <c r="S345" s="193">
        <v>0</v>
      </c>
      <c r="T345" s="194">
        <f>S345*H345</f>
        <v>0</v>
      </c>
      <c r="U345" s="32"/>
      <c r="V345" s="32"/>
      <c r="W345" s="32"/>
      <c r="X345" s="32"/>
      <c r="Y345" s="32"/>
      <c r="Z345" s="32"/>
      <c r="AA345" s="32"/>
      <c r="AB345" s="32"/>
      <c r="AC345" s="32"/>
      <c r="AD345" s="32"/>
      <c r="AE345" s="32"/>
      <c r="AR345" s="195" t="s">
        <v>139</v>
      </c>
      <c r="AT345" s="195" t="s">
        <v>135</v>
      </c>
      <c r="AU345" s="195" t="s">
        <v>88</v>
      </c>
      <c r="AY345" s="18" t="s">
        <v>133</v>
      </c>
      <c r="BE345" s="196">
        <f>IF(N345="základní",J345,0)</f>
        <v>0</v>
      </c>
      <c r="BF345" s="196">
        <f>IF(N345="snížená",J345,0)</f>
        <v>0</v>
      </c>
      <c r="BG345" s="196">
        <f>IF(N345="zákl. přenesená",J345,0)</f>
        <v>0</v>
      </c>
      <c r="BH345" s="196">
        <f>IF(N345="sníž. přenesená",J345,0)</f>
        <v>0</v>
      </c>
      <c r="BI345" s="196">
        <f>IF(N345="nulová",J345,0)</f>
        <v>0</v>
      </c>
      <c r="BJ345" s="18" t="s">
        <v>86</v>
      </c>
      <c r="BK345" s="196">
        <f>ROUND(I345*H345,2)</f>
        <v>0</v>
      </c>
      <c r="BL345" s="18" t="s">
        <v>139</v>
      </c>
      <c r="BM345" s="195" t="s">
        <v>384</v>
      </c>
    </row>
    <row r="346" spans="1:47" s="2" customFormat="1" ht="19.5">
      <c r="A346" s="32"/>
      <c r="B346" s="33"/>
      <c r="C346" s="34"/>
      <c r="D346" s="197" t="s">
        <v>141</v>
      </c>
      <c r="E346" s="34"/>
      <c r="F346" s="198" t="s">
        <v>385</v>
      </c>
      <c r="G346" s="34"/>
      <c r="H346" s="34"/>
      <c r="I346" s="34"/>
      <c r="J346" s="34"/>
      <c r="K346" s="34"/>
      <c r="L346" s="37"/>
      <c r="M346" s="199"/>
      <c r="N346" s="200"/>
      <c r="O346" s="69"/>
      <c r="P346" s="69"/>
      <c r="Q346" s="69"/>
      <c r="R346" s="69"/>
      <c r="S346" s="69"/>
      <c r="T346" s="70"/>
      <c r="U346" s="32"/>
      <c r="V346" s="32"/>
      <c r="W346" s="32"/>
      <c r="X346" s="32"/>
      <c r="Y346" s="32"/>
      <c r="Z346" s="32"/>
      <c r="AA346" s="32"/>
      <c r="AB346" s="32"/>
      <c r="AC346" s="32"/>
      <c r="AD346" s="32"/>
      <c r="AE346" s="32"/>
      <c r="AT346" s="18" t="s">
        <v>141</v>
      </c>
      <c r="AU346" s="18" t="s">
        <v>88</v>
      </c>
    </row>
    <row r="347" spans="2:51" s="13" customFormat="1" ht="12">
      <c r="B347" s="201"/>
      <c r="C347" s="202"/>
      <c r="D347" s="197" t="s">
        <v>143</v>
      </c>
      <c r="E347" s="203" t="s">
        <v>1</v>
      </c>
      <c r="F347" s="204" t="s">
        <v>151</v>
      </c>
      <c r="G347" s="202"/>
      <c r="H347" s="203" t="s">
        <v>1</v>
      </c>
      <c r="I347" s="202"/>
      <c r="J347" s="202"/>
      <c r="K347" s="202"/>
      <c r="L347" s="205"/>
      <c r="M347" s="206"/>
      <c r="N347" s="207"/>
      <c r="O347" s="207"/>
      <c r="P347" s="207"/>
      <c r="Q347" s="207"/>
      <c r="R347" s="207"/>
      <c r="S347" s="207"/>
      <c r="T347" s="208"/>
      <c r="AT347" s="209" t="s">
        <v>143</v>
      </c>
      <c r="AU347" s="209" t="s">
        <v>88</v>
      </c>
      <c r="AV347" s="13" t="s">
        <v>86</v>
      </c>
      <c r="AW347" s="13" t="s">
        <v>33</v>
      </c>
      <c r="AX347" s="13" t="s">
        <v>78</v>
      </c>
      <c r="AY347" s="209" t="s">
        <v>133</v>
      </c>
    </row>
    <row r="348" spans="2:51" s="14" customFormat="1" ht="12">
      <c r="B348" s="210"/>
      <c r="C348" s="211"/>
      <c r="D348" s="197" t="s">
        <v>143</v>
      </c>
      <c r="E348" s="212" t="s">
        <v>1</v>
      </c>
      <c r="F348" s="213" t="s">
        <v>386</v>
      </c>
      <c r="G348" s="211"/>
      <c r="H348" s="214">
        <v>4.5</v>
      </c>
      <c r="I348" s="211"/>
      <c r="J348" s="211"/>
      <c r="K348" s="211"/>
      <c r="L348" s="215"/>
      <c r="M348" s="216"/>
      <c r="N348" s="217"/>
      <c r="O348" s="217"/>
      <c r="P348" s="217"/>
      <c r="Q348" s="217"/>
      <c r="R348" s="217"/>
      <c r="S348" s="217"/>
      <c r="T348" s="218"/>
      <c r="AT348" s="219" t="s">
        <v>143</v>
      </c>
      <c r="AU348" s="219" t="s">
        <v>88</v>
      </c>
      <c r="AV348" s="14" t="s">
        <v>88</v>
      </c>
      <c r="AW348" s="14" t="s">
        <v>33</v>
      </c>
      <c r="AX348" s="14" t="s">
        <v>78</v>
      </c>
      <c r="AY348" s="219" t="s">
        <v>133</v>
      </c>
    </row>
    <row r="349" spans="2:51" s="15" customFormat="1" ht="12">
      <c r="B349" s="220"/>
      <c r="C349" s="221"/>
      <c r="D349" s="197" t="s">
        <v>143</v>
      </c>
      <c r="E349" s="222" t="s">
        <v>1</v>
      </c>
      <c r="F349" s="223" t="s">
        <v>146</v>
      </c>
      <c r="G349" s="221"/>
      <c r="H349" s="224">
        <v>4.5</v>
      </c>
      <c r="I349" s="221"/>
      <c r="J349" s="221"/>
      <c r="K349" s="221"/>
      <c r="L349" s="225"/>
      <c r="M349" s="226"/>
      <c r="N349" s="227"/>
      <c r="O349" s="227"/>
      <c r="P349" s="227"/>
      <c r="Q349" s="227"/>
      <c r="R349" s="227"/>
      <c r="S349" s="227"/>
      <c r="T349" s="228"/>
      <c r="AT349" s="229" t="s">
        <v>143</v>
      </c>
      <c r="AU349" s="229" t="s">
        <v>88</v>
      </c>
      <c r="AV349" s="15" t="s">
        <v>139</v>
      </c>
      <c r="AW349" s="15" t="s">
        <v>33</v>
      </c>
      <c r="AX349" s="15" t="s">
        <v>86</v>
      </c>
      <c r="AY349" s="229" t="s">
        <v>133</v>
      </c>
    </row>
    <row r="350" spans="1:65" s="2" customFormat="1" ht="16.5" customHeight="1">
      <c r="A350" s="32"/>
      <c r="B350" s="33"/>
      <c r="C350" s="184" t="s">
        <v>387</v>
      </c>
      <c r="D350" s="184" t="s">
        <v>135</v>
      </c>
      <c r="E350" s="185" t="s">
        <v>388</v>
      </c>
      <c r="F350" s="186" t="s">
        <v>389</v>
      </c>
      <c r="G350" s="187" t="s">
        <v>390</v>
      </c>
      <c r="H350" s="188">
        <v>930.6</v>
      </c>
      <c r="I350" s="189">
        <v>0</v>
      </c>
      <c r="J350" s="189">
        <f>ROUND(I350*H350,2)</f>
        <v>0</v>
      </c>
      <c r="K350" s="190"/>
      <c r="L350" s="37"/>
      <c r="M350" s="191" t="s">
        <v>1</v>
      </c>
      <c r="N350" s="192" t="s">
        <v>43</v>
      </c>
      <c r="O350" s="193">
        <v>0</v>
      </c>
      <c r="P350" s="193">
        <f>O350*H350</f>
        <v>0</v>
      </c>
      <c r="Q350" s="193">
        <v>0</v>
      </c>
      <c r="R350" s="193">
        <f>Q350*H350</f>
        <v>0</v>
      </c>
      <c r="S350" s="193">
        <v>0</v>
      </c>
      <c r="T350" s="194">
        <f>S350*H350</f>
        <v>0</v>
      </c>
      <c r="U350" s="32"/>
      <c r="V350" s="32"/>
      <c r="W350" s="32"/>
      <c r="X350" s="32"/>
      <c r="Y350" s="32"/>
      <c r="Z350" s="32"/>
      <c r="AA350" s="32"/>
      <c r="AB350" s="32"/>
      <c r="AC350" s="32"/>
      <c r="AD350" s="32"/>
      <c r="AE350" s="32"/>
      <c r="AR350" s="195" t="s">
        <v>139</v>
      </c>
      <c r="AT350" s="195" t="s">
        <v>135</v>
      </c>
      <c r="AU350" s="195" t="s">
        <v>88</v>
      </c>
      <c r="AY350" s="18" t="s">
        <v>133</v>
      </c>
      <c r="BE350" s="196">
        <f>IF(N350="základní",J350,0)</f>
        <v>0</v>
      </c>
      <c r="BF350" s="196">
        <f>IF(N350="snížená",J350,0)</f>
        <v>0</v>
      </c>
      <c r="BG350" s="196">
        <f>IF(N350="zákl. přenesená",J350,0)</f>
        <v>0</v>
      </c>
      <c r="BH350" s="196">
        <f>IF(N350="sníž. přenesená",J350,0)</f>
        <v>0</v>
      </c>
      <c r="BI350" s="196">
        <f>IF(N350="nulová",J350,0)</f>
        <v>0</v>
      </c>
      <c r="BJ350" s="18" t="s">
        <v>86</v>
      </c>
      <c r="BK350" s="196">
        <f>ROUND(I350*H350,2)</f>
        <v>0</v>
      </c>
      <c r="BL350" s="18" t="s">
        <v>139</v>
      </c>
      <c r="BM350" s="195" t="s">
        <v>391</v>
      </c>
    </row>
    <row r="351" spans="1:47" s="2" customFormat="1" ht="12">
      <c r="A351" s="32"/>
      <c r="B351" s="33"/>
      <c r="C351" s="34"/>
      <c r="D351" s="197" t="s">
        <v>141</v>
      </c>
      <c r="E351" s="34"/>
      <c r="F351" s="198" t="s">
        <v>392</v>
      </c>
      <c r="G351" s="34"/>
      <c r="H351" s="34"/>
      <c r="I351" s="34"/>
      <c r="J351" s="34"/>
      <c r="K351" s="34"/>
      <c r="L351" s="37"/>
      <c r="M351" s="199"/>
      <c r="N351" s="200"/>
      <c r="O351" s="69"/>
      <c r="P351" s="69"/>
      <c r="Q351" s="69"/>
      <c r="R351" s="69"/>
      <c r="S351" s="69"/>
      <c r="T351" s="70"/>
      <c r="U351" s="32"/>
      <c r="V351" s="32"/>
      <c r="W351" s="32"/>
      <c r="X351" s="32"/>
      <c r="Y351" s="32"/>
      <c r="Z351" s="32"/>
      <c r="AA351" s="32"/>
      <c r="AB351" s="32"/>
      <c r="AC351" s="32"/>
      <c r="AD351" s="32"/>
      <c r="AE351" s="32"/>
      <c r="AT351" s="18" t="s">
        <v>141</v>
      </c>
      <c r="AU351" s="18" t="s">
        <v>88</v>
      </c>
    </row>
    <row r="352" spans="2:51" s="14" customFormat="1" ht="12">
      <c r="B352" s="210"/>
      <c r="C352" s="211"/>
      <c r="D352" s="197" t="s">
        <v>143</v>
      </c>
      <c r="E352" s="212" t="s">
        <v>1</v>
      </c>
      <c r="F352" s="213" t="s">
        <v>393</v>
      </c>
      <c r="G352" s="211"/>
      <c r="H352" s="214">
        <v>930.6</v>
      </c>
      <c r="I352" s="211"/>
      <c r="J352" s="211"/>
      <c r="K352" s="211"/>
      <c r="L352" s="215"/>
      <c r="M352" s="216"/>
      <c r="N352" s="217"/>
      <c r="O352" s="217"/>
      <c r="P352" s="217"/>
      <c r="Q352" s="217"/>
      <c r="R352" s="217"/>
      <c r="S352" s="217"/>
      <c r="T352" s="218"/>
      <c r="AT352" s="219" t="s">
        <v>143</v>
      </c>
      <c r="AU352" s="219" t="s">
        <v>88</v>
      </c>
      <c r="AV352" s="14" t="s">
        <v>88</v>
      </c>
      <c r="AW352" s="14" t="s">
        <v>33</v>
      </c>
      <c r="AX352" s="14" t="s">
        <v>86</v>
      </c>
      <c r="AY352" s="219" t="s">
        <v>133</v>
      </c>
    </row>
    <row r="353" spans="1:65" s="2" customFormat="1" ht="16.5" customHeight="1">
      <c r="A353" s="32"/>
      <c r="B353" s="33"/>
      <c r="C353" s="184" t="s">
        <v>394</v>
      </c>
      <c r="D353" s="184" t="s">
        <v>135</v>
      </c>
      <c r="E353" s="185" t="s">
        <v>395</v>
      </c>
      <c r="F353" s="186" t="s">
        <v>396</v>
      </c>
      <c r="G353" s="187" t="s">
        <v>249</v>
      </c>
      <c r="H353" s="188">
        <v>465.3</v>
      </c>
      <c r="I353" s="189">
        <v>0</v>
      </c>
      <c r="J353" s="189">
        <f>ROUND(I353*H353,2)</f>
        <v>0</v>
      </c>
      <c r="K353" s="190"/>
      <c r="L353" s="37"/>
      <c r="M353" s="191" t="s">
        <v>1</v>
      </c>
      <c r="N353" s="192" t="s">
        <v>43</v>
      </c>
      <c r="O353" s="193">
        <v>0.009</v>
      </c>
      <c r="P353" s="193">
        <f>O353*H353</f>
        <v>4.1876999999999995</v>
      </c>
      <c r="Q353" s="193">
        <v>0</v>
      </c>
      <c r="R353" s="193">
        <f>Q353*H353</f>
        <v>0</v>
      </c>
      <c r="S353" s="193">
        <v>0</v>
      </c>
      <c r="T353" s="194">
        <f>S353*H353</f>
        <v>0</v>
      </c>
      <c r="U353" s="32"/>
      <c r="V353" s="32"/>
      <c r="W353" s="32"/>
      <c r="X353" s="32"/>
      <c r="Y353" s="32"/>
      <c r="Z353" s="32"/>
      <c r="AA353" s="32"/>
      <c r="AB353" s="32"/>
      <c r="AC353" s="32"/>
      <c r="AD353" s="32"/>
      <c r="AE353" s="32"/>
      <c r="AR353" s="195" t="s">
        <v>139</v>
      </c>
      <c r="AT353" s="195" t="s">
        <v>135</v>
      </c>
      <c r="AU353" s="195" t="s">
        <v>88</v>
      </c>
      <c r="AY353" s="18" t="s">
        <v>133</v>
      </c>
      <c r="BE353" s="196">
        <f>IF(N353="základní",J353,0)</f>
        <v>0</v>
      </c>
      <c r="BF353" s="196">
        <f>IF(N353="snížená",J353,0)</f>
        <v>0</v>
      </c>
      <c r="BG353" s="196">
        <f>IF(N353="zákl. přenesená",J353,0)</f>
        <v>0</v>
      </c>
      <c r="BH353" s="196">
        <f>IF(N353="sníž. přenesená",J353,0)</f>
        <v>0</v>
      </c>
      <c r="BI353" s="196">
        <f>IF(N353="nulová",J353,0)</f>
        <v>0</v>
      </c>
      <c r="BJ353" s="18" t="s">
        <v>86</v>
      </c>
      <c r="BK353" s="196">
        <f>ROUND(I353*H353,2)</f>
        <v>0</v>
      </c>
      <c r="BL353" s="18" t="s">
        <v>139</v>
      </c>
      <c r="BM353" s="195" t="s">
        <v>397</v>
      </c>
    </row>
    <row r="354" spans="1:47" s="2" customFormat="1" ht="12">
      <c r="A354" s="32"/>
      <c r="B354" s="33"/>
      <c r="C354" s="34"/>
      <c r="D354" s="197" t="s">
        <v>141</v>
      </c>
      <c r="E354" s="34"/>
      <c r="F354" s="198" t="s">
        <v>398</v>
      </c>
      <c r="G354" s="34"/>
      <c r="H354" s="34"/>
      <c r="I354" s="34"/>
      <c r="J354" s="34"/>
      <c r="K354" s="34"/>
      <c r="L354" s="37"/>
      <c r="M354" s="199"/>
      <c r="N354" s="200"/>
      <c r="O354" s="69"/>
      <c r="P354" s="69"/>
      <c r="Q354" s="69"/>
      <c r="R354" s="69"/>
      <c r="S354" s="69"/>
      <c r="T354" s="70"/>
      <c r="U354" s="32"/>
      <c r="V354" s="32"/>
      <c r="W354" s="32"/>
      <c r="X354" s="32"/>
      <c r="Y354" s="32"/>
      <c r="Z354" s="32"/>
      <c r="AA354" s="32"/>
      <c r="AB354" s="32"/>
      <c r="AC354" s="32"/>
      <c r="AD354" s="32"/>
      <c r="AE354" s="32"/>
      <c r="AT354" s="18" t="s">
        <v>141</v>
      </c>
      <c r="AU354" s="18" t="s">
        <v>88</v>
      </c>
    </row>
    <row r="355" spans="2:51" s="14" customFormat="1" ht="12">
      <c r="B355" s="210"/>
      <c r="C355" s="211"/>
      <c r="D355" s="197" t="s">
        <v>143</v>
      </c>
      <c r="E355" s="212" t="s">
        <v>1</v>
      </c>
      <c r="F355" s="213" t="s">
        <v>399</v>
      </c>
      <c r="G355" s="211"/>
      <c r="H355" s="214">
        <v>465.3</v>
      </c>
      <c r="I355" s="211"/>
      <c r="J355" s="211"/>
      <c r="K355" s="211"/>
      <c r="L355" s="215"/>
      <c r="M355" s="216"/>
      <c r="N355" s="217"/>
      <c r="O355" s="217"/>
      <c r="P355" s="217"/>
      <c r="Q355" s="217"/>
      <c r="R355" s="217"/>
      <c r="S355" s="217"/>
      <c r="T355" s="218"/>
      <c r="AT355" s="219" t="s">
        <v>143</v>
      </c>
      <c r="AU355" s="219" t="s">
        <v>88</v>
      </c>
      <c r="AV355" s="14" t="s">
        <v>88</v>
      </c>
      <c r="AW355" s="14" t="s">
        <v>33</v>
      </c>
      <c r="AX355" s="14" t="s">
        <v>86</v>
      </c>
      <c r="AY355" s="219" t="s">
        <v>133</v>
      </c>
    </row>
    <row r="356" spans="1:65" s="2" customFormat="1" ht="16.5" customHeight="1">
      <c r="A356" s="32"/>
      <c r="B356" s="33"/>
      <c r="C356" s="184" t="s">
        <v>400</v>
      </c>
      <c r="D356" s="184" t="s">
        <v>135</v>
      </c>
      <c r="E356" s="185" t="s">
        <v>401</v>
      </c>
      <c r="F356" s="186" t="s">
        <v>402</v>
      </c>
      <c r="G356" s="187" t="s">
        <v>249</v>
      </c>
      <c r="H356" s="188">
        <v>556.4</v>
      </c>
      <c r="I356" s="189">
        <v>0</v>
      </c>
      <c r="J356" s="189">
        <f>ROUND(I356*H356,2)</f>
        <v>0</v>
      </c>
      <c r="K356" s="190"/>
      <c r="L356" s="37"/>
      <c r="M356" s="191" t="s">
        <v>1</v>
      </c>
      <c r="N356" s="192" t="s">
        <v>43</v>
      </c>
      <c r="O356" s="193">
        <v>0.328</v>
      </c>
      <c r="P356" s="193">
        <f>O356*H356</f>
        <v>182.4992</v>
      </c>
      <c r="Q356" s="193">
        <v>0</v>
      </c>
      <c r="R356" s="193">
        <f>Q356*H356</f>
        <v>0</v>
      </c>
      <c r="S356" s="193">
        <v>0</v>
      </c>
      <c r="T356" s="194">
        <f>S356*H356</f>
        <v>0</v>
      </c>
      <c r="U356" s="32"/>
      <c r="V356" s="32"/>
      <c r="W356" s="32"/>
      <c r="X356" s="32"/>
      <c r="Y356" s="32"/>
      <c r="Z356" s="32"/>
      <c r="AA356" s="32"/>
      <c r="AB356" s="32"/>
      <c r="AC356" s="32"/>
      <c r="AD356" s="32"/>
      <c r="AE356" s="32"/>
      <c r="AR356" s="195" t="s">
        <v>139</v>
      </c>
      <c r="AT356" s="195" t="s">
        <v>135</v>
      </c>
      <c r="AU356" s="195" t="s">
        <v>88</v>
      </c>
      <c r="AY356" s="18" t="s">
        <v>133</v>
      </c>
      <c r="BE356" s="196">
        <f>IF(N356="základní",J356,0)</f>
        <v>0</v>
      </c>
      <c r="BF356" s="196">
        <f>IF(N356="snížená",J356,0)</f>
        <v>0</v>
      </c>
      <c r="BG356" s="196">
        <f>IF(N356="zákl. přenesená",J356,0)</f>
        <v>0</v>
      </c>
      <c r="BH356" s="196">
        <f>IF(N356="sníž. přenesená",J356,0)</f>
        <v>0</v>
      </c>
      <c r="BI356" s="196">
        <f>IF(N356="nulová",J356,0)</f>
        <v>0</v>
      </c>
      <c r="BJ356" s="18" t="s">
        <v>86</v>
      </c>
      <c r="BK356" s="196">
        <f>ROUND(I356*H356,2)</f>
        <v>0</v>
      </c>
      <c r="BL356" s="18" t="s">
        <v>139</v>
      </c>
      <c r="BM356" s="195" t="s">
        <v>403</v>
      </c>
    </row>
    <row r="357" spans="1:47" s="2" customFormat="1" ht="19.5">
      <c r="A357" s="32"/>
      <c r="B357" s="33"/>
      <c r="C357" s="34"/>
      <c r="D357" s="197" t="s">
        <v>141</v>
      </c>
      <c r="E357" s="34"/>
      <c r="F357" s="198" t="s">
        <v>404</v>
      </c>
      <c r="G357" s="34"/>
      <c r="H357" s="34"/>
      <c r="I357" s="34"/>
      <c r="J357" s="34"/>
      <c r="K357" s="34"/>
      <c r="L357" s="37"/>
      <c r="M357" s="199"/>
      <c r="N357" s="200"/>
      <c r="O357" s="69"/>
      <c r="P357" s="69"/>
      <c r="Q357" s="69"/>
      <c r="R357" s="69"/>
      <c r="S357" s="69"/>
      <c r="T357" s="70"/>
      <c r="U357" s="32"/>
      <c r="V357" s="32"/>
      <c r="W357" s="32"/>
      <c r="X357" s="32"/>
      <c r="Y357" s="32"/>
      <c r="Z357" s="32"/>
      <c r="AA357" s="32"/>
      <c r="AB357" s="32"/>
      <c r="AC357" s="32"/>
      <c r="AD357" s="32"/>
      <c r="AE357" s="32"/>
      <c r="AT357" s="18" t="s">
        <v>141</v>
      </c>
      <c r="AU357" s="18" t="s">
        <v>88</v>
      </c>
    </row>
    <row r="358" spans="2:51" s="14" customFormat="1" ht="12">
      <c r="B358" s="210"/>
      <c r="C358" s="211"/>
      <c r="D358" s="197" t="s">
        <v>143</v>
      </c>
      <c r="E358" s="212" t="s">
        <v>1</v>
      </c>
      <c r="F358" s="213" t="s">
        <v>293</v>
      </c>
      <c r="G358" s="211"/>
      <c r="H358" s="214">
        <v>1021.7</v>
      </c>
      <c r="I358" s="211"/>
      <c r="J358" s="211"/>
      <c r="K358" s="211"/>
      <c r="L358" s="215"/>
      <c r="M358" s="216"/>
      <c r="N358" s="217"/>
      <c r="O358" s="217"/>
      <c r="P358" s="217"/>
      <c r="Q358" s="217"/>
      <c r="R358" s="217"/>
      <c r="S358" s="217"/>
      <c r="T358" s="218"/>
      <c r="AT358" s="219" t="s">
        <v>143</v>
      </c>
      <c r="AU358" s="219" t="s">
        <v>88</v>
      </c>
      <c r="AV358" s="14" t="s">
        <v>88</v>
      </c>
      <c r="AW358" s="14" t="s">
        <v>33</v>
      </c>
      <c r="AX358" s="14" t="s">
        <v>78</v>
      </c>
      <c r="AY358" s="219" t="s">
        <v>133</v>
      </c>
    </row>
    <row r="359" spans="2:51" s="14" customFormat="1" ht="12">
      <c r="B359" s="210"/>
      <c r="C359" s="211"/>
      <c r="D359" s="197" t="s">
        <v>143</v>
      </c>
      <c r="E359" s="212" t="s">
        <v>1</v>
      </c>
      <c r="F359" s="213" t="s">
        <v>405</v>
      </c>
      <c r="G359" s="211"/>
      <c r="H359" s="214">
        <v>-61</v>
      </c>
      <c r="I359" s="211"/>
      <c r="J359" s="211"/>
      <c r="K359" s="211"/>
      <c r="L359" s="215"/>
      <c r="M359" s="216"/>
      <c r="N359" s="217"/>
      <c r="O359" s="217"/>
      <c r="P359" s="217"/>
      <c r="Q359" s="217"/>
      <c r="R359" s="217"/>
      <c r="S359" s="217"/>
      <c r="T359" s="218"/>
      <c r="AT359" s="219" t="s">
        <v>143</v>
      </c>
      <c r="AU359" s="219" t="s">
        <v>88</v>
      </c>
      <c r="AV359" s="14" t="s">
        <v>88</v>
      </c>
      <c r="AW359" s="14" t="s">
        <v>33</v>
      </c>
      <c r="AX359" s="14" t="s">
        <v>78</v>
      </c>
      <c r="AY359" s="219" t="s">
        <v>133</v>
      </c>
    </row>
    <row r="360" spans="2:51" s="14" customFormat="1" ht="12">
      <c r="B360" s="210"/>
      <c r="C360" s="211"/>
      <c r="D360" s="197" t="s">
        <v>143</v>
      </c>
      <c r="E360" s="212" t="s">
        <v>1</v>
      </c>
      <c r="F360" s="213" t="s">
        <v>406</v>
      </c>
      <c r="G360" s="211"/>
      <c r="H360" s="214">
        <v>-13.2</v>
      </c>
      <c r="I360" s="211"/>
      <c r="J360" s="211"/>
      <c r="K360" s="211"/>
      <c r="L360" s="215"/>
      <c r="M360" s="216"/>
      <c r="N360" s="217"/>
      <c r="O360" s="217"/>
      <c r="P360" s="217"/>
      <c r="Q360" s="217"/>
      <c r="R360" s="217"/>
      <c r="S360" s="217"/>
      <c r="T360" s="218"/>
      <c r="AT360" s="219" t="s">
        <v>143</v>
      </c>
      <c r="AU360" s="219" t="s">
        <v>88</v>
      </c>
      <c r="AV360" s="14" t="s">
        <v>88</v>
      </c>
      <c r="AW360" s="14" t="s">
        <v>33</v>
      </c>
      <c r="AX360" s="14" t="s">
        <v>78</v>
      </c>
      <c r="AY360" s="219" t="s">
        <v>133</v>
      </c>
    </row>
    <row r="361" spans="2:51" s="14" customFormat="1" ht="12">
      <c r="B361" s="210"/>
      <c r="C361" s="211"/>
      <c r="D361" s="197" t="s">
        <v>143</v>
      </c>
      <c r="E361" s="212" t="s">
        <v>1</v>
      </c>
      <c r="F361" s="213" t="s">
        <v>407</v>
      </c>
      <c r="G361" s="211"/>
      <c r="H361" s="214">
        <v>-67.4</v>
      </c>
      <c r="I361" s="211"/>
      <c r="J361" s="211"/>
      <c r="K361" s="211"/>
      <c r="L361" s="215"/>
      <c r="M361" s="216"/>
      <c r="N361" s="217"/>
      <c r="O361" s="217"/>
      <c r="P361" s="217"/>
      <c r="Q361" s="217"/>
      <c r="R361" s="217"/>
      <c r="S361" s="217"/>
      <c r="T361" s="218"/>
      <c r="AT361" s="219" t="s">
        <v>143</v>
      </c>
      <c r="AU361" s="219" t="s">
        <v>88</v>
      </c>
      <c r="AV361" s="14" t="s">
        <v>88</v>
      </c>
      <c r="AW361" s="14" t="s">
        <v>33</v>
      </c>
      <c r="AX361" s="14" t="s">
        <v>78</v>
      </c>
      <c r="AY361" s="219" t="s">
        <v>133</v>
      </c>
    </row>
    <row r="362" spans="2:51" s="14" customFormat="1" ht="12">
      <c r="B362" s="210"/>
      <c r="C362" s="211"/>
      <c r="D362" s="197" t="s">
        <v>143</v>
      </c>
      <c r="E362" s="212" t="s">
        <v>1</v>
      </c>
      <c r="F362" s="213" t="s">
        <v>408</v>
      </c>
      <c r="G362" s="211"/>
      <c r="H362" s="214">
        <v>-242.6</v>
      </c>
      <c r="I362" s="211"/>
      <c r="J362" s="211"/>
      <c r="K362" s="211"/>
      <c r="L362" s="215"/>
      <c r="M362" s="216"/>
      <c r="N362" s="217"/>
      <c r="O362" s="217"/>
      <c r="P362" s="217"/>
      <c r="Q362" s="217"/>
      <c r="R362" s="217"/>
      <c r="S362" s="217"/>
      <c r="T362" s="218"/>
      <c r="AT362" s="219" t="s">
        <v>143</v>
      </c>
      <c r="AU362" s="219" t="s">
        <v>88</v>
      </c>
      <c r="AV362" s="14" t="s">
        <v>88</v>
      </c>
      <c r="AW362" s="14" t="s">
        <v>33</v>
      </c>
      <c r="AX362" s="14" t="s">
        <v>78</v>
      </c>
      <c r="AY362" s="219" t="s">
        <v>133</v>
      </c>
    </row>
    <row r="363" spans="2:51" s="14" customFormat="1" ht="12">
      <c r="B363" s="210"/>
      <c r="C363" s="211"/>
      <c r="D363" s="197" t="s">
        <v>143</v>
      </c>
      <c r="E363" s="212" t="s">
        <v>1</v>
      </c>
      <c r="F363" s="213" t="s">
        <v>409</v>
      </c>
      <c r="G363" s="211"/>
      <c r="H363" s="214">
        <v>-46.234</v>
      </c>
      <c r="I363" s="211"/>
      <c r="J363" s="211"/>
      <c r="K363" s="211"/>
      <c r="L363" s="215"/>
      <c r="M363" s="216"/>
      <c r="N363" s="217"/>
      <c r="O363" s="217"/>
      <c r="P363" s="217"/>
      <c r="Q363" s="217"/>
      <c r="R363" s="217"/>
      <c r="S363" s="217"/>
      <c r="T363" s="218"/>
      <c r="AT363" s="219" t="s">
        <v>143</v>
      </c>
      <c r="AU363" s="219" t="s">
        <v>88</v>
      </c>
      <c r="AV363" s="14" t="s">
        <v>88</v>
      </c>
      <c r="AW363" s="14" t="s">
        <v>33</v>
      </c>
      <c r="AX363" s="14" t="s">
        <v>78</v>
      </c>
      <c r="AY363" s="219" t="s">
        <v>133</v>
      </c>
    </row>
    <row r="364" spans="2:51" s="14" customFormat="1" ht="12">
      <c r="B364" s="210"/>
      <c r="C364" s="211"/>
      <c r="D364" s="197" t="s">
        <v>143</v>
      </c>
      <c r="E364" s="212" t="s">
        <v>1</v>
      </c>
      <c r="F364" s="213" t="s">
        <v>410</v>
      </c>
      <c r="G364" s="211"/>
      <c r="H364" s="214">
        <v>-15.554</v>
      </c>
      <c r="I364" s="211"/>
      <c r="J364" s="211"/>
      <c r="K364" s="211"/>
      <c r="L364" s="215"/>
      <c r="M364" s="216"/>
      <c r="N364" s="217"/>
      <c r="O364" s="217"/>
      <c r="P364" s="217"/>
      <c r="Q364" s="217"/>
      <c r="R364" s="217"/>
      <c r="S364" s="217"/>
      <c r="T364" s="218"/>
      <c r="AT364" s="219" t="s">
        <v>143</v>
      </c>
      <c r="AU364" s="219" t="s">
        <v>88</v>
      </c>
      <c r="AV364" s="14" t="s">
        <v>88</v>
      </c>
      <c r="AW364" s="14" t="s">
        <v>33</v>
      </c>
      <c r="AX364" s="14" t="s">
        <v>78</v>
      </c>
      <c r="AY364" s="219" t="s">
        <v>133</v>
      </c>
    </row>
    <row r="365" spans="2:51" s="14" customFormat="1" ht="12">
      <c r="B365" s="210"/>
      <c r="C365" s="211"/>
      <c r="D365" s="197" t="s">
        <v>143</v>
      </c>
      <c r="E365" s="212" t="s">
        <v>1</v>
      </c>
      <c r="F365" s="213" t="s">
        <v>411</v>
      </c>
      <c r="G365" s="211"/>
      <c r="H365" s="214">
        <v>-1.379</v>
      </c>
      <c r="I365" s="211"/>
      <c r="J365" s="211"/>
      <c r="K365" s="211"/>
      <c r="L365" s="215"/>
      <c r="M365" s="216"/>
      <c r="N365" s="217"/>
      <c r="O365" s="217"/>
      <c r="P365" s="217"/>
      <c r="Q365" s="217"/>
      <c r="R365" s="217"/>
      <c r="S365" s="217"/>
      <c r="T365" s="218"/>
      <c r="AT365" s="219" t="s">
        <v>143</v>
      </c>
      <c r="AU365" s="219" t="s">
        <v>88</v>
      </c>
      <c r="AV365" s="14" t="s">
        <v>88</v>
      </c>
      <c r="AW365" s="14" t="s">
        <v>33</v>
      </c>
      <c r="AX365" s="14" t="s">
        <v>78</v>
      </c>
      <c r="AY365" s="219" t="s">
        <v>133</v>
      </c>
    </row>
    <row r="366" spans="2:51" s="14" customFormat="1" ht="12">
      <c r="B366" s="210"/>
      <c r="C366" s="211"/>
      <c r="D366" s="197" t="s">
        <v>143</v>
      </c>
      <c r="E366" s="212" t="s">
        <v>1</v>
      </c>
      <c r="F366" s="213" t="s">
        <v>412</v>
      </c>
      <c r="G366" s="211"/>
      <c r="H366" s="214">
        <v>-1.005</v>
      </c>
      <c r="I366" s="211"/>
      <c r="J366" s="211"/>
      <c r="K366" s="211"/>
      <c r="L366" s="215"/>
      <c r="M366" s="216"/>
      <c r="N366" s="217"/>
      <c r="O366" s="217"/>
      <c r="P366" s="217"/>
      <c r="Q366" s="217"/>
      <c r="R366" s="217"/>
      <c r="S366" s="217"/>
      <c r="T366" s="218"/>
      <c r="AT366" s="219" t="s">
        <v>143</v>
      </c>
      <c r="AU366" s="219" t="s">
        <v>88</v>
      </c>
      <c r="AV366" s="14" t="s">
        <v>88</v>
      </c>
      <c r="AW366" s="14" t="s">
        <v>33</v>
      </c>
      <c r="AX366" s="14" t="s">
        <v>78</v>
      </c>
      <c r="AY366" s="219" t="s">
        <v>133</v>
      </c>
    </row>
    <row r="367" spans="2:51" s="14" customFormat="1" ht="12">
      <c r="B367" s="210"/>
      <c r="C367" s="211"/>
      <c r="D367" s="197" t="s">
        <v>143</v>
      </c>
      <c r="E367" s="212" t="s">
        <v>1</v>
      </c>
      <c r="F367" s="213" t="s">
        <v>413</v>
      </c>
      <c r="G367" s="211"/>
      <c r="H367" s="214">
        <v>-16.882</v>
      </c>
      <c r="I367" s="211"/>
      <c r="J367" s="211"/>
      <c r="K367" s="211"/>
      <c r="L367" s="215"/>
      <c r="M367" s="216"/>
      <c r="N367" s="217"/>
      <c r="O367" s="217"/>
      <c r="P367" s="217"/>
      <c r="Q367" s="217"/>
      <c r="R367" s="217"/>
      <c r="S367" s="217"/>
      <c r="T367" s="218"/>
      <c r="V367" s="14">
        <f>I4600</f>
        <v>0</v>
      </c>
      <c r="AT367" s="219" t="s">
        <v>143</v>
      </c>
      <c r="AU367" s="219" t="s">
        <v>88</v>
      </c>
      <c r="AV367" s="14" t="s">
        <v>88</v>
      </c>
      <c r="AW367" s="14" t="s">
        <v>33</v>
      </c>
      <c r="AX367" s="14" t="s">
        <v>78</v>
      </c>
      <c r="AY367" s="219" t="s">
        <v>133</v>
      </c>
    </row>
    <row r="368" spans="2:51" s="15" customFormat="1" ht="12">
      <c r="B368" s="220"/>
      <c r="C368" s="221"/>
      <c r="D368" s="197" t="s">
        <v>143</v>
      </c>
      <c r="E368" s="222" t="s">
        <v>1</v>
      </c>
      <c r="F368" s="223" t="s">
        <v>146</v>
      </c>
      <c r="G368" s="221"/>
      <c r="H368" s="224">
        <v>556.446</v>
      </c>
      <c r="I368" s="221"/>
      <c r="J368" s="221"/>
      <c r="K368" s="221"/>
      <c r="L368" s="225"/>
      <c r="M368" s="226"/>
      <c r="N368" s="227"/>
      <c r="O368" s="227"/>
      <c r="P368" s="227"/>
      <c r="Q368" s="227"/>
      <c r="R368" s="227"/>
      <c r="S368" s="227"/>
      <c r="T368" s="228"/>
      <c r="AT368" s="229" t="s">
        <v>143</v>
      </c>
      <c r="AU368" s="229" t="s">
        <v>88</v>
      </c>
      <c r="AV368" s="15" t="s">
        <v>139</v>
      </c>
      <c r="AW368" s="15" t="s">
        <v>33</v>
      </c>
      <c r="AX368" s="15" t="s">
        <v>78</v>
      </c>
      <c r="AY368" s="229" t="s">
        <v>133</v>
      </c>
    </row>
    <row r="369" spans="2:51" s="14" customFormat="1" ht="12">
      <c r="B369" s="210"/>
      <c r="C369" s="211"/>
      <c r="D369" s="197" t="s">
        <v>143</v>
      </c>
      <c r="E369" s="212" t="s">
        <v>1</v>
      </c>
      <c r="F369" s="213" t="s">
        <v>414</v>
      </c>
      <c r="G369" s="211"/>
      <c r="H369" s="214">
        <v>556.4</v>
      </c>
      <c r="I369" s="211"/>
      <c r="J369" s="211"/>
      <c r="K369" s="211"/>
      <c r="L369" s="215"/>
      <c r="M369" s="216"/>
      <c r="N369" s="217"/>
      <c r="O369" s="217"/>
      <c r="P369" s="217"/>
      <c r="Q369" s="217"/>
      <c r="R369" s="217"/>
      <c r="S369" s="217"/>
      <c r="T369" s="218"/>
      <c r="AT369" s="219" t="s">
        <v>143</v>
      </c>
      <c r="AU369" s="219" t="s">
        <v>88</v>
      </c>
      <c r="AV369" s="14" t="s">
        <v>88</v>
      </c>
      <c r="AW369" s="14" t="s">
        <v>33</v>
      </c>
      <c r="AX369" s="14" t="s">
        <v>86</v>
      </c>
      <c r="AY369" s="219" t="s">
        <v>133</v>
      </c>
    </row>
    <row r="370" spans="1:65" s="2" customFormat="1" ht="16.5" customHeight="1">
      <c r="A370" s="32"/>
      <c r="B370" s="33"/>
      <c r="C370" s="184" t="s">
        <v>415</v>
      </c>
      <c r="D370" s="184" t="s">
        <v>135</v>
      </c>
      <c r="E370" s="185" t="s">
        <v>416</v>
      </c>
      <c r="F370" s="186" t="s">
        <v>417</v>
      </c>
      <c r="G370" s="187" t="s">
        <v>249</v>
      </c>
      <c r="H370" s="188">
        <v>242.6</v>
      </c>
      <c r="I370" s="189">
        <v>0</v>
      </c>
      <c r="J370" s="189">
        <f>ROUND(I370*H370,2)</f>
        <v>0</v>
      </c>
      <c r="K370" s="190"/>
      <c r="L370" s="37"/>
      <c r="M370" s="191" t="s">
        <v>1</v>
      </c>
      <c r="N370" s="192" t="s">
        <v>43</v>
      </c>
      <c r="O370" s="193">
        <v>0.435</v>
      </c>
      <c r="P370" s="193">
        <f>O370*H370</f>
        <v>105.53099999999999</v>
      </c>
      <c r="Q370" s="193">
        <v>0</v>
      </c>
      <c r="R370" s="193">
        <f>Q370*H370</f>
        <v>0</v>
      </c>
      <c r="S370" s="193">
        <v>0</v>
      </c>
      <c r="T370" s="194">
        <f>S370*H370</f>
        <v>0</v>
      </c>
      <c r="U370" s="32"/>
      <c r="V370" s="32"/>
      <c r="W370" s="32"/>
      <c r="X370" s="32"/>
      <c r="Y370" s="32"/>
      <c r="Z370" s="32"/>
      <c r="AA370" s="32"/>
      <c r="AB370" s="32"/>
      <c r="AC370" s="32"/>
      <c r="AD370" s="32"/>
      <c r="AE370" s="32"/>
      <c r="AR370" s="195" t="s">
        <v>139</v>
      </c>
      <c r="AT370" s="195" t="s">
        <v>135</v>
      </c>
      <c r="AU370" s="195" t="s">
        <v>88</v>
      </c>
      <c r="AY370" s="18" t="s">
        <v>133</v>
      </c>
      <c r="BE370" s="196">
        <f>IF(N370="základní",J370,0)</f>
        <v>0</v>
      </c>
      <c r="BF370" s="196">
        <f>IF(N370="snížená",J370,0)</f>
        <v>0</v>
      </c>
      <c r="BG370" s="196">
        <f>IF(N370="zákl. přenesená",J370,0)</f>
        <v>0</v>
      </c>
      <c r="BH370" s="196">
        <f>IF(N370="sníž. přenesená",J370,0)</f>
        <v>0</v>
      </c>
      <c r="BI370" s="196">
        <f>IF(N370="nulová",J370,0)</f>
        <v>0</v>
      </c>
      <c r="BJ370" s="18" t="s">
        <v>86</v>
      </c>
      <c r="BK370" s="196">
        <f>ROUND(I370*H370,2)</f>
        <v>0</v>
      </c>
      <c r="BL370" s="18" t="s">
        <v>139</v>
      </c>
      <c r="BM370" s="195" t="s">
        <v>418</v>
      </c>
    </row>
    <row r="371" spans="1:47" s="2" customFormat="1" ht="19.5">
      <c r="A371" s="32"/>
      <c r="B371" s="33"/>
      <c r="C371" s="34"/>
      <c r="D371" s="197" t="s">
        <v>141</v>
      </c>
      <c r="E371" s="34"/>
      <c r="F371" s="198" t="s">
        <v>419</v>
      </c>
      <c r="G371" s="34"/>
      <c r="H371" s="34"/>
      <c r="I371" s="34"/>
      <c r="J371" s="34"/>
      <c r="K371" s="34"/>
      <c r="L371" s="37"/>
      <c r="M371" s="199"/>
      <c r="N371" s="200"/>
      <c r="O371" s="69"/>
      <c r="P371" s="69"/>
      <c r="Q371" s="69"/>
      <c r="R371" s="69"/>
      <c r="S371" s="69"/>
      <c r="T371" s="70"/>
      <c r="U371" s="32"/>
      <c r="V371" s="32"/>
      <c r="W371" s="32"/>
      <c r="X371" s="32"/>
      <c r="Y371" s="32"/>
      <c r="Z371" s="32"/>
      <c r="AA371" s="32"/>
      <c r="AB371" s="32"/>
      <c r="AC371" s="32"/>
      <c r="AD371" s="32"/>
      <c r="AE371" s="32"/>
      <c r="AT371" s="18" t="s">
        <v>141</v>
      </c>
      <c r="AU371" s="18" t="s">
        <v>88</v>
      </c>
    </row>
    <row r="372" spans="2:51" s="14" customFormat="1" ht="12">
      <c r="B372" s="210"/>
      <c r="C372" s="211"/>
      <c r="D372" s="197" t="s">
        <v>143</v>
      </c>
      <c r="E372" s="212" t="s">
        <v>1</v>
      </c>
      <c r="F372" s="213" t="s">
        <v>420</v>
      </c>
      <c r="G372" s="211"/>
      <c r="H372" s="214">
        <v>242.6</v>
      </c>
      <c r="I372" s="211"/>
      <c r="J372" s="211"/>
      <c r="K372" s="211"/>
      <c r="L372" s="215"/>
      <c r="M372" s="216"/>
      <c r="N372" s="217"/>
      <c r="O372" s="217"/>
      <c r="P372" s="217"/>
      <c r="Q372" s="217"/>
      <c r="R372" s="217"/>
      <c r="S372" s="217"/>
      <c r="T372" s="218"/>
      <c r="AT372" s="219" t="s">
        <v>143</v>
      </c>
      <c r="AU372" s="219" t="s">
        <v>88</v>
      </c>
      <c r="AV372" s="14" t="s">
        <v>88</v>
      </c>
      <c r="AW372" s="14" t="s">
        <v>33</v>
      </c>
      <c r="AX372" s="14" t="s">
        <v>78</v>
      </c>
      <c r="AY372" s="219" t="s">
        <v>133</v>
      </c>
    </row>
    <row r="373" spans="2:51" s="15" customFormat="1" ht="12">
      <c r="B373" s="220"/>
      <c r="C373" s="221"/>
      <c r="D373" s="197" t="s">
        <v>143</v>
      </c>
      <c r="E373" s="222" t="s">
        <v>1</v>
      </c>
      <c r="F373" s="223" t="s">
        <v>146</v>
      </c>
      <c r="G373" s="221"/>
      <c r="H373" s="224">
        <v>242.6</v>
      </c>
      <c r="I373" s="221"/>
      <c r="J373" s="221"/>
      <c r="K373" s="221"/>
      <c r="L373" s="225"/>
      <c r="M373" s="226"/>
      <c r="N373" s="227"/>
      <c r="O373" s="227"/>
      <c r="P373" s="227"/>
      <c r="Q373" s="227"/>
      <c r="R373" s="227"/>
      <c r="S373" s="227"/>
      <c r="T373" s="228"/>
      <c r="AT373" s="229" t="s">
        <v>143</v>
      </c>
      <c r="AU373" s="229" t="s">
        <v>88</v>
      </c>
      <c r="AV373" s="15" t="s">
        <v>139</v>
      </c>
      <c r="AW373" s="15" t="s">
        <v>33</v>
      </c>
      <c r="AX373" s="15" t="s">
        <v>86</v>
      </c>
      <c r="AY373" s="229" t="s">
        <v>133</v>
      </c>
    </row>
    <row r="374" spans="1:65" s="2" customFormat="1" ht="16.5" customHeight="1">
      <c r="A374" s="32"/>
      <c r="B374" s="33"/>
      <c r="C374" s="240" t="s">
        <v>421</v>
      </c>
      <c r="D374" s="240" t="s">
        <v>422</v>
      </c>
      <c r="E374" s="241" t="s">
        <v>423</v>
      </c>
      <c r="F374" s="242" t="s">
        <v>424</v>
      </c>
      <c r="G374" s="243" t="s">
        <v>390</v>
      </c>
      <c r="H374" s="244">
        <v>352.2</v>
      </c>
      <c r="I374" s="245">
        <v>0</v>
      </c>
      <c r="J374" s="245">
        <f>ROUND(I374*H374,2)</f>
        <v>0</v>
      </c>
      <c r="K374" s="246"/>
      <c r="L374" s="247"/>
      <c r="M374" s="248" t="s">
        <v>1</v>
      </c>
      <c r="N374" s="249" t="s">
        <v>43</v>
      </c>
      <c r="O374" s="193">
        <v>0</v>
      </c>
      <c r="P374" s="193">
        <f>O374*H374</f>
        <v>0</v>
      </c>
      <c r="Q374" s="193">
        <v>1</v>
      </c>
      <c r="R374" s="193">
        <f>Q374*H374</f>
        <v>352.2</v>
      </c>
      <c r="S374" s="193">
        <v>0</v>
      </c>
      <c r="T374" s="194">
        <f>S374*H374</f>
        <v>0</v>
      </c>
      <c r="U374" s="32"/>
      <c r="V374" s="32"/>
      <c r="W374" s="32"/>
      <c r="X374" s="32"/>
      <c r="Y374" s="32"/>
      <c r="Z374" s="32"/>
      <c r="AA374" s="32"/>
      <c r="AB374" s="32"/>
      <c r="AC374" s="32"/>
      <c r="AD374" s="32"/>
      <c r="AE374" s="32"/>
      <c r="AR374" s="195" t="s">
        <v>183</v>
      </c>
      <c r="AT374" s="195" t="s">
        <v>422</v>
      </c>
      <c r="AU374" s="195" t="s">
        <v>88</v>
      </c>
      <c r="AY374" s="18" t="s">
        <v>133</v>
      </c>
      <c r="BE374" s="196">
        <f>IF(N374="základní",J374,0)</f>
        <v>0</v>
      </c>
      <c r="BF374" s="196">
        <f>IF(N374="snížená",J374,0)</f>
        <v>0</v>
      </c>
      <c r="BG374" s="196">
        <f>IF(N374="zákl. přenesená",J374,0)</f>
        <v>0</v>
      </c>
      <c r="BH374" s="196">
        <f>IF(N374="sníž. přenesená",J374,0)</f>
        <v>0</v>
      </c>
      <c r="BI374" s="196">
        <f>IF(N374="nulová",J374,0)</f>
        <v>0</v>
      </c>
      <c r="BJ374" s="18" t="s">
        <v>86</v>
      </c>
      <c r="BK374" s="196">
        <f>ROUND(I374*H374,2)</f>
        <v>0</v>
      </c>
      <c r="BL374" s="18" t="s">
        <v>139</v>
      </c>
      <c r="BM374" s="195" t="s">
        <v>425</v>
      </c>
    </row>
    <row r="375" spans="1:47" s="2" customFormat="1" ht="12">
      <c r="A375" s="32"/>
      <c r="B375" s="33"/>
      <c r="C375" s="34"/>
      <c r="D375" s="197" t="s">
        <v>141</v>
      </c>
      <c r="E375" s="34"/>
      <c r="F375" s="198" t="s">
        <v>426</v>
      </c>
      <c r="G375" s="34"/>
      <c r="H375" s="34"/>
      <c r="I375" s="34"/>
      <c r="J375" s="34"/>
      <c r="K375" s="34"/>
      <c r="L375" s="37"/>
      <c r="M375" s="199"/>
      <c r="N375" s="200"/>
      <c r="O375" s="69"/>
      <c r="P375" s="69"/>
      <c r="Q375" s="69"/>
      <c r="R375" s="69"/>
      <c r="S375" s="69"/>
      <c r="T375" s="70"/>
      <c r="U375" s="32"/>
      <c r="V375" s="32"/>
      <c r="W375" s="32"/>
      <c r="X375" s="32"/>
      <c r="Y375" s="32"/>
      <c r="Z375" s="32"/>
      <c r="AA375" s="32"/>
      <c r="AB375" s="32"/>
      <c r="AC375" s="32"/>
      <c r="AD375" s="32"/>
      <c r="AE375" s="32"/>
      <c r="AT375" s="18" t="s">
        <v>141</v>
      </c>
      <c r="AU375" s="18" t="s">
        <v>88</v>
      </c>
    </row>
    <row r="376" spans="2:51" s="13" customFormat="1" ht="12">
      <c r="B376" s="201"/>
      <c r="C376" s="202"/>
      <c r="D376" s="197" t="s">
        <v>143</v>
      </c>
      <c r="E376" s="203" t="s">
        <v>1</v>
      </c>
      <c r="F376" s="204" t="s">
        <v>427</v>
      </c>
      <c r="G376" s="202"/>
      <c r="H376" s="203" t="s">
        <v>1</v>
      </c>
      <c r="I376" s="202"/>
      <c r="J376" s="202"/>
      <c r="K376" s="202"/>
      <c r="L376" s="205"/>
      <c r="M376" s="206"/>
      <c r="N376" s="207"/>
      <c r="O376" s="207"/>
      <c r="P376" s="207"/>
      <c r="Q376" s="207"/>
      <c r="R376" s="207"/>
      <c r="S376" s="207"/>
      <c r="T376" s="208"/>
      <c r="AT376" s="209" t="s">
        <v>143</v>
      </c>
      <c r="AU376" s="209" t="s">
        <v>88</v>
      </c>
      <c r="AV376" s="13" t="s">
        <v>86</v>
      </c>
      <c r="AW376" s="13" t="s">
        <v>33</v>
      </c>
      <c r="AX376" s="13" t="s">
        <v>78</v>
      </c>
      <c r="AY376" s="209" t="s">
        <v>133</v>
      </c>
    </row>
    <row r="377" spans="2:51" s="14" customFormat="1" ht="12">
      <c r="B377" s="210"/>
      <c r="C377" s="211"/>
      <c r="D377" s="197" t="s">
        <v>143</v>
      </c>
      <c r="E377" s="212" t="s">
        <v>1</v>
      </c>
      <c r="F377" s="213" t="s">
        <v>428</v>
      </c>
      <c r="G377" s="211"/>
      <c r="H377" s="214">
        <v>47.951</v>
      </c>
      <c r="I377" s="211"/>
      <c r="J377" s="211"/>
      <c r="K377" s="211"/>
      <c r="L377" s="215"/>
      <c r="M377" s="216"/>
      <c r="N377" s="217"/>
      <c r="O377" s="217"/>
      <c r="P377" s="217"/>
      <c r="Q377" s="217"/>
      <c r="R377" s="217"/>
      <c r="S377" s="217"/>
      <c r="T377" s="218"/>
      <c r="AT377" s="219" t="s">
        <v>143</v>
      </c>
      <c r="AU377" s="219" t="s">
        <v>88</v>
      </c>
      <c r="AV377" s="14" t="s">
        <v>88</v>
      </c>
      <c r="AW377" s="14" t="s">
        <v>33</v>
      </c>
      <c r="AX377" s="14" t="s">
        <v>78</v>
      </c>
      <c r="AY377" s="219" t="s">
        <v>133</v>
      </c>
    </row>
    <row r="378" spans="2:51" s="14" customFormat="1" ht="12">
      <c r="B378" s="210"/>
      <c r="C378" s="211"/>
      <c r="D378" s="197" t="s">
        <v>143</v>
      </c>
      <c r="E378" s="212" t="s">
        <v>1</v>
      </c>
      <c r="F378" s="213" t="s">
        <v>429</v>
      </c>
      <c r="G378" s="211"/>
      <c r="H378" s="214">
        <v>6.465</v>
      </c>
      <c r="I378" s="211"/>
      <c r="J378" s="211"/>
      <c r="K378" s="211"/>
      <c r="L378" s="215"/>
      <c r="M378" s="216"/>
      <c r="N378" s="217"/>
      <c r="O378" s="217"/>
      <c r="P378" s="217"/>
      <c r="Q378" s="217"/>
      <c r="R378" s="217"/>
      <c r="S378" s="217"/>
      <c r="T378" s="218"/>
      <c r="AT378" s="219" t="s">
        <v>143</v>
      </c>
      <c r="AU378" s="219" t="s">
        <v>88</v>
      </c>
      <c r="AV378" s="14" t="s">
        <v>88</v>
      </c>
      <c r="AW378" s="14" t="s">
        <v>33</v>
      </c>
      <c r="AX378" s="14" t="s">
        <v>78</v>
      </c>
      <c r="AY378" s="219" t="s">
        <v>133</v>
      </c>
    </row>
    <row r="379" spans="2:51" s="16" customFormat="1" ht="12">
      <c r="B379" s="230"/>
      <c r="C379" s="231"/>
      <c r="D379" s="197" t="s">
        <v>143</v>
      </c>
      <c r="E379" s="232" t="s">
        <v>1</v>
      </c>
      <c r="F379" s="233" t="s">
        <v>203</v>
      </c>
      <c r="G379" s="231"/>
      <c r="H379" s="234">
        <v>54.416</v>
      </c>
      <c r="I379" s="231"/>
      <c r="J379" s="231"/>
      <c r="K379" s="231"/>
      <c r="L379" s="235"/>
      <c r="M379" s="236"/>
      <c r="N379" s="237"/>
      <c r="O379" s="237"/>
      <c r="P379" s="237"/>
      <c r="Q379" s="237"/>
      <c r="R379" s="237"/>
      <c r="S379" s="237"/>
      <c r="T379" s="238"/>
      <c r="AT379" s="239" t="s">
        <v>143</v>
      </c>
      <c r="AU379" s="239" t="s">
        <v>88</v>
      </c>
      <c r="AV379" s="16" t="s">
        <v>153</v>
      </c>
      <c r="AW379" s="16" t="s">
        <v>33</v>
      </c>
      <c r="AX379" s="16" t="s">
        <v>78</v>
      </c>
      <c r="AY379" s="239" t="s">
        <v>133</v>
      </c>
    </row>
    <row r="380" spans="2:51" s="13" customFormat="1" ht="12">
      <c r="B380" s="201"/>
      <c r="C380" s="202"/>
      <c r="D380" s="197" t="s">
        <v>143</v>
      </c>
      <c r="E380" s="203" t="s">
        <v>1</v>
      </c>
      <c r="F380" s="204" t="s">
        <v>430</v>
      </c>
      <c r="G380" s="202"/>
      <c r="H380" s="203" t="s">
        <v>1</v>
      </c>
      <c r="I380" s="202"/>
      <c r="J380" s="202"/>
      <c r="K380" s="202"/>
      <c r="L380" s="205"/>
      <c r="M380" s="206"/>
      <c r="N380" s="207"/>
      <c r="O380" s="207"/>
      <c r="P380" s="207"/>
      <c r="Q380" s="207"/>
      <c r="R380" s="207"/>
      <c r="S380" s="207"/>
      <c r="T380" s="208"/>
      <c r="AT380" s="209" t="s">
        <v>143</v>
      </c>
      <c r="AU380" s="209" t="s">
        <v>88</v>
      </c>
      <c r="AV380" s="13" t="s">
        <v>86</v>
      </c>
      <c r="AW380" s="13" t="s">
        <v>33</v>
      </c>
      <c r="AX380" s="13" t="s">
        <v>78</v>
      </c>
      <c r="AY380" s="209" t="s">
        <v>133</v>
      </c>
    </row>
    <row r="381" spans="2:51" s="14" customFormat="1" ht="12">
      <c r="B381" s="210"/>
      <c r="C381" s="211"/>
      <c r="D381" s="197" t="s">
        <v>143</v>
      </c>
      <c r="E381" s="212" t="s">
        <v>1</v>
      </c>
      <c r="F381" s="213" t="s">
        <v>431</v>
      </c>
      <c r="G381" s="211"/>
      <c r="H381" s="214">
        <v>5.823</v>
      </c>
      <c r="I381" s="211"/>
      <c r="J381" s="211"/>
      <c r="K381" s="211"/>
      <c r="L381" s="215"/>
      <c r="M381" s="216"/>
      <c r="N381" s="217"/>
      <c r="O381" s="217"/>
      <c r="P381" s="217"/>
      <c r="Q381" s="217"/>
      <c r="R381" s="217"/>
      <c r="S381" s="217"/>
      <c r="T381" s="218"/>
      <c r="AT381" s="219" t="s">
        <v>143</v>
      </c>
      <c r="AU381" s="219" t="s">
        <v>88</v>
      </c>
      <c r="AV381" s="14" t="s">
        <v>88</v>
      </c>
      <c r="AW381" s="14" t="s">
        <v>33</v>
      </c>
      <c r="AX381" s="14" t="s">
        <v>78</v>
      </c>
      <c r="AY381" s="219" t="s">
        <v>133</v>
      </c>
    </row>
    <row r="382" spans="2:51" s="16" customFormat="1" ht="12">
      <c r="B382" s="230"/>
      <c r="C382" s="231"/>
      <c r="D382" s="197" t="s">
        <v>143</v>
      </c>
      <c r="E382" s="232" t="s">
        <v>1</v>
      </c>
      <c r="F382" s="233" t="s">
        <v>203</v>
      </c>
      <c r="G382" s="231"/>
      <c r="H382" s="234">
        <v>5.823</v>
      </c>
      <c r="I382" s="231"/>
      <c r="J382" s="231"/>
      <c r="K382" s="231"/>
      <c r="L382" s="235"/>
      <c r="M382" s="236"/>
      <c r="N382" s="237"/>
      <c r="O382" s="237"/>
      <c r="P382" s="237"/>
      <c r="Q382" s="237"/>
      <c r="R382" s="237"/>
      <c r="S382" s="237"/>
      <c r="T382" s="238"/>
      <c r="AT382" s="239" t="s">
        <v>143</v>
      </c>
      <c r="AU382" s="239" t="s">
        <v>88</v>
      </c>
      <c r="AV382" s="16" t="s">
        <v>153</v>
      </c>
      <c r="AW382" s="16" t="s">
        <v>33</v>
      </c>
      <c r="AX382" s="16" t="s">
        <v>78</v>
      </c>
      <c r="AY382" s="239" t="s">
        <v>133</v>
      </c>
    </row>
    <row r="383" spans="2:51" s="13" customFormat="1" ht="12">
      <c r="B383" s="201"/>
      <c r="C383" s="202"/>
      <c r="D383" s="197" t="s">
        <v>143</v>
      </c>
      <c r="E383" s="203" t="s">
        <v>1</v>
      </c>
      <c r="F383" s="204" t="s">
        <v>432</v>
      </c>
      <c r="G383" s="202"/>
      <c r="H383" s="203" t="s">
        <v>1</v>
      </c>
      <c r="I383" s="202"/>
      <c r="J383" s="202"/>
      <c r="K383" s="202"/>
      <c r="L383" s="205"/>
      <c r="M383" s="206"/>
      <c r="N383" s="207"/>
      <c r="O383" s="207"/>
      <c r="P383" s="207"/>
      <c r="Q383" s="207"/>
      <c r="R383" s="207"/>
      <c r="S383" s="207"/>
      <c r="T383" s="208"/>
      <c r="AT383" s="209" t="s">
        <v>143</v>
      </c>
      <c r="AU383" s="209" t="s">
        <v>88</v>
      </c>
      <c r="AV383" s="13" t="s">
        <v>86</v>
      </c>
      <c r="AW383" s="13" t="s">
        <v>33</v>
      </c>
      <c r="AX383" s="13" t="s">
        <v>78</v>
      </c>
      <c r="AY383" s="209" t="s">
        <v>133</v>
      </c>
    </row>
    <row r="384" spans="2:51" s="14" customFormat="1" ht="12">
      <c r="B384" s="210"/>
      <c r="C384" s="211"/>
      <c r="D384" s="197" t="s">
        <v>143</v>
      </c>
      <c r="E384" s="212" t="s">
        <v>1</v>
      </c>
      <c r="F384" s="213" t="s">
        <v>433</v>
      </c>
      <c r="G384" s="211"/>
      <c r="H384" s="214">
        <v>94.208</v>
      </c>
      <c r="I384" s="211"/>
      <c r="J384" s="211"/>
      <c r="K384" s="211"/>
      <c r="L384" s="215"/>
      <c r="M384" s="216"/>
      <c r="N384" s="217"/>
      <c r="O384" s="217"/>
      <c r="P384" s="217"/>
      <c r="Q384" s="217"/>
      <c r="R384" s="217"/>
      <c r="S384" s="217"/>
      <c r="T384" s="218"/>
      <c r="AT384" s="219" t="s">
        <v>143</v>
      </c>
      <c r="AU384" s="219" t="s">
        <v>88</v>
      </c>
      <c r="AV384" s="14" t="s">
        <v>88</v>
      </c>
      <c r="AW384" s="14" t="s">
        <v>33</v>
      </c>
      <c r="AX384" s="14" t="s">
        <v>78</v>
      </c>
      <c r="AY384" s="219" t="s">
        <v>133</v>
      </c>
    </row>
    <row r="385" spans="2:51" s="16" customFormat="1" ht="12">
      <c r="B385" s="230"/>
      <c r="C385" s="231"/>
      <c r="D385" s="197" t="s">
        <v>143</v>
      </c>
      <c r="E385" s="232" t="s">
        <v>1</v>
      </c>
      <c r="F385" s="233" t="s">
        <v>203</v>
      </c>
      <c r="G385" s="231"/>
      <c r="H385" s="234">
        <v>94.208</v>
      </c>
      <c r="I385" s="231"/>
      <c r="J385" s="231"/>
      <c r="K385" s="231"/>
      <c r="L385" s="235"/>
      <c r="M385" s="236"/>
      <c r="N385" s="237"/>
      <c r="O385" s="237"/>
      <c r="P385" s="237"/>
      <c r="Q385" s="237"/>
      <c r="R385" s="237"/>
      <c r="S385" s="237"/>
      <c r="T385" s="238"/>
      <c r="AT385" s="239" t="s">
        <v>143</v>
      </c>
      <c r="AU385" s="239" t="s">
        <v>88</v>
      </c>
      <c r="AV385" s="16" t="s">
        <v>153</v>
      </c>
      <c r="AW385" s="16" t="s">
        <v>33</v>
      </c>
      <c r="AX385" s="16" t="s">
        <v>78</v>
      </c>
      <c r="AY385" s="239" t="s">
        <v>133</v>
      </c>
    </row>
    <row r="386" spans="2:51" s="13" customFormat="1" ht="12">
      <c r="B386" s="201"/>
      <c r="C386" s="202"/>
      <c r="D386" s="197" t="s">
        <v>143</v>
      </c>
      <c r="E386" s="203" t="s">
        <v>1</v>
      </c>
      <c r="F386" s="204" t="s">
        <v>434</v>
      </c>
      <c r="G386" s="202"/>
      <c r="H386" s="203" t="s">
        <v>1</v>
      </c>
      <c r="I386" s="202"/>
      <c r="J386" s="202"/>
      <c r="K386" s="202"/>
      <c r="L386" s="205"/>
      <c r="M386" s="206"/>
      <c r="N386" s="207"/>
      <c r="O386" s="207"/>
      <c r="P386" s="207"/>
      <c r="Q386" s="207"/>
      <c r="R386" s="207"/>
      <c r="S386" s="207"/>
      <c r="T386" s="208"/>
      <c r="AT386" s="209" t="s">
        <v>143</v>
      </c>
      <c r="AU386" s="209" t="s">
        <v>88</v>
      </c>
      <c r="AV386" s="13" t="s">
        <v>86</v>
      </c>
      <c r="AW386" s="13" t="s">
        <v>33</v>
      </c>
      <c r="AX386" s="13" t="s">
        <v>78</v>
      </c>
      <c r="AY386" s="209" t="s">
        <v>133</v>
      </c>
    </row>
    <row r="387" spans="2:51" s="14" customFormat="1" ht="12">
      <c r="B387" s="210"/>
      <c r="C387" s="211"/>
      <c r="D387" s="197" t="s">
        <v>143</v>
      </c>
      <c r="E387" s="212" t="s">
        <v>1</v>
      </c>
      <c r="F387" s="213" t="s">
        <v>435</v>
      </c>
      <c r="G387" s="211"/>
      <c r="H387" s="214">
        <v>21.672</v>
      </c>
      <c r="I387" s="211"/>
      <c r="J387" s="211"/>
      <c r="K387" s="211"/>
      <c r="L387" s="215"/>
      <c r="M387" s="216"/>
      <c r="N387" s="217"/>
      <c r="O387" s="217"/>
      <c r="P387" s="217"/>
      <c r="Q387" s="217"/>
      <c r="R387" s="217"/>
      <c r="S387" s="217"/>
      <c r="T387" s="218"/>
      <c r="AT387" s="219" t="s">
        <v>143</v>
      </c>
      <c r="AU387" s="219" t="s">
        <v>88</v>
      </c>
      <c r="AV387" s="14" t="s">
        <v>88</v>
      </c>
      <c r="AW387" s="14" t="s">
        <v>33</v>
      </c>
      <c r="AX387" s="14" t="s">
        <v>78</v>
      </c>
      <c r="AY387" s="219" t="s">
        <v>133</v>
      </c>
    </row>
    <row r="388" spans="2:51" s="16" customFormat="1" ht="12">
      <c r="B388" s="230"/>
      <c r="C388" s="231"/>
      <c r="D388" s="197" t="s">
        <v>143</v>
      </c>
      <c r="E388" s="232" t="s">
        <v>1</v>
      </c>
      <c r="F388" s="233" t="s">
        <v>203</v>
      </c>
      <c r="G388" s="231"/>
      <c r="H388" s="234">
        <v>21.672</v>
      </c>
      <c r="I388" s="231"/>
      <c r="J388" s="231"/>
      <c r="K388" s="231"/>
      <c r="L388" s="235"/>
      <c r="M388" s="236"/>
      <c r="N388" s="237"/>
      <c r="O388" s="237"/>
      <c r="P388" s="237"/>
      <c r="Q388" s="237"/>
      <c r="R388" s="237"/>
      <c r="S388" s="237"/>
      <c r="T388" s="238"/>
      <c r="AT388" s="239" t="s">
        <v>143</v>
      </c>
      <c r="AU388" s="239" t="s">
        <v>88</v>
      </c>
      <c r="AV388" s="16" t="s">
        <v>153</v>
      </c>
      <c r="AW388" s="16" t="s">
        <v>33</v>
      </c>
      <c r="AX388" s="16" t="s">
        <v>78</v>
      </c>
      <c r="AY388" s="239" t="s">
        <v>133</v>
      </c>
    </row>
    <row r="389" spans="2:51" s="15" customFormat="1" ht="12">
      <c r="B389" s="220"/>
      <c r="C389" s="221"/>
      <c r="D389" s="197" t="s">
        <v>143</v>
      </c>
      <c r="E389" s="222" t="s">
        <v>1</v>
      </c>
      <c r="F389" s="223" t="s">
        <v>146</v>
      </c>
      <c r="G389" s="221"/>
      <c r="H389" s="224">
        <v>176.119</v>
      </c>
      <c r="I389" s="221"/>
      <c r="J389" s="221"/>
      <c r="K389" s="221"/>
      <c r="L389" s="225"/>
      <c r="M389" s="226"/>
      <c r="N389" s="227"/>
      <c r="O389" s="227"/>
      <c r="P389" s="227"/>
      <c r="Q389" s="227"/>
      <c r="R389" s="227"/>
      <c r="S389" s="227"/>
      <c r="T389" s="228"/>
      <c r="AT389" s="229" t="s">
        <v>143</v>
      </c>
      <c r="AU389" s="229" t="s">
        <v>88</v>
      </c>
      <c r="AV389" s="15" t="s">
        <v>139</v>
      </c>
      <c r="AW389" s="15" t="s">
        <v>33</v>
      </c>
      <c r="AX389" s="15" t="s">
        <v>78</v>
      </c>
      <c r="AY389" s="229" t="s">
        <v>133</v>
      </c>
    </row>
    <row r="390" spans="2:51" s="14" customFormat="1" ht="12">
      <c r="B390" s="210"/>
      <c r="C390" s="211"/>
      <c r="D390" s="197" t="s">
        <v>143</v>
      </c>
      <c r="E390" s="212" t="s">
        <v>1</v>
      </c>
      <c r="F390" s="213" t="s">
        <v>436</v>
      </c>
      <c r="G390" s="211"/>
      <c r="H390" s="214">
        <v>352.2</v>
      </c>
      <c r="I390" s="211"/>
      <c r="J390" s="211"/>
      <c r="K390" s="211"/>
      <c r="L390" s="215"/>
      <c r="M390" s="216"/>
      <c r="N390" s="217"/>
      <c r="O390" s="217"/>
      <c r="P390" s="217"/>
      <c r="Q390" s="217"/>
      <c r="R390" s="217"/>
      <c r="S390" s="217"/>
      <c r="T390" s="218"/>
      <c r="AT390" s="219" t="s">
        <v>143</v>
      </c>
      <c r="AU390" s="219" t="s">
        <v>88</v>
      </c>
      <c r="AV390" s="14" t="s">
        <v>88</v>
      </c>
      <c r="AW390" s="14" t="s">
        <v>33</v>
      </c>
      <c r="AX390" s="14" t="s">
        <v>86</v>
      </c>
      <c r="AY390" s="219" t="s">
        <v>133</v>
      </c>
    </row>
    <row r="391" spans="1:65" s="2" customFormat="1" ht="16.5" customHeight="1">
      <c r="A391" s="32"/>
      <c r="B391" s="33"/>
      <c r="C391" s="240" t="s">
        <v>437</v>
      </c>
      <c r="D391" s="240" t="s">
        <v>422</v>
      </c>
      <c r="E391" s="241" t="s">
        <v>438</v>
      </c>
      <c r="F391" s="242" t="s">
        <v>439</v>
      </c>
      <c r="G391" s="243" t="s">
        <v>390</v>
      </c>
      <c r="H391" s="244">
        <v>133</v>
      </c>
      <c r="I391" s="245">
        <v>0</v>
      </c>
      <c r="J391" s="245">
        <f>ROUND(I391*H391,2)</f>
        <v>0</v>
      </c>
      <c r="K391" s="246"/>
      <c r="L391" s="247"/>
      <c r="M391" s="248" t="s">
        <v>1</v>
      </c>
      <c r="N391" s="249" t="s">
        <v>43</v>
      </c>
      <c r="O391" s="193">
        <v>0</v>
      </c>
      <c r="P391" s="193">
        <f>O391*H391</f>
        <v>0</v>
      </c>
      <c r="Q391" s="193">
        <v>1</v>
      </c>
      <c r="R391" s="193">
        <f>Q391*H391</f>
        <v>133</v>
      </c>
      <c r="S391" s="193">
        <v>0</v>
      </c>
      <c r="T391" s="194">
        <f>S391*H391</f>
        <v>0</v>
      </c>
      <c r="U391" s="32"/>
      <c r="V391" s="32"/>
      <c r="W391" s="32"/>
      <c r="X391" s="32"/>
      <c r="Y391" s="32"/>
      <c r="Z391" s="32"/>
      <c r="AA391" s="32"/>
      <c r="AB391" s="32"/>
      <c r="AC391" s="32"/>
      <c r="AD391" s="32"/>
      <c r="AE391" s="32"/>
      <c r="AR391" s="195" t="s">
        <v>183</v>
      </c>
      <c r="AT391" s="195" t="s">
        <v>422</v>
      </c>
      <c r="AU391" s="195" t="s">
        <v>88</v>
      </c>
      <c r="AY391" s="18" t="s">
        <v>133</v>
      </c>
      <c r="BE391" s="196">
        <f>IF(N391="základní",J391,0)</f>
        <v>0</v>
      </c>
      <c r="BF391" s="196">
        <f>IF(N391="snížená",J391,0)</f>
        <v>0</v>
      </c>
      <c r="BG391" s="196">
        <f>IF(N391="zákl. přenesená",J391,0)</f>
        <v>0</v>
      </c>
      <c r="BH391" s="196">
        <f>IF(N391="sníž. přenesená",J391,0)</f>
        <v>0</v>
      </c>
      <c r="BI391" s="196">
        <f>IF(N391="nulová",J391,0)</f>
        <v>0</v>
      </c>
      <c r="BJ391" s="18" t="s">
        <v>86</v>
      </c>
      <c r="BK391" s="196">
        <f>ROUND(I391*H391,2)</f>
        <v>0</v>
      </c>
      <c r="BL391" s="18" t="s">
        <v>139</v>
      </c>
      <c r="BM391" s="195" t="s">
        <v>440</v>
      </c>
    </row>
    <row r="392" spans="1:47" s="2" customFormat="1" ht="12">
      <c r="A392" s="32"/>
      <c r="B392" s="33"/>
      <c r="C392" s="34"/>
      <c r="D392" s="197" t="s">
        <v>141</v>
      </c>
      <c r="E392" s="34"/>
      <c r="F392" s="198" t="s">
        <v>441</v>
      </c>
      <c r="G392" s="34"/>
      <c r="H392" s="34"/>
      <c r="I392" s="34"/>
      <c r="J392" s="34"/>
      <c r="K392" s="34"/>
      <c r="L392" s="37"/>
      <c r="M392" s="199"/>
      <c r="N392" s="200"/>
      <c r="O392" s="69"/>
      <c r="P392" s="69"/>
      <c r="Q392" s="69"/>
      <c r="R392" s="69"/>
      <c r="S392" s="69"/>
      <c r="T392" s="70"/>
      <c r="U392" s="32"/>
      <c r="V392" s="32"/>
      <c r="W392" s="32"/>
      <c r="X392" s="32"/>
      <c r="Y392" s="32"/>
      <c r="Z392" s="32"/>
      <c r="AA392" s="32"/>
      <c r="AB392" s="32"/>
      <c r="AC392" s="32"/>
      <c r="AD392" s="32"/>
      <c r="AE392" s="32"/>
      <c r="AT392" s="18" t="s">
        <v>141</v>
      </c>
      <c r="AU392" s="18" t="s">
        <v>88</v>
      </c>
    </row>
    <row r="393" spans="2:51" s="13" customFormat="1" ht="12">
      <c r="B393" s="201"/>
      <c r="C393" s="202"/>
      <c r="D393" s="197" t="s">
        <v>143</v>
      </c>
      <c r="E393" s="203" t="s">
        <v>1</v>
      </c>
      <c r="F393" s="204" t="s">
        <v>442</v>
      </c>
      <c r="G393" s="202"/>
      <c r="H393" s="203" t="s">
        <v>1</v>
      </c>
      <c r="I393" s="202"/>
      <c r="J393" s="202"/>
      <c r="K393" s="202"/>
      <c r="L393" s="205"/>
      <c r="M393" s="206"/>
      <c r="N393" s="207"/>
      <c r="O393" s="207"/>
      <c r="P393" s="207"/>
      <c r="Q393" s="207"/>
      <c r="R393" s="207"/>
      <c r="S393" s="207"/>
      <c r="T393" s="208"/>
      <c r="AT393" s="209" t="s">
        <v>143</v>
      </c>
      <c r="AU393" s="209" t="s">
        <v>88</v>
      </c>
      <c r="AV393" s="13" t="s">
        <v>86</v>
      </c>
      <c r="AW393" s="13" t="s">
        <v>33</v>
      </c>
      <c r="AX393" s="13" t="s">
        <v>78</v>
      </c>
      <c r="AY393" s="209" t="s">
        <v>133</v>
      </c>
    </row>
    <row r="394" spans="2:51" s="14" customFormat="1" ht="12">
      <c r="B394" s="210"/>
      <c r="C394" s="211"/>
      <c r="D394" s="197" t="s">
        <v>143</v>
      </c>
      <c r="E394" s="212" t="s">
        <v>1</v>
      </c>
      <c r="F394" s="213" t="s">
        <v>443</v>
      </c>
      <c r="G394" s="211"/>
      <c r="H394" s="214">
        <v>50.568</v>
      </c>
      <c r="I394" s="211"/>
      <c r="J394" s="211"/>
      <c r="K394" s="211"/>
      <c r="L394" s="215"/>
      <c r="M394" s="216"/>
      <c r="N394" s="217"/>
      <c r="O394" s="217"/>
      <c r="P394" s="217"/>
      <c r="Q394" s="217"/>
      <c r="R394" s="217"/>
      <c r="S394" s="217"/>
      <c r="T394" s="218"/>
      <c r="AT394" s="219" t="s">
        <v>143</v>
      </c>
      <c r="AU394" s="219" t="s">
        <v>88</v>
      </c>
      <c r="AV394" s="14" t="s">
        <v>88</v>
      </c>
      <c r="AW394" s="14" t="s">
        <v>33</v>
      </c>
      <c r="AX394" s="14" t="s">
        <v>78</v>
      </c>
      <c r="AY394" s="219" t="s">
        <v>133</v>
      </c>
    </row>
    <row r="395" spans="2:51" s="14" customFormat="1" ht="12">
      <c r="B395" s="210"/>
      <c r="C395" s="211"/>
      <c r="D395" s="197" t="s">
        <v>143</v>
      </c>
      <c r="E395" s="212" t="s">
        <v>1</v>
      </c>
      <c r="F395" s="213" t="s">
        <v>444</v>
      </c>
      <c r="G395" s="211"/>
      <c r="H395" s="214">
        <v>12.669</v>
      </c>
      <c r="I395" s="211"/>
      <c r="J395" s="211"/>
      <c r="K395" s="211"/>
      <c r="L395" s="215"/>
      <c r="M395" s="216"/>
      <c r="N395" s="217"/>
      <c r="O395" s="217"/>
      <c r="P395" s="217"/>
      <c r="Q395" s="217"/>
      <c r="R395" s="217"/>
      <c r="S395" s="217"/>
      <c r="T395" s="218"/>
      <c r="AT395" s="219" t="s">
        <v>143</v>
      </c>
      <c r="AU395" s="219" t="s">
        <v>88</v>
      </c>
      <c r="AV395" s="14" t="s">
        <v>88</v>
      </c>
      <c r="AW395" s="14" t="s">
        <v>33</v>
      </c>
      <c r="AX395" s="14" t="s">
        <v>78</v>
      </c>
      <c r="AY395" s="219" t="s">
        <v>133</v>
      </c>
    </row>
    <row r="396" spans="2:51" s="16" customFormat="1" ht="12">
      <c r="B396" s="230"/>
      <c r="C396" s="231"/>
      <c r="D396" s="197" t="s">
        <v>143</v>
      </c>
      <c r="E396" s="232" t="s">
        <v>1</v>
      </c>
      <c r="F396" s="233" t="s">
        <v>203</v>
      </c>
      <c r="G396" s="231"/>
      <c r="H396" s="234">
        <v>63.236999999999995</v>
      </c>
      <c r="I396" s="231"/>
      <c r="J396" s="231"/>
      <c r="K396" s="231"/>
      <c r="L396" s="235"/>
      <c r="M396" s="236"/>
      <c r="N396" s="237"/>
      <c r="O396" s="237"/>
      <c r="P396" s="237"/>
      <c r="Q396" s="237"/>
      <c r="R396" s="237"/>
      <c r="S396" s="237"/>
      <c r="T396" s="238"/>
      <c r="AT396" s="239" t="s">
        <v>143</v>
      </c>
      <c r="AU396" s="239" t="s">
        <v>88</v>
      </c>
      <c r="AV396" s="16" t="s">
        <v>153</v>
      </c>
      <c r="AW396" s="16" t="s">
        <v>33</v>
      </c>
      <c r="AX396" s="16" t="s">
        <v>78</v>
      </c>
      <c r="AY396" s="239" t="s">
        <v>133</v>
      </c>
    </row>
    <row r="397" spans="2:51" s="13" customFormat="1" ht="12">
      <c r="B397" s="201"/>
      <c r="C397" s="202"/>
      <c r="D397" s="197" t="s">
        <v>143</v>
      </c>
      <c r="E397" s="203" t="s">
        <v>1</v>
      </c>
      <c r="F397" s="204" t="s">
        <v>430</v>
      </c>
      <c r="G397" s="202"/>
      <c r="H397" s="203" t="s">
        <v>1</v>
      </c>
      <c r="I397" s="202"/>
      <c r="J397" s="202"/>
      <c r="K397" s="202"/>
      <c r="L397" s="205"/>
      <c r="M397" s="206"/>
      <c r="N397" s="207"/>
      <c r="O397" s="207"/>
      <c r="P397" s="207"/>
      <c r="Q397" s="207"/>
      <c r="R397" s="207"/>
      <c r="S397" s="207"/>
      <c r="T397" s="208"/>
      <c r="AT397" s="209" t="s">
        <v>143</v>
      </c>
      <c r="AU397" s="209" t="s">
        <v>88</v>
      </c>
      <c r="AV397" s="13" t="s">
        <v>86</v>
      </c>
      <c r="AW397" s="13" t="s">
        <v>33</v>
      </c>
      <c r="AX397" s="13" t="s">
        <v>78</v>
      </c>
      <c r="AY397" s="209" t="s">
        <v>133</v>
      </c>
    </row>
    <row r="398" spans="2:51" s="14" customFormat="1" ht="12">
      <c r="B398" s="210"/>
      <c r="C398" s="211"/>
      <c r="D398" s="197" t="s">
        <v>143</v>
      </c>
      <c r="E398" s="212" t="s">
        <v>1</v>
      </c>
      <c r="F398" s="213" t="s">
        <v>445</v>
      </c>
      <c r="G398" s="211"/>
      <c r="H398" s="214">
        <v>3.3</v>
      </c>
      <c r="I398" s="211"/>
      <c r="J398" s="211"/>
      <c r="K398" s="211"/>
      <c r="L398" s="215"/>
      <c r="M398" s="216"/>
      <c r="N398" s="217"/>
      <c r="O398" s="217"/>
      <c r="P398" s="217"/>
      <c r="Q398" s="217"/>
      <c r="R398" s="217"/>
      <c r="S398" s="217"/>
      <c r="T398" s="218"/>
      <c r="AT398" s="219" t="s">
        <v>143</v>
      </c>
      <c r="AU398" s="219" t="s">
        <v>88</v>
      </c>
      <c r="AV398" s="14" t="s">
        <v>88</v>
      </c>
      <c r="AW398" s="14" t="s">
        <v>33</v>
      </c>
      <c r="AX398" s="14" t="s">
        <v>78</v>
      </c>
      <c r="AY398" s="219" t="s">
        <v>133</v>
      </c>
    </row>
    <row r="399" spans="2:51" s="16" customFormat="1" ht="12">
      <c r="B399" s="230"/>
      <c r="C399" s="231"/>
      <c r="D399" s="197" t="s">
        <v>143</v>
      </c>
      <c r="E399" s="232" t="s">
        <v>1</v>
      </c>
      <c r="F399" s="233" t="s">
        <v>203</v>
      </c>
      <c r="G399" s="231"/>
      <c r="H399" s="234">
        <v>3.3</v>
      </c>
      <c r="I399" s="231"/>
      <c r="J399" s="231"/>
      <c r="K399" s="231"/>
      <c r="L399" s="235"/>
      <c r="M399" s="236"/>
      <c r="N399" s="237"/>
      <c r="O399" s="237"/>
      <c r="P399" s="237"/>
      <c r="Q399" s="237"/>
      <c r="R399" s="237"/>
      <c r="S399" s="237"/>
      <c r="T399" s="238"/>
      <c r="AT399" s="239" t="s">
        <v>143</v>
      </c>
      <c r="AU399" s="239" t="s">
        <v>88</v>
      </c>
      <c r="AV399" s="16" t="s">
        <v>153</v>
      </c>
      <c r="AW399" s="16" t="s">
        <v>33</v>
      </c>
      <c r="AX399" s="16" t="s">
        <v>78</v>
      </c>
      <c r="AY399" s="239" t="s">
        <v>133</v>
      </c>
    </row>
    <row r="400" spans="2:51" s="15" customFormat="1" ht="12">
      <c r="B400" s="220"/>
      <c r="C400" s="221"/>
      <c r="D400" s="197" t="s">
        <v>143</v>
      </c>
      <c r="E400" s="222" t="s">
        <v>1</v>
      </c>
      <c r="F400" s="223" t="s">
        <v>146</v>
      </c>
      <c r="G400" s="221"/>
      <c r="H400" s="224">
        <v>66.53699999999999</v>
      </c>
      <c r="I400" s="221"/>
      <c r="J400" s="221"/>
      <c r="K400" s="221"/>
      <c r="L400" s="225"/>
      <c r="M400" s="226"/>
      <c r="N400" s="227"/>
      <c r="O400" s="227"/>
      <c r="P400" s="227"/>
      <c r="Q400" s="227"/>
      <c r="R400" s="227"/>
      <c r="S400" s="227"/>
      <c r="T400" s="228"/>
      <c r="AT400" s="229" t="s">
        <v>143</v>
      </c>
      <c r="AU400" s="229" t="s">
        <v>88</v>
      </c>
      <c r="AV400" s="15" t="s">
        <v>139</v>
      </c>
      <c r="AW400" s="15" t="s">
        <v>33</v>
      </c>
      <c r="AX400" s="15" t="s">
        <v>78</v>
      </c>
      <c r="AY400" s="229" t="s">
        <v>133</v>
      </c>
    </row>
    <row r="401" spans="2:51" s="14" customFormat="1" ht="12">
      <c r="B401" s="210"/>
      <c r="C401" s="211"/>
      <c r="D401" s="197" t="s">
        <v>143</v>
      </c>
      <c r="E401" s="212" t="s">
        <v>1</v>
      </c>
      <c r="F401" s="213" t="s">
        <v>446</v>
      </c>
      <c r="G401" s="211"/>
      <c r="H401" s="214">
        <v>133</v>
      </c>
      <c r="I401" s="211"/>
      <c r="J401" s="211"/>
      <c r="K401" s="211"/>
      <c r="L401" s="215"/>
      <c r="M401" s="216"/>
      <c r="N401" s="217"/>
      <c r="O401" s="217"/>
      <c r="P401" s="217"/>
      <c r="Q401" s="217"/>
      <c r="R401" s="217"/>
      <c r="S401" s="217"/>
      <c r="T401" s="218"/>
      <c r="AT401" s="219" t="s">
        <v>143</v>
      </c>
      <c r="AU401" s="219" t="s">
        <v>88</v>
      </c>
      <c r="AV401" s="14" t="s">
        <v>88</v>
      </c>
      <c r="AW401" s="14" t="s">
        <v>33</v>
      </c>
      <c r="AX401" s="14" t="s">
        <v>86</v>
      </c>
      <c r="AY401" s="219" t="s">
        <v>133</v>
      </c>
    </row>
    <row r="402" spans="1:65" s="2" customFormat="1" ht="16.5" customHeight="1">
      <c r="A402" s="32"/>
      <c r="B402" s="33"/>
      <c r="C402" s="184" t="s">
        <v>447</v>
      </c>
      <c r="D402" s="184" t="s">
        <v>135</v>
      </c>
      <c r="E402" s="185" t="s">
        <v>448</v>
      </c>
      <c r="F402" s="186" t="s">
        <v>449</v>
      </c>
      <c r="G402" s="187" t="s">
        <v>138</v>
      </c>
      <c r="H402" s="188">
        <v>22.5</v>
      </c>
      <c r="I402" s="189">
        <v>0</v>
      </c>
      <c r="J402" s="189">
        <f>ROUND(I402*H402,2)</f>
        <v>0</v>
      </c>
      <c r="K402" s="190"/>
      <c r="L402" s="37"/>
      <c r="M402" s="191" t="s">
        <v>1</v>
      </c>
      <c r="N402" s="192" t="s">
        <v>43</v>
      </c>
      <c r="O402" s="193">
        <v>0.114</v>
      </c>
      <c r="P402" s="193">
        <f>O402*H402</f>
        <v>2.565</v>
      </c>
      <c r="Q402" s="193">
        <v>0</v>
      </c>
      <c r="R402" s="193">
        <f>Q402*H402</f>
        <v>0</v>
      </c>
      <c r="S402" s="193">
        <v>0</v>
      </c>
      <c r="T402" s="194">
        <f>S402*H402</f>
        <v>0</v>
      </c>
      <c r="U402" s="32"/>
      <c r="V402" s="32"/>
      <c r="W402" s="32"/>
      <c r="X402" s="32"/>
      <c r="Y402" s="32"/>
      <c r="Z402" s="32"/>
      <c r="AA402" s="32"/>
      <c r="AB402" s="32"/>
      <c r="AC402" s="32"/>
      <c r="AD402" s="32"/>
      <c r="AE402" s="32"/>
      <c r="AR402" s="195" t="s">
        <v>139</v>
      </c>
      <c r="AT402" s="195" t="s">
        <v>135</v>
      </c>
      <c r="AU402" s="195" t="s">
        <v>88</v>
      </c>
      <c r="AY402" s="18" t="s">
        <v>133</v>
      </c>
      <c r="BE402" s="196">
        <f>IF(N402="základní",J402,0)</f>
        <v>0</v>
      </c>
      <c r="BF402" s="196">
        <f>IF(N402="snížená",J402,0)</f>
        <v>0</v>
      </c>
      <c r="BG402" s="196">
        <f>IF(N402="zákl. přenesená",J402,0)</f>
        <v>0</v>
      </c>
      <c r="BH402" s="196">
        <f>IF(N402="sníž. přenesená",J402,0)</f>
        <v>0</v>
      </c>
      <c r="BI402" s="196">
        <f>IF(N402="nulová",J402,0)</f>
        <v>0</v>
      </c>
      <c r="BJ402" s="18" t="s">
        <v>86</v>
      </c>
      <c r="BK402" s="196">
        <f>ROUND(I402*H402,2)</f>
        <v>0</v>
      </c>
      <c r="BL402" s="18" t="s">
        <v>139</v>
      </c>
      <c r="BM402" s="195" t="s">
        <v>450</v>
      </c>
    </row>
    <row r="403" spans="1:47" s="2" customFormat="1" ht="12">
      <c r="A403" s="32"/>
      <c r="B403" s="33"/>
      <c r="C403" s="34"/>
      <c r="D403" s="197" t="s">
        <v>141</v>
      </c>
      <c r="E403" s="34"/>
      <c r="F403" s="198" t="s">
        <v>451</v>
      </c>
      <c r="G403" s="34"/>
      <c r="H403" s="34"/>
      <c r="I403" s="34"/>
      <c r="J403" s="34"/>
      <c r="K403" s="34"/>
      <c r="L403" s="37"/>
      <c r="M403" s="199"/>
      <c r="N403" s="200"/>
      <c r="O403" s="69"/>
      <c r="P403" s="69"/>
      <c r="Q403" s="69"/>
      <c r="R403" s="69"/>
      <c r="S403" s="69"/>
      <c r="T403" s="70"/>
      <c r="U403" s="32"/>
      <c r="V403" s="32"/>
      <c r="W403" s="32"/>
      <c r="X403" s="32"/>
      <c r="Y403" s="32"/>
      <c r="Z403" s="32"/>
      <c r="AA403" s="32"/>
      <c r="AB403" s="32"/>
      <c r="AC403" s="32"/>
      <c r="AD403" s="32"/>
      <c r="AE403" s="32"/>
      <c r="AT403" s="18" t="s">
        <v>141</v>
      </c>
      <c r="AU403" s="18" t="s">
        <v>88</v>
      </c>
    </row>
    <row r="404" spans="2:51" s="13" customFormat="1" ht="12">
      <c r="B404" s="201"/>
      <c r="C404" s="202"/>
      <c r="D404" s="197" t="s">
        <v>143</v>
      </c>
      <c r="E404" s="203" t="s">
        <v>1</v>
      </c>
      <c r="F404" s="204" t="s">
        <v>151</v>
      </c>
      <c r="G404" s="202"/>
      <c r="H404" s="203" t="s">
        <v>1</v>
      </c>
      <c r="I404" s="202"/>
      <c r="J404" s="202"/>
      <c r="K404" s="202"/>
      <c r="L404" s="205"/>
      <c r="M404" s="206"/>
      <c r="N404" s="207"/>
      <c r="O404" s="207"/>
      <c r="P404" s="207"/>
      <c r="Q404" s="207"/>
      <c r="R404" s="207"/>
      <c r="S404" s="207"/>
      <c r="T404" s="208"/>
      <c r="AT404" s="209" t="s">
        <v>143</v>
      </c>
      <c r="AU404" s="209" t="s">
        <v>88</v>
      </c>
      <c r="AV404" s="13" t="s">
        <v>86</v>
      </c>
      <c r="AW404" s="13" t="s">
        <v>33</v>
      </c>
      <c r="AX404" s="13" t="s">
        <v>78</v>
      </c>
      <c r="AY404" s="209" t="s">
        <v>133</v>
      </c>
    </row>
    <row r="405" spans="2:51" s="14" customFormat="1" ht="12">
      <c r="B405" s="210"/>
      <c r="C405" s="211"/>
      <c r="D405" s="197" t="s">
        <v>143</v>
      </c>
      <c r="E405" s="212" t="s">
        <v>1</v>
      </c>
      <c r="F405" s="213" t="s">
        <v>245</v>
      </c>
      <c r="G405" s="211"/>
      <c r="H405" s="214">
        <v>22.5</v>
      </c>
      <c r="I405" s="211"/>
      <c r="J405" s="211"/>
      <c r="K405" s="211"/>
      <c r="L405" s="215"/>
      <c r="M405" s="216"/>
      <c r="N405" s="217"/>
      <c r="O405" s="217"/>
      <c r="P405" s="217"/>
      <c r="Q405" s="217"/>
      <c r="R405" s="217"/>
      <c r="S405" s="217"/>
      <c r="T405" s="218"/>
      <c r="AT405" s="219" t="s">
        <v>143</v>
      </c>
      <c r="AU405" s="219" t="s">
        <v>88</v>
      </c>
      <c r="AV405" s="14" t="s">
        <v>88</v>
      </c>
      <c r="AW405" s="14" t="s">
        <v>33</v>
      </c>
      <c r="AX405" s="14" t="s">
        <v>78</v>
      </c>
      <c r="AY405" s="219" t="s">
        <v>133</v>
      </c>
    </row>
    <row r="406" spans="2:51" s="15" customFormat="1" ht="12">
      <c r="B406" s="220"/>
      <c r="C406" s="221"/>
      <c r="D406" s="197" t="s">
        <v>143</v>
      </c>
      <c r="E406" s="222" t="s">
        <v>1</v>
      </c>
      <c r="F406" s="223" t="s">
        <v>146</v>
      </c>
      <c r="G406" s="221"/>
      <c r="H406" s="224">
        <v>22.5</v>
      </c>
      <c r="I406" s="221"/>
      <c r="J406" s="221"/>
      <c r="K406" s="221"/>
      <c r="L406" s="225"/>
      <c r="M406" s="226"/>
      <c r="N406" s="227"/>
      <c r="O406" s="227"/>
      <c r="P406" s="227"/>
      <c r="Q406" s="227"/>
      <c r="R406" s="227"/>
      <c r="S406" s="227"/>
      <c r="T406" s="228"/>
      <c r="AT406" s="229" t="s">
        <v>143</v>
      </c>
      <c r="AU406" s="229" t="s">
        <v>88</v>
      </c>
      <c r="AV406" s="15" t="s">
        <v>139</v>
      </c>
      <c r="AW406" s="15" t="s">
        <v>33</v>
      </c>
      <c r="AX406" s="15" t="s">
        <v>86</v>
      </c>
      <c r="AY406" s="229" t="s">
        <v>133</v>
      </c>
    </row>
    <row r="407" spans="1:65" s="2" customFormat="1" ht="16.5" customHeight="1">
      <c r="A407" s="32"/>
      <c r="B407" s="33"/>
      <c r="C407" s="184" t="s">
        <v>452</v>
      </c>
      <c r="D407" s="184" t="s">
        <v>135</v>
      </c>
      <c r="E407" s="185" t="s">
        <v>453</v>
      </c>
      <c r="F407" s="186" t="s">
        <v>454</v>
      </c>
      <c r="G407" s="187" t="s">
        <v>138</v>
      </c>
      <c r="H407" s="188">
        <v>22.5</v>
      </c>
      <c r="I407" s="189">
        <v>0</v>
      </c>
      <c r="J407" s="189">
        <f>ROUND(I407*H407,2)</f>
        <v>0</v>
      </c>
      <c r="K407" s="190"/>
      <c r="L407" s="37"/>
      <c r="M407" s="191" t="s">
        <v>1</v>
      </c>
      <c r="N407" s="192" t="s">
        <v>43</v>
      </c>
      <c r="O407" s="193">
        <v>0.007</v>
      </c>
      <c r="P407" s="193">
        <f>O407*H407</f>
        <v>0.1575</v>
      </c>
      <c r="Q407" s="193">
        <v>0</v>
      </c>
      <c r="R407" s="193">
        <f>Q407*H407</f>
        <v>0</v>
      </c>
      <c r="S407" s="193">
        <v>0</v>
      </c>
      <c r="T407" s="194">
        <f>S407*H407</f>
        <v>0</v>
      </c>
      <c r="U407" s="32"/>
      <c r="V407" s="32"/>
      <c r="W407" s="32"/>
      <c r="X407" s="32"/>
      <c r="Y407" s="32"/>
      <c r="Z407" s="32"/>
      <c r="AA407" s="32"/>
      <c r="AB407" s="32"/>
      <c r="AC407" s="32"/>
      <c r="AD407" s="32"/>
      <c r="AE407" s="32"/>
      <c r="AR407" s="195" t="s">
        <v>139</v>
      </c>
      <c r="AT407" s="195" t="s">
        <v>135</v>
      </c>
      <c r="AU407" s="195" t="s">
        <v>88</v>
      </c>
      <c r="AY407" s="18" t="s">
        <v>133</v>
      </c>
      <c r="BE407" s="196">
        <f>IF(N407="základní",J407,0)</f>
        <v>0</v>
      </c>
      <c r="BF407" s="196">
        <f>IF(N407="snížená",J407,0)</f>
        <v>0</v>
      </c>
      <c r="BG407" s="196">
        <f>IF(N407="zákl. přenesená",J407,0)</f>
        <v>0</v>
      </c>
      <c r="BH407" s="196">
        <f>IF(N407="sníž. přenesená",J407,0)</f>
        <v>0</v>
      </c>
      <c r="BI407" s="196">
        <f>IF(N407="nulová",J407,0)</f>
        <v>0</v>
      </c>
      <c r="BJ407" s="18" t="s">
        <v>86</v>
      </c>
      <c r="BK407" s="196">
        <f>ROUND(I407*H407,2)</f>
        <v>0</v>
      </c>
      <c r="BL407" s="18" t="s">
        <v>139</v>
      </c>
      <c r="BM407" s="195" t="s">
        <v>455</v>
      </c>
    </row>
    <row r="408" spans="1:47" s="2" customFormat="1" ht="12">
      <c r="A408" s="32"/>
      <c r="B408" s="33"/>
      <c r="C408" s="34"/>
      <c r="D408" s="197" t="s">
        <v>141</v>
      </c>
      <c r="E408" s="34"/>
      <c r="F408" s="198" t="s">
        <v>456</v>
      </c>
      <c r="G408" s="34"/>
      <c r="H408" s="34"/>
      <c r="I408" s="34"/>
      <c r="J408" s="34"/>
      <c r="K408" s="34"/>
      <c r="L408" s="37"/>
      <c r="M408" s="199"/>
      <c r="N408" s="200"/>
      <c r="O408" s="69"/>
      <c r="P408" s="69"/>
      <c r="Q408" s="69"/>
      <c r="R408" s="69"/>
      <c r="S408" s="69"/>
      <c r="T408" s="70"/>
      <c r="U408" s="32"/>
      <c r="V408" s="32"/>
      <c r="W408" s="32"/>
      <c r="X408" s="32"/>
      <c r="Y408" s="32"/>
      <c r="Z408" s="32"/>
      <c r="AA408" s="32"/>
      <c r="AB408" s="32"/>
      <c r="AC408" s="32"/>
      <c r="AD408" s="32"/>
      <c r="AE408" s="32"/>
      <c r="AT408" s="18" t="s">
        <v>141</v>
      </c>
      <c r="AU408" s="18" t="s">
        <v>88</v>
      </c>
    </row>
    <row r="409" spans="2:51" s="13" customFormat="1" ht="12">
      <c r="B409" s="201"/>
      <c r="C409" s="202"/>
      <c r="D409" s="197" t="s">
        <v>143</v>
      </c>
      <c r="E409" s="203" t="s">
        <v>1</v>
      </c>
      <c r="F409" s="204" t="s">
        <v>151</v>
      </c>
      <c r="G409" s="202"/>
      <c r="H409" s="203" t="s">
        <v>1</v>
      </c>
      <c r="I409" s="202"/>
      <c r="J409" s="202"/>
      <c r="K409" s="202"/>
      <c r="L409" s="205"/>
      <c r="M409" s="206"/>
      <c r="N409" s="207"/>
      <c r="O409" s="207"/>
      <c r="P409" s="207"/>
      <c r="Q409" s="207"/>
      <c r="R409" s="207"/>
      <c r="S409" s="207"/>
      <c r="T409" s="208"/>
      <c r="AT409" s="209" t="s">
        <v>143</v>
      </c>
      <c r="AU409" s="209" t="s">
        <v>88</v>
      </c>
      <c r="AV409" s="13" t="s">
        <v>86</v>
      </c>
      <c r="AW409" s="13" t="s">
        <v>33</v>
      </c>
      <c r="AX409" s="13" t="s">
        <v>78</v>
      </c>
      <c r="AY409" s="209" t="s">
        <v>133</v>
      </c>
    </row>
    <row r="410" spans="2:51" s="14" customFormat="1" ht="12">
      <c r="B410" s="210"/>
      <c r="C410" s="211"/>
      <c r="D410" s="197" t="s">
        <v>143</v>
      </c>
      <c r="E410" s="212" t="s">
        <v>1</v>
      </c>
      <c r="F410" s="213" t="s">
        <v>245</v>
      </c>
      <c r="G410" s="211"/>
      <c r="H410" s="214">
        <v>22.5</v>
      </c>
      <c r="I410" s="211"/>
      <c r="J410" s="211"/>
      <c r="K410" s="211"/>
      <c r="L410" s="215"/>
      <c r="M410" s="216"/>
      <c r="N410" s="217"/>
      <c r="O410" s="217"/>
      <c r="P410" s="217"/>
      <c r="Q410" s="217"/>
      <c r="R410" s="217"/>
      <c r="S410" s="217"/>
      <c r="T410" s="218"/>
      <c r="AT410" s="219" t="s">
        <v>143</v>
      </c>
      <c r="AU410" s="219" t="s">
        <v>88</v>
      </c>
      <c r="AV410" s="14" t="s">
        <v>88</v>
      </c>
      <c r="AW410" s="14" t="s">
        <v>33</v>
      </c>
      <c r="AX410" s="14" t="s">
        <v>78</v>
      </c>
      <c r="AY410" s="219" t="s">
        <v>133</v>
      </c>
    </row>
    <row r="411" spans="2:51" s="15" customFormat="1" ht="12">
      <c r="B411" s="220"/>
      <c r="C411" s="221"/>
      <c r="D411" s="197" t="s">
        <v>143</v>
      </c>
      <c r="E411" s="222" t="s">
        <v>1</v>
      </c>
      <c r="F411" s="223" t="s">
        <v>146</v>
      </c>
      <c r="G411" s="221"/>
      <c r="H411" s="224">
        <v>22.5</v>
      </c>
      <c r="I411" s="221"/>
      <c r="J411" s="221"/>
      <c r="K411" s="221"/>
      <c r="L411" s="225"/>
      <c r="M411" s="226"/>
      <c r="N411" s="227"/>
      <c r="O411" s="227"/>
      <c r="P411" s="227"/>
      <c r="Q411" s="227"/>
      <c r="R411" s="227"/>
      <c r="S411" s="227"/>
      <c r="T411" s="228"/>
      <c r="AT411" s="229" t="s">
        <v>143</v>
      </c>
      <c r="AU411" s="229" t="s">
        <v>88</v>
      </c>
      <c r="AV411" s="15" t="s">
        <v>139</v>
      </c>
      <c r="AW411" s="15" t="s">
        <v>33</v>
      </c>
      <c r="AX411" s="15" t="s">
        <v>86</v>
      </c>
      <c r="AY411" s="229" t="s">
        <v>133</v>
      </c>
    </row>
    <row r="412" spans="1:65" s="2" customFormat="1" ht="16.5" customHeight="1">
      <c r="A412" s="32"/>
      <c r="B412" s="33"/>
      <c r="C412" s="240" t="s">
        <v>457</v>
      </c>
      <c r="D412" s="240" t="s">
        <v>422</v>
      </c>
      <c r="E412" s="241" t="s">
        <v>458</v>
      </c>
      <c r="F412" s="242" t="s">
        <v>459</v>
      </c>
      <c r="G412" s="243" t="s">
        <v>460</v>
      </c>
      <c r="H412" s="244">
        <v>1.46</v>
      </c>
      <c r="I412" s="245">
        <v>0</v>
      </c>
      <c r="J412" s="245">
        <f>ROUND(I412*H412,2)</f>
        <v>0</v>
      </c>
      <c r="K412" s="246"/>
      <c r="L412" s="247"/>
      <c r="M412" s="248" t="s">
        <v>1</v>
      </c>
      <c r="N412" s="249" t="s">
        <v>43</v>
      </c>
      <c r="O412" s="193">
        <v>0</v>
      </c>
      <c r="P412" s="193">
        <f>O412*H412</f>
        <v>0</v>
      </c>
      <c r="Q412" s="193">
        <v>0.001</v>
      </c>
      <c r="R412" s="193">
        <f>Q412*H412</f>
        <v>0.00146</v>
      </c>
      <c r="S412" s="193">
        <v>0</v>
      </c>
      <c r="T412" s="194">
        <f>S412*H412</f>
        <v>0</v>
      </c>
      <c r="U412" s="32"/>
      <c r="V412" s="32"/>
      <c r="W412" s="32"/>
      <c r="X412" s="32"/>
      <c r="Y412" s="32"/>
      <c r="Z412" s="32"/>
      <c r="AA412" s="32"/>
      <c r="AB412" s="32"/>
      <c r="AC412" s="32"/>
      <c r="AD412" s="32"/>
      <c r="AE412" s="32"/>
      <c r="AR412" s="195" t="s">
        <v>183</v>
      </c>
      <c r="AT412" s="195" t="s">
        <v>422</v>
      </c>
      <c r="AU412" s="195" t="s">
        <v>88</v>
      </c>
      <c r="AY412" s="18" t="s">
        <v>133</v>
      </c>
      <c r="BE412" s="196">
        <f>IF(N412="základní",J412,0)</f>
        <v>0</v>
      </c>
      <c r="BF412" s="196">
        <f>IF(N412="snížená",J412,0)</f>
        <v>0</v>
      </c>
      <c r="BG412" s="196">
        <f>IF(N412="zákl. přenesená",J412,0)</f>
        <v>0</v>
      </c>
      <c r="BH412" s="196">
        <f>IF(N412="sníž. přenesená",J412,0)</f>
        <v>0</v>
      </c>
      <c r="BI412" s="196">
        <f>IF(N412="nulová",J412,0)</f>
        <v>0</v>
      </c>
      <c r="BJ412" s="18" t="s">
        <v>86</v>
      </c>
      <c r="BK412" s="196">
        <f>ROUND(I412*H412,2)</f>
        <v>0</v>
      </c>
      <c r="BL412" s="18" t="s">
        <v>139</v>
      </c>
      <c r="BM412" s="195" t="s">
        <v>461</v>
      </c>
    </row>
    <row r="413" spans="1:47" s="2" customFormat="1" ht="12">
      <c r="A413" s="32"/>
      <c r="B413" s="33"/>
      <c r="C413" s="34"/>
      <c r="D413" s="197" t="s">
        <v>141</v>
      </c>
      <c r="E413" s="34"/>
      <c r="F413" s="198" t="s">
        <v>462</v>
      </c>
      <c r="G413" s="34"/>
      <c r="H413" s="34"/>
      <c r="I413" s="34"/>
      <c r="J413" s="34"/>
      <c r="K413" s="34"/>
      <c r="L413" s="37"/>
      <c r="M413" s="199"/>
      <c r="N413" s="200"/>
      <c r="O413" s="69"/>
      <c r="P413" s="69"/>
      <c r="Q413" s="69"/>
      <c r="R413" s="69"/>
      <c r="S413" s="69"/>
      <c r="T413" s="70"/>
      <c r="U413" s="32"/>
      <c r="V413" s="32"/>
      <c r="W413" s="32"/>
      <c r="X413" s="32"/>
      <c r="Y413" s="32"/>
      <c r="Z413" s="32"/>
      <c r="AA413" s="32"/>
      <c r="AB413" s="32"/>
      <c r="AC413" s="32"/>
      <c r="AD413" s="32"/>
      <c r="AE413" s="32"/>
      <c r="AT413" s="18" t="s">
        <v>141</v>
      </c>
      <c r="AU413" s="18" t="s">
        <v>88</v>
      </c>
    </row>
    <row r="414" spans="2:51" s="14" customFormat="1" ht="12">
      <c r="B414" s="210"/>
      <c r="C414" s="211"/>
      <c r="D414" s="197" t="s">
        <v>143</v>
      </c>
      <c r="E414" s="212" t="s">
        <v>1</v>
      </c>
      <c r="F414" s="213" t="s">
        <v>463</v>
      </c>
      <c r="G414" s="211"/>
      <c r="H414" s="214">
        <v>1.46</v>
      </c>
      <c r="I414" s="211"/>
      <c r="J414" s="211"/>
      <c r="K414" s="211"/>
      <c r="L414" s="215"/>
      <c r="M414" s="216"/>
      <c r="N414" s="217"/>
      <c r="O414" s="217"/>
      <c r="P414" s="217"/>
      <c r="Q414" s="217"/>
      <c r="R414" s="217"/>
      <c r="S414" s="217"/>
      <c r="T414" s="218"/>
      <c r="AT414" s="219" t="s">
        <v>143</v>
      </c>
      <c r="AU414" s="219" t="s">
        <v>88</v>
      </c>
      <c r="AV414" s="14" t="s">
        <v>88</v>
      </c>
      <c r="AW414" s="14" t="s">
        <v>33</v>
      </c>
      <c r="AX414" s="14" t="s">
        <v>78</v>
      </c>
      <c r="AY414" s="219" t="s">
        <v>133</v>
      </c>
    </row>
    <row r="415" spans="2:51" s="15" customFormat="1" ht="12">
      <c r="B415" s="220"/>
      <c r="C415" s="221"/>
      <c r="D415" s="197" t="s">
        <v>143</v>
      </c>
      <c r="E415" s="222" t="s">
        <v>1</v>
      </c>
      <c r="F415" s="223" t="s">
        <v>146</v>
      </c>
      <c r="G415" s="221"/>
      <c r="H415" s="224">
        <v>1.46</v>
      </c>
      <c r="I415" s="221"/>
      <c r="J415" s="221"/>
      <c r="K415" s="221"/>
      <c r="L415" s="225"/>
      <c r="M415" s="226"/>
      <c r="N415" s="227"/>
      <c r="O415" s="227"/>
      <c r="P415" s="227"/>
      <c r="Q415" s="227"/>
      <c r="R415" s="227"/>
      <c r="S415" s="227"/>
      <c r="T415" s="228"/>
      <c r="AT415" s="229" t="s">
        <v>143</v>
      </c>
      <c r="AU415" s="229" t="s">
        <v>88</v>
      </c>
      <c r="AV415" s="15" t="s">
        <v>139</v>
      </c>
      <c r="AW415" s="15" t="s">
        <v>33</v>
      </c>
      <c r="AX415" s="15" t="s">
        <v>86</v>
      </c>
      <c r="AY415" s="229" t="s">
        <v>133</v>
      </c>
    </row>
    <row r="416" spans="1:65" s="2" customFormat="1" ht="16.5" customHeight="1">
      <c r="A416" s="32"/>
      <c r="B416" s="33"/>
      <c r="C416" s="184" t="s">
        <v>464</v>
      </c>
      <c r="D416" s="184" t="s">
        <v>135</v>
      </c>
      <c r="E416" s="185" t="s">
        <v>465</v>
      </c>
      <c r="F416" s="186" t="s">
        <v>466</v>
      </c>
      <c r="G416" s="187" t="s">
        <v>138</v>
      </c>
      <c r="H416" s="188">
        <v>445.885</v>
      </c>
      <c r="I416" s="189">
        <v>0</v>
      </c>
      <c r="J416" s="189">
        <f>ROUND(I416*H416,2)</f>
        <v>0</v>
      </c>
      <c r="K416" s="190"/>
      <c r="L416" s="37"/>
      <c r="M416" s="191" t="s">
        <v>1</v>
      </c>
      <c r="N416" s="192" t="s">
        <v>43</v>
      </c>
      <c r="O416" s="193">
        <v>0.025</v>
      </c>
      <c r="P416" s="193">
        <f>O416*H416</f>
        <v>11.147125</v>
      </c>
      <c r="Q416" s="193">
        <v>0</v>
      </c>
      <c r="R416" s="193">
        <f>Q416*H416</f>
        <v>0</v>
      </c>
      <c r="S416" s="193">
        <v>0</v>
      </c>
      <c r="T416" s="194">
        <f>S416*H416</f>
        <v>0</v>
      </c>
      <c r="U416" s="32"/>
      <c r="V416" s="32"/>
      <c r="W416" s="32"/>
      <c r="X416" s="32"/>
      <c r="Y416" s="32"/>
      <c r="Z416" s="32"/>
      <c r="AA416" s="32"/>
      <c r="AB416" s="32"/>
      <c r="AC416" s="32"/>
      <c r="AD416" s="32"/>
      <c r="AE416" s="32"/>
      <c r="AR416" s="195" t="s">
        <v>139</v>
      </c>
      <c r="AT416" s="195" t="s">
        <v>135</v>
      </c>
      <c r="AU416" s="195" t="s">
        <v>88</v>
      </c>
      <c r="AY416" s="18" t="s">
        <v>133</v>
      </c>
      <c r="BE416" s="196">
        <f>IF(N416="základní",J416,0)</f>
        <v>0</v>
      </c>
      <c r="BF416" s="196">
        <f>IF(N416="snížená",J416,0)</f>
        <v>0</v>
      </c>
      <c r="BG416" s="196">
        <f>IF(N416="zákl. přenesená",J416,0)</f>
        <v>0</v>
      </c>
      <c r="BH416" s="196">
        <f>IF(N416="sníž. přenesená",J416,0)</f>
        <v>0</v>
      </c>
      <c r="BI416" s="196">
        <f>IF(N416="nulová",J416,0)</f>
        <v>0</v>
      </c>
      <c r="BJ416" s="18" t="s">
        <v>86</v>
      </c>
      <c r="BK416" s="196">
        <f>ROUND(I416*H416,2)</f>
        <v>0</v>
      </c>
      <c r="BL416" s="18" t="s">
        <v>139</v>
      </c>
      <c r="BM416" s="195" t="s">
        <v>467</v>
      </c>
    </row>
    <row r="417" spans="1:47" s="2" customFormat="1" ht="12">
      <c r="A417" s="32"/>
      <c r="B417" s="33"/>
      <c r="C417" s="34"/>
      <c r="D417" s="197" t="s">
        <v>141</v>
      </c>
      <c r="E417" s="34"/>
      <c r="F417" s="198" t="s">
        <v>468</v>
      </c>
      <c r="G417" s="34"/>
      <c r="H417" s="34"/>
      <c r="I417" s="34"/>
      <c r="J417" s="34"/>
      <c r="K417" s="34"/>
      <c r="L417" s="37"/>
      <c r="M417" s="199"/>
      <c r="N417" s="200"/>
      <c r="O417" s="69"/>
      <c r="P417" s="69"/>
      <c r="Q417" s="69"/>
      <c r="R417" s="69"/>
      <c r="S417" s="69"/>
      <c r="T417" s="70"/>
      <c r="U417" s="32"/>
      <c r="V417" s="32"/>
      <c r="W417" s="32"/>
      <c r="X417" s="32"/>
      <c r="Y417" s="32"/>
      <c r="Z417" s="32"/>
      <c r="AA417" s="32"/>
      <c r="AB417" s="32"/>
      <c r="AC417" s="32"/>
      <c r="AD417" s="32"/>
      <c r="AE417" s="32"/>
      <c r="AT417" s="18" t="s">
        <v>141</v>
      </c>
      <c r="AU417" s="18" t="s">
        <v>88</v>
      </c>
    </row>
    <row r="418" spans="2:51" s="13" customFormat="1" ht="12">
      <c r="B418" s="201"/>
      <c r="C418" s="202"/>
      <c r="D418" s="197" t="s">
        <v>143</v>
      </c>
      <c r="E418" s="203" t="s">
        <v>1</v>
      </c>
      <c r="F418" s="204" t="s">
        <v>469</v>
      </c>
      <c r="G418" s="202"/>
      <c r="H418" s="203" t="s">
        <v>1</v>
      </c>
      <c r="I418" s="202"/>
      <c r="J418" s="202"/>
      <c r="K418" s="202"/>
      <c r="L418" s="205"/>
      <c r="M418" s="206"/>
      <c r="N418" s="207"/>
      <c r="O418" s="207"/>
      <c r="P418" s="207"/>
      <c r="Q418" s="207"/>
      <c r="R418" s="207"/>
      <c r="S418" s="207"/>
      <c r="T418" s="208"/>
      <c r="AT418" s="209" t="s">
        <v>143</v>
      </c>
      <c r="AU418" s="209" t="s">
        <v>88</v>
      </c>
      <c r="AV418" s="13" t="s">
        <v>86</v>
      </c>
      <c r="AW418" s="13" t="s">
        <v>33</v>
      </c>
      <c r="AX418" s="13" t="s">
        <v>78</v>
      </c>
      <c r="AY418" s="209" t="s">
        <v>133</v>
      </c>
    </row>
    <row r="419" spans="2:51" s="14" customFormat="1" ht="12">
      <c r="B419" s="210"/>
      <c r="C419" s="211"/>
      <c r="D419" s="197" t="s">
        <v>143</v>
      </c>
      <c r="E419" s="212" t="s">
        <v>1</v>
      </c>
      <c r="F419" s="213" t="s">
        <v>470</v>
      </c>
      <c r="G419" s="211"/>
      <c r="H419" s="214">
        <v>445.885</v>
      </c>
      <c r="I419" s="211"/>
      <c r="J419" s="211"/>
      <c r="K419" s="211"/>
      <c r="L419" s="215"/>
      <c r="M419" s="216"/>
      <c r="N419" s="217"/>
      <c r="O419" s="217"/>
      <c r="P419" s="217"/>
      <c r="Q419" s="217"/>
      <c r="R419" s="217"/>
      <c r="S419" s="217"/>
      <c r="T419" s="218"/>
      <c r="AT419" s="219" t="s">
        <v>143</v>
      </c>
      <c r="AU419" s="219" t="s">
        <v>88</v>
      </c>
      <c r="AV419" s="14" t="s">
        <v>88</v>
      </c>
      <c r="AW419" s="14" t="s">
        <v>33</v>
      </c>
      <c r="AX419" s="14" t="s">
        <v>78</v>
      </c>
      <c r="AY419" s="219" t="s">
        <v>133</v>
      </c>
    </row>
    <row r="420" spans="2:51" s="15" customFormat="1" ht="12">
      <c r="B420" s="220"/>
      <c r="C420" s="221"/>
      <c r="D420" s="197" t="s">
        <v>143</v>
      </c>
      <c r="E420" s="222" t="s">
        <v>1</v>
      </c>
      <c r="F420" s="223" t="s">
        <v>146</v>
      </c>
      <c r="G420" s="221"/>
      <c r="H420" s="224">
        <v>445.885</v>
      </c>
      <c r="I420" s="221"/>
      <c r="J420" s="221"/>
      <c r="K420" s="221"/>
      <c r="L420" s="225"/>
      <c r="M420" s="226"/>
      <c r="N420" s="227"/>
      <c r="O420" s="227"/>
      <c r="P420" s="227"/>
      <c r="Q420" s="227"/>
      <c r="R420" s="227"/>
      <c r="S420" s="227"/>
      <c r="T420" s="228"/>
      <c r="AT420" s="229" t="s">
        <v>143</v>
      </c>
      <c r="AU420" s="229" t="s">
        <v>88</v>
      </c>
      <c r="AV420" s="15" t="s">
        <v>139</v>
      </c>
      <c r="AW420" s="15" t="s">
        <v>33</v>
      </c>
      <c r="AX420" s="15" t="s">
        <v>86</v>
      </c>
      <c r="AY420" s="229" t="s">
        <v>133</v>
      </c>
    </row>
    <row r="421" spans="2:63" s="12" customFormat="1" ht="22.9" customHeight="1">
      <c r="B421" s="169"/>
      <c r="C421" s="170"/>
      <c r="D421" s="171" t="s">
        <v>77</v>
      </c>
      <c r="E421" s="182" t="s">
        <v>153</v>
      </c>
      <c r="F421" s="182" t="s">
        <v>471</v>
      </c>
      <c r="G421" s="170"/>
      <c r="H421" s="170"/>
      <c r="I421" s="170"/>
      <c r="J421" s="183">
        <f>BK421</f>
        <v>0</v>
      </c>
      <c r="K421" s="170"/>
      <c r="L421" s="174"/>
      <c r="M421" s="175"/>
      <c r="N421" s="176"/>
      <c r="O421" s="176"/>
      <c r="P421" s="177">
        <f>SUM(P422:P444)</f>
        <v>377.38225800000004</v>
      </c>
      <c r="Q421" s="176"/>
      <c r="R421" s="177">
        <f>SUM(R422:R444)</f>
        <v>0.26669628</v>
      </c>
      <c r="S421" s="176"/>
      <c r="T421" s="178">
        <f>SUM(T422:T444)</f>
        <v>138.46000000000004</v>
      </c>
      <c r="AR421" s="179" t="s">
        <v>86</v>
      </c>
      <c r="AT421" s="180" t="s">
        <v>77</v>
      </c>
      <c r="AU421" s="180" t="s">
        <v>86</v>
      </c>
      <c r="AY421" s="179" t="s">
        <v>133</v>
      </c>
      <c r="BK421" s="181">
        <f>SUM(BK422:BK444)</f>
        <v>0</v>
      </c>
    </row>
    <row r="422" spans="1:65" s="2" customFormat="1" ht="16.5" customHeight="1">
      <c r="A422" s="32"/>
      <c r="B422" s="33"/>
      <c r="C422" s="184" t="s">
        <v>472</v>
      </c>
      <c r="D422" s="184" t="s">
        <v>135</v>
      </c>
      <c r="E422" s="185" t="s">
        <v>473</v>
      </c>
      <c r="F422" s="186" t="s">
        <v>474</v>
      </c>
      <c r="G422" s="187" t="s">
        <v>249</v>
      </c>
      <c r="H422" s="188">
        <v>0.108</v>
      </c>
      <c r="I422" s="189">
        <v>0</v>
      </c>
      <c r="J422" s="189">
        <f>ROUND(I422*H422,2)</f>
        <v>0</v>
      </c>
      <c r="K422" s="190"/>
      <c r="L422" s="37"/>
      <c r="M422" s="191" t="s">
        <v>1</v>
      </c>
      <c r="N422" s="192" t="s">
        <v>43</v>
      </c>
      <c r="O422" s="193">
        <v>11.651</v>
      </c>
      <c r="P422" s="193">
        <f>O422*H422</f>
        <v>1.258308</v>
      </c>
      <c r="Q422" s="193">
        <v>2.46941</v>
      </c>
      <c r="R422" s="193">
        <f>Q422*H422</f>
        <v>0.26669628</v>
      </c>
      <c r="S422" s="193">
        <v>0</v>
      </c>
      <c r="T422" s="194">
        <f>S422*H422</f>
        <v>0</v>
      </c>
      <c r="U422" s="32"/>
      <c r="V422" s="32"/>
      <c r="W422" s="32"/>
      <c r="X422" s="32"/>
      <c r="Y422" s="32"/>
      <c r="Z422" s="32"/>
      <c r="AA422" s="32"/>
      <c r="AB422" s="32"/>
      <c r="AC422" s="32"/>
      <c r="AD422" s="32"/>
      <c r="AE422" s="32"/>
      <c r="AR422" s="195" t="s">
        <v>139</v>
      </c>
      <c r="AT422" s="195" t="s">
        <v>135</v>
      </c>
      <c r="AU422" s="195" t="s">
        <v>88</v>
      </c>
      <c r="AY422" s="18" t="s">
        <v>133</v>
      </c>
      <c r="BE422" s="196">
        <f>IF(N422="základní",J422,0)</f>
        <v>0</v>
      </c>
      <c r="BF422" s="196">
        <f>IF(N422="snížená",J422,0)</f>
        <v>0</v>
      </c>
      <c r="BG422" s="196">
        <f>IF(N422="zákl. přenesená",J422,0)</f>
        <v>0</v>
      </c>
      <c r="BH422" s="196">
        <f>IF(N422="sníž. přenesená",J422,0)</f>
        <v>0</v>
      </c>
      <c r="BI422" s="196">
        <f>IF(N422="nulová",J422,0)</f>
        <v>0</v>
      </c>
      <c r="BJ422" s="18" t="s">
        <v>86</v>
      </c>
      <c r="BK422" s="196">
        <f>ROUND(I422*H422,2)</f>
        <v>0</v>
      </c>
      <c r="BL422" s="18" t="s">
        <v>139</v>
      </c>
      <c r="BM422" s="195" t="s">
        <v>475</v>
      </c>
    </row>
    <row r="423" spans="1:47" s="2" customFormat="1" ht="12">
      <c r="A423" s="32"/>
      <c r="B423" s="33"/>
      <c r="C423" s="34"/>
      <c r="D423" s="197" t="s">
        <v>141</v>
      </c>
      <c r="E423" s="34"/>
      <c r="F423" s="198" t="s">
        <v>476</v>
      </c>
      <c r="G423" s="34"/>
      <c r="H423" s="34"/>
      <c r="I423" s="34"/>
      <c r="J423" s="34"/>
      <c r="K423" s="34"/>
      <c r="L423" s="37"/>
      <c r="M423" s="199"/>
      <c r="N423" s="200"/>
      <c r="O423" s="69"/>
      <c r="P423" s="69"/>
      <c r="Q423" s="69"/>
      <c r="R423" s="69"/>
      <c r="S423" s="69"/>
      <c r="T423" s="70"/>
      <c r="U423" s="32"/>
      <c r="V423" s="32"/>
      <c r="W423" s="32"/>
      <c r="X423" s="32"/>
      <c r="Y423" s="32"/>
      <c r="Z423" s="32"/>
      <c r="AA423" s="32"/>
      <c r="AB423" s="32"/>
      <c r="AC423" s="32"/>
      <c r="AD423" s="32"/>
      <c r="AE423" s="32"/>
      <c r="AT423" s="18" t="s">
        <v>141</v>
      </c>
      <c r="AU423" s="18" t="s">
        <v>88</v>
      </c>
    </row>
    <row r="424" spans="2:51" s="14" customFormat="1" ht="12">
      <c r="B424" s="210"/>
      <c r="C424" s="211"/>
      <c r="D424" s="197" t="s">
        <v>143</v>
      </c>
      <c r="E424" s="212" t="s">
        <v>1</v>
      </c>
      <c r="F424" s="213" t="s">
        <v>477</v>
      </c>
      <c r="G424" s="211"/>
      <c r="H424" s="214">
        <v>0.108</v>
      </c>
      <c r="I424" s="211"/>
      <c r="J424" s="211"/>
      <c r="K424" s="211"/>
      <c r="L424" s="215"/>
      <c r="M424" s="216"/>
      <c r="N424" s="217"/>
      <c r="O424" s="217"/>
      <c r="P424" s="217"/>
      <c r="Q424" s="217"/>
      <c r="R424" s="217"/>
      <c r="S424" s="217"/>
      <c r="T424" s="218"/>
      <c r="AT424" s="219" t="s">
        <v>143</v>
      </c>
      <c r="AU424" s="219" t="s">
        <v>88</v>
      </c>
      <c r="AV424" s="14" t="s">
        <v>88</v>
      </c>
      <c r="AW424" s="14" t="s">
        <v>33</v>
      </c>
      <c r="AX424" s="14" t="s">
        <v>78</v>
      </c>
      <c r="AY424" s="219" t="s">
        <v>133</v>
      </c>
    </row>
    <row r="425" spans="2:51" s="15" customFormat="1" ht="12">
      <c r="B425" s="220"/>
      <c r="C425" s="221"/>
      <c r="D425" s="197" t="s">
        <v>143</v>
      </c>
      <c r="E425" s="222" t="s">
        <v>1</v>
      </c>
      <c r="F425" s="223" t="s">
        <v>146</v>
      </c>
      <c r="G425" s="221"/>
      <c r="H425" s="224">
        <v>0.108</v>
      </c>
      <c r="I425" s="221"/>
      <c r="J425" s="221"/>
      <c r="K425" s="221"/>
      <c r="L425" s="225"/>
      <c r="M425" s="226"/>
      <c r="N425" s="227"/>
      <c r="O425" s="227"/>
      <c r="P425" s="227"/>
      <c r="Q425" s="227"/>
      <c r="R425" s="227"/>
      <c r="S425" s="227"/>
      <c r="T425" s="228"/>
      <c r="AT425" s="229" t="s">
        <v>143</v>
      </c>
      <c r="AU425" s="229" t="s">
        <v>88</v>
      </c>
      <c r="AV425" s="15" t="s">
        <v>139</v>
      </c>
      <c r="AW425" s="15" t="s">
        <v>33</v>
      </c>
      <c r="AX425" s="15" t="s">
        <v>86</v>
      </c>
      <c r="AY425" s="229" t="s">
        <v>133</v>
      </c>
    </row>
    <row r="426" spans="1:65" s="2" customFormat="1" ht="16.5" customHeight="1">
      <c r="A426" s="32"/>
      <c r="B426" s="33"/>
      <c r="C426" s="184" t="s">
        <v>478</v>
      </c>
      <c r="D426" s="184" t="s">
        <v>135</v>
      </c>
      <c r="E426" s="185" t="s">
        <v>479</v>
      </c>
      <c r="F426" s="186" t="s">
        <v>480</v>
      </c>
      <c r="G426" s="187" t="s">
        <v>249</v>
      </c>
      <c r="H426" s="188">
        <v>32.2</v>
      </c>
      <c r="I426" s="189">
        <v>0</v>
      </c>
      <c r="J426" s="189">
        <f>ROUND(I426*H426,2)</f>
        <v>0</v>
      </c>
      <c r="K426" s="190"/>
      <c r="L426" s="37"/>
      <c r="M426" s="191" t="s">
        <v>1</v>
      </c>
      <c r="N426" s="192" t="s">
        <v>43</v>
      </c>
      <c r="O426" s="193">
        <v>4.16</v>
      </c>
      <c r="P426" s="193">
        <f>O426*H426</f>
        <v>133.95200000000003</v>
      </c>
      <c r="Q426" s="193">
        <v>0</v>
      </c>
      <c r="R426" s="193">
        <f>Q426*H426</f>
        <v>0</v>
      </c>
      <c r="S426" s="193">
        <v>2.1</v>
      </c>
      <c r="T426" s="194">
        <f>S426*H426</f>
        <v>67.62</v>
      </c>
      <c r="U426" s="32"/>
      <c r="V426" s="32"/>
      <c r="W426" s="32"/>
      <c r="X426" s="32"/>
      <c r="Y426" s="32"/>
      <c r="Z426" s="32"/>
      <c r="AA426" s="32"/>
      <c r="AB426" s="32"/>
      <c r="AC426" s="32"/>
      <c r="AD426" s="32"/>
      <c r="AE426" s="32"/>
      <c r="AR426" s="195" t="s">
        <v>139</v>
      </c>
      <c r="AT426" s="195" t="s">
        <v>135</v>
      </c>
      <c r="AU426" s="195" t="s">
        <v>88</v>
      </c>
      <c r="AY426" s="18" t="s">
        <v>133</v>
      </c>
      <c r="BE426" s="196">
        <f>IF(N426="základní",J426,0)</f>
        <v>0</v>
      </c>
      <c r="BF426" s="196">
        <f>IF(N426="snížená",J426,0)</f>
        <v>0</v>
      </c>
      <c r="BG426" s="196">
        <f>IF(N426="zákl. přenesená",J426,0)</f>
        <v>0</v>
      </c>
      <c r="BH426" s="196">
        <f>IF(N426="sníž. přenesená",J426,0)</f>
        <v>0</v>
      </c>
      <c r="BI426" s="196">
        <f>IF(N426="nulová",J426,0)</f>
        <v>0</v>
      </c>
      <c r="BJ426" s="18" t="s">
        <v>86</v>
      </c>
      <c r="BK426" s="196">
        <f>ROUND(I426*H426,2)</f>
        <v>0</v>
      </c>
      <c r="BL426" s="18" t="s">
        <v>139</v>
      </c>
      <c r="BM426" s="195" t="s">
        <v>481</v>
      </c>
    </row>
    <row r="427" spans="1:47" s="2" customFormat="1" ht="12">
      <c r="A427" s="32"/>
      <c r="B427" s="33"/>
      <c r="C427" s="34"/>
      <c r="D427" s="197" t="s">
        <v>141</v>
      </c>
      <c r="E427" s="34"/>
      <c r="F427" s="198" t="s">
        <v>482</v>
      </c>
      <c r="G427" s="34"/>
      <c r="H427" s="34"/>
      <c r="I427" s="34"/>
      <c r="J427" s="34"/>
      <c r="K427" s="34"/>
      <c r="L427" s="37"/>
      <c r="M427" s="199"/>
      <c r="N427" s="200"/>
      <c r="O427" s="69"/>
      <c r="P427" s="69"/>
      <c r="Q427" s="69"/>
      <c r="R427" s="69"/>
      <c r="S427" s="69"/>
      <c r="T427" s="70"/>
      <c r="U427" s="32"/>
      <c r="V427" s="32"/>
      <c r="W427" s="32"/>
      <c r="X427" s="32"/>
      <c r="Y427" s="32"/>
      <c r="Z427" s="32"/>
      <c r="AA427" s="32"/>
      <c r="AB427" s="32"/>
      <c r="AC427" s="32"/>
      <c r="AD427" s="32"/>
      <c r="AE427" s="32"/>
      <c r="AT427" s="18" t="s">
        <v>141</v>
      </c>
      <c r="AU427" s="18" t="s">
        <v>88</v>
      </c>
    </row>
    <row r="428" spans="2:51" s="13" customFormat="1" ht="12">
      <c r="B428" s="201"/>
      <c r="C428" s="202"/>
      <c r="D428" s="197" t="s">
        <v>143</v>
      </c>
      <c r="E428" s="203" t="s">
        <v>1</v>
      </c>
      <c r="F428" s="204" t="s">
        <v>151</v>
      </c>
      <c r="G428" s="202"/>
      <c r="H428" s="203" t="s">
        <v>1</v>
      </c>
      <c r="I428" s="202"/>
      <c r="J428" s="202"/>
      <c r="K428" s="202"/>
      <c r="L428" s="205"/>
      <c r="M428" s="206"/>
      <c r="N428" s="207"/>
      <c r="O428" s="207"/>
      <c r="P428" s="207"/>
      <c r="Q428" s="207"/>
      <c r="R428" s="207"/>
      <c r="S428" s="207"/>
      <c r="T428" s="208"/>
      <c r="AT428" s="209" t="s">
        <v>143</v>
      </c>
      <c r="AU428" s="209" t="s">
        <v>88</v>
      </c>
      <c r="AV428" s="13" t="s">
        <v>86</v>
      </c>
      <c r="AW428" s="13" t="s">
        <v>33</v>
      </c>
      <c r="AX428" s="13" t="s">
        <v>78</v>
      </c>
      <c r="AY428" s="209" t="s">
        <v>133</v>
      </c>
    </row>
    <row r="429" spans="2:51" s="14" customFormat="1" ht="12">
      <c r="B429" s="210"/>
      <c r="C429" s="211"/>
      <c r="D429" s="197" t="s">
        <v>143</v>
      </c>
      <c r="E429" s="212" t="s">
        <v>1</v>
      </c>
      <c r="F429" s="213" t="s">
        <v>483</v>
      </c>
      <c r="G429" s="211"/>
      <c r="H429" s="214">
        <v>22.42</v>
      </c>
      <c r="I429" s="211"/>
      <c r="J429" s="211"/>
      <c r="K429" s="211"/>
      <c r="L429" s="215"/>
      <c r="M429" s="216"/>
      <c r="N429" s="217"/>
      <c r="O429" s="217"/>
      <c r="P429" s="217"/>
      <c r="Q429" s="217"/>
      <c r="R429" s="217"/>
      <c r="S429" s="217"/>
      <c r="T429" s="218"/>
      <c r="AT429" s="219" t="s">
        <v>143</v>
      </c>
      <c r="AU429" s="219" t="s">
        <v>88</v>
      </c>
      <c r="AV429" s="14" t="s">
        <v>88</v>
      </c>
      <c r="AW429" s="14" t="s">
        <v>33</v>
      </c>
      <c r="AX429" s="14" t="s">
        <v>78</v>
      </c>
      <c r="AY429" s="219" t="s">
        <v>133</v>
      </c>
    </row>
    <row r="430" spans="2:51" s="14" customFormat="1" ht="12">
      <c r="B430" s="210"/>
      <c r="C430" s="211"/>
      <c r="D430" s="197" t="s">
        <v>143</v>
      </c>
      <c r="E430" s="212" t="s">
        <v>1</v>
      </c>
      <c r="F430" s="213" t="s">
        <v>484</v>
      </c>
      <c r="G430" s="211"/>
      <c r="H430" s="214">
        <v>9.813</v>
      </c>
      <c r="I430" s="211"/>
      <c r="J430" s="211"/>
      <c r="K430" s="211"/>
      <c r="L430" s="215"/>
      <c r="M430" s="216"/>
      <c r="N430" s="217"/>
      <c r="O430" s="217"/>
      <c r="P430" s="217"/>
      <c r="Q430" s="217"/>
      <c r="R430" s="217"/>
      <c r="S430" s="217"/>
      <c r="T430" s="218"/>
      <c r="AT430" s="219" t="s">
        <v>143</v>
      </c>
      <c r="AU430" s="219" t="s">
        <v>88</v>
      </c>
      <c r="AV430" s="14" t="s">
        <v>88</v>
      </c>
      <c r="AW430" s="14" t="s">
        <v>33</v>
      </c>
      <c r="AX430" s="14" t="s">
        <v>78</v>
      </c>
      <c r="AY430" s="219" t="s">
        <v>133</v>
      </c>
    </row>
    <row r="431" spans="2:51" s="15" customFormat="1" ht="12">
      <c r="B431" s="220"/>
      <c r="C431" s="221"/>
      <c r="D431" s="197" t="s">
        <v>143</v>
      </c>
      <c r="E431" s="222" t="s">
        <v>1</v>
      </c>
      <c r="F431" s="223" t="s">
        <v>146</v>
      </c>
      <c r="G431" s="221"/>
      <c r="H431" s="224">
        <v>32.233000000000004</v>
      </c>
      <c r="I431" s="221"/>
      <c r="J431" s="221"/>
      <c r="K431" s="221"/>
      <c r="L431" s="225"/>
      <c r="M431" s="226"/>
      <c r="N431" s="227"/>
      <c r="O431" s="227"/>
      <c r="P431" s="227"/>
      <c r="Q431" s="227"/>
      <c r="R431" s="227"/>
      <c r="S431" s="227"/>
      <c r="T431" s="228"/>
      <c r="AT431" s="229" t="s">
        <v>143</v>
      </c>
      <c r="AU431" s="229" t="s">
        <v>88</v>
      </c>
      <c r="AV431" s="15" t="s">
        <v>139</v>
      </c>
      <c r="AW431" s="15" t="s">
        <v>33</v>
      </c>
      <c r="AX431" s="15" t="s">
        <v>78</v>
      </c>
      <c r="AY431" s="229" t="s">
        <v>133</v>
      </c>
    </row>
    <row r="432" spans="2:51" s="14" customFormat="1" ht="12">
      <c r="B432" s="210"/>
      <c r="C432" s="211"/>
      <c r="D432" s="197" t="s">
        <v>143</v>
      </c>
      <c r="E432" s="212" t="s">
        <v>1</v>
      </c>
      <c r="F432" s="213" t="s">
        <v>485</v>
      </c>
      <c r="G432" s="211"/>
      <c r="H432" s="214">
        <v>32.2</v>
      </c>
      <c r="I432" s="211"/>
      <c r="J432" s="211"/>
      <c r="K432" s="211"/>
      <c r="L432" s="215"/>
      <c r="M432" s="216"/>
      <c r="N432" s="217"/>
      <c r="O432" s="217"/>
      <c r="P432" s="217"/>
      <c r="Q432" s="217"/>
      <c r="R432" s="217"/>
      <c r="S432" s="217"/>
      <c r="T432" s="218"/>
      <c r="AT432" s="219" t="s">
        <v>143</v>
      </c>
      <c r="AU432" s="219" t="s">
        <v>88</v>
      </c>
      <c r="AV432" s="14" t="s">
        <v>88</v>
      </c>
      <c r="AW432" s="14" t="s">
        <v>33</v>
      </c>
      <c r="AX432" s="14" t="s">
        <v>86</v>
      </c>
      <c r="AY432" s="219" t="s">
        <v>133</v>
      </c>
    </row>
    <row r="433" spans="1:65" s="2" customFormat="1" ht="16.5" customHeight="1">
      <c r="A433" s="32"/>
      <c r="B433" s="33"/>
      <c r="C433" s="184" t="s">
        <v>486</v>
      </c>
      <c r="D433" s="184" t="s">
        <v>135</v>
      </c>
      <c r="E433" s="185" t="s">
        <v>487</v>
      </c>
      <c r="F433" s="186" t="s">
        <v>488</v>
      </c>
      <c r="G433" s="187" t="s">
        <v>249</v>
      </c>
      <c r="H433" s="188">
        <v>32.2</v>
      </c>
      <c r="I433" s="189">
        <v>0</v>
      </c>
      <c r="J433" s="189">
        <f>ROUND(I433*H433,2)</f>
        <v>0</v>
      </c>
      <c r="K433" s="190"/>
      <c r="L433" s="37"/>
      <c r="M433" s="191" t="s">
        <v>1</v>
      </c>
      <c r="N433" s="192" t="s">
        <v>43</v>
      </c>
      <c r="O433" s="193">
        <v>6.501</v>
      </c>
      <c r="P433" s="193">
        <f>O433*H433</f>
        <v>209.33220000000003</v>
      </c>
      <c r="Q433" s="193">
        <v>0</v>
      </c>
      <c r="R433" s="193">
        <f>Q433*H433</f>
        <v>0</v>
      </c>
      <c r="S433" s="193">
        <v>2.2</v>
      </c>
      <c r="T433" s="194">
        <f>S433*H433</f>
        <v>70.84000000000002</v>
      </c>
      <c r="U433" s="32"/>
      <c r="V433" s="32"/>
      <c r="W433" s="32"/>
      <c r="X433" s="32"/>
      <c r="Y433" s="32"/>
      <c r="Z433" s="32"/>
      <c r="AA433" s="32"/>
      <c r="AB433" s="32"/>
      <c r="AC433" s="32"/>
      <c r="AD433" s="32"/>
      <c r="AE433" s="32"/>
      <c r="AR433" s="195" t="s">
        <v>139</v>
      </c>
      <c r="AT433" s="195" t="s">
        <v>135</v>
      </c>
      <c r="AU433" s="195" t="s">
        <v>88</v>
      </c>
      <c r="AY433" s="18" t="s">
        <v>133</v>
      </c>
      <c r="BE433" s="196">
        <f>IF(N433="základní",J433,0)</f>
        <v>0</v>
      </c>
      <c r="BF433" s="196">
        <f>IF(N433="snížená",J433,0)</f>
        <v>0</v>
      </c>
      <c r="BG433" s="196">
        <f>IF(N433="zákl. přenesená",J433,0)</f>
        <v>0</v>
      </c>
      <c r="BH433" s="196">
        <f>IF(N433="sníž. přenesená",J433,0)</f>
        <v>0</v>
      </c>
      <c r="BI433" s="196">
        <f>IF(N433="nulová",J433,0)</f>
        <v>0</v>
      </c>
      <c r="BJ433" s="18" t="s">
        <v>86</v>
      </c>
      <c r="BK433" s="196">
        <f>ROUND(I433*H433,2)</f>
        <v>0</v>
      </c>
      <c r="BL433" s="18" t="s">
        <v>139</v>
      </c>
      <c r="BM433" s="195" t="s">
        <v>489</v>
      </c>
    </row>
    <row r="434" spans="1:47" s="2" customFormat="1" ht="12">
      <c r="A434" s="32"/>
      <c r="B434" s="33"/>
      <c r="C434" s="34"/>
      <c r="D434" s="197" t="s">
        <v>141</v>
      </c>
      <c r="E434" s="34"/>
      <c r="F434" s="198" t="s">
        <v>490</v>
      </c>
      <c r="G434" s="34"/>
      <c r="H434" s="34"/>
      <c r="I434" s="34"/>
      <c r="J434" s="34"/>
      <c r="K434" s="34"/>
      <c r="L434" s="37"/>
      <c r="M434" s="199"/>
      <c r="N434" s="200"/>
      <c r="O434" s="69"/>
      <c r="P434" s="69"/>
      <c r="Q434" s="69"/>
      <c r="R434" s="69"/>
      <c r="S434" s="69"/>
      <c r="T434" s="70"/>
      <c r="U434" s="32"/>
      <c r="V434" s="32"/>
      <c r="W434" s="32"/>
      <c r="X434" s="32"/>
      <c r="Y434" s="32"/>
      <c r="Z434" s="32"/>
      <c r="AA434" s="32"/>
      <c r="AB434" s="32"/>
      <c r="AC434" s="32"/>
      <c r="AD434" s="32"/>
      <c r="AE434" s="32"/>
      <c r="AT434" s="18" t="s">
        <v>141</v>
      </c>
      <c r="AU434" s="18" t="s">
        <v>88</v>
      </c>
    </row>
    <row r="435" spans="2:51" s="13" customFormat="1" ht="12">
      <c r="B435" s="201"/>
      <c r="C435" s="202"/>
      <c r="D435" s="197" t="s">
        <v>143</v>
      </c>
      <c r="E435" s="203" t="s">
        <v>1</v>
      </c>
      <c r="F435" s="204" t="s">
        <v>151</v>
      </c>
      <c r="G435" s="202"/>
      <c r="H435" s="203" t="s">
        <v>1</v>
      </c>
      <c r="I435" s="202"/>
      <c r="J435" s="202"/>
      <c r="K435" s="202"/>
      <c r="L435" s="205"/>
      <c r="M435" s="206"/>
      <c r="N435" s="207"/>
      <c r="O435" s="207"/>
      <c r="P435" s="207"/>
      <c r="Q435" s="207"/>
      <c r="R435" s="207"/>
      <c r="S435" s="207"/>
      <c r="T435" s="208"/>
      <c r="AT435" s="209" t="s">
        <v>143</v>
      </c>
      <c r="AU435" s="209" t="s">
        <v>88</v>
      </c>
      <c r="AV435" s="13" t="s">
        <v>86</v>
      </c>
      <c r="AW435" s="13" t="s">
        <v>33</v>
      </c>
      <c r="AX435" s="13" t="s">
        <v>78</v>
      </c>
      <c r="AY435" s="209" t="s">
        <v>133</v>
      </c>
    </row>
    <row r="436" spans="2:51" s="14" customFormat="1" ht="12">
      <c r="B436" s="210"/>
      <c r="C436" s="211"/>
      <c r="D436" s="197" t="s">
        <v>143</v>
      </c>
      <c r="E436" s="212" t="s">
        <v>1</v>
      </c>
      <c r="F436" s="213" t="s">
        <v>483</v>
      </c>
      <c r="G436" s="211"/>
      <c r="H436" s="214">
        <v>22.42</v>
      </c>
      <c r="I436" s="211"/>
      <c r="J436" s="211"/>
      <c r="K436" s="211"/>
      <c r="L436" s="215"/>
      <c r="M436" s="216"/>
      <c r="N436" s="217"/>
      <c r="O436" s="217"/>
      <c r="P436" s="217"/>
      <c r="Q436" s="217"/>
      <c r="R436" s="217"/>
      <c r="S436" s="217"/>
      <c r="T436" s="218"/>
      <c r="AT436" s="219" t="s">
        <v>143</v>
      </c>
      <c r="AU436" s="219" t="s">
        <v>88</v>
      </c>
      <c r="AV436" s="14" t="s">
        <v>88</v>
      </c>
      <c r="AW436" s="14" t="s">
        <v>33</v>
      </c>
      <c r="AX436" s="14" t="s">
        <v>78</v>
      </c>
      <c r="AY436" s="219" t="s">
        <v>133</v>
      </c>
    </row>
    <row r="437" spans="2:51" s="14" customFormat="1" ht="12">
      <c r="B437" s="210"/>
      <c r="C437" s="211"/>
      <c r="D437" s="197" t="s">
        <v>143</v>
      </c>
      <c r="E437" s="212" t="s">
        <v>1</v>
      </c>
      <c r="F437" s="213" t="s">
        <v>484</v>
      </c>
      <c r="G437" s="211"/>
      <c r="H437" s="214">
        <v>9.813</v>
      </c>
      <c r="I437" s="211"/>
      <c r="J437" s="211"/>
      <c r="K437" s="211"/>
      <c r="L437" s="215"/>
      <c r="M437" s="216"/>
      <c r="N437" s="217"/>
      <c r="O437" s="217"/>
      <c r="P437" s="217"/>
      <c r="Q437" s="217"/>
      <c r="R437" s="217"/>
      <c r="S437" s="217"/>
      <c r="T437" s="218"/>
      <c r="AT437" s="219" t="s">
        <v>143</v>
      </c>
      <c r="AU437" s="219" t="s">
        <v>88</v>
      </c>
      <c r="AV437" s="14" t="s">
        <v>88</v>
      </c>
      <c r="AW437" s="14" t="s">
        <v>33</v>
      </c>
      <c r="AX437" s="14" t="s">
        <v>78</v>
      </c>
      <c r="AY437" s="219" t="s">
        <v>133</v>
      </c>
    </row>
    <row r="438" spans="2:51" s="15" customFormat="1" ht="12">
      <c r="B438" s="220"/>
      <c r="C438" s="221"/>
      <c r="D438" s="197" t="s">
        <v>143</v>
      </c>
      <c r="E438" s="222" t="s">
        <v>1</v>
      </c>
      <c r="F438" s="223" t="s">
        <v>146</v>
      </c>
      <c r="G438" s="221"/>
      <c r="H438" s="224">
        <v>32.233000000000004</v>
      </c>
      <c r="I438" s="221"/>
      <c r="J438" s="221"/>
      <c r="K438" s="221"/>
      <c r="L438" s="225"/>
      <c r="M438" s="226"/>
      <c r="N438" s="227"/>
      <c r="O438" s="227"/>
      <c r="P438" s="227"/>
      <c r="Q438" s="227"/>
      <c r="R438" s="227"/>
      <c r="S438" s="227"/>
      <c r="T438" s="228"/>
      <c r="AT438" s="229" t="s">
        <v>143</v>
      </c>
      <c r="AU438" s="229" t="s">
        <v>88</v>
      </c>
      <c r="AV438" s="15" t="s">
        <v>139</v>
      </c>
      <c r="AW438" s="15" t="s">
        <v>33</v>
      </c>
      <c r="AX438" s="15" t="s">
        <v>78</v>
      </c>
      <c r="AY438" s="229" t="s">
        <v>133</v>
      </c>
    </row>
    <row r="439" spans="2:51" s="14" customFormat="1" ht="12">
      <c r="B439" s="210"/>
      <c r="C439" s="211"/>
      <c r="D439" s="197" t="s">
        <v>143</v>
      </c>
      <c r="E439" s="212" t="s">
        <v>1</v>
      </c>
      <c r="F439" s="213" t="s">
        <v>485</v>
      </c>
      <c r="G439" s="211"/>
      <c r="H439" s="214">
        <v>32.2</v>
      </c>
      <c r="I439" s="211"/>
      <c r="J439" s="211"/>
      <c r="K439" s="211"/>
      <c r="L439" s="215"/>
      <c r="M439" s="216"/>
      <c r="N439" s="217"/>
      <c r="O439" s="217"/>
      <c r="P439" s="217"/>
      <c r="Q439" s="217"/>
      <c r="R439" s="217"/>
      <c r="S439" s="217"/>
      <c r="T439" s="218"/>
      <c r="AT439" s="219" t="s">
        <v>143</v>
      </c>
      <c r="AU439" s="219" t="s">
        <v>88</v>
      </c>
      <c r="AV439" s="14" t="s">
        <v>88</v>
      </c>
      <c r="AW439" s="14" t="s">
        <v>33</v>
      </c>
      <c r="AX439" s="14" t="s">
        <v>86</v>
      </c>
      <c r="AY439" s="219" t="s">
        <v>133</v>
      </c>
    </row>
    <row r="440" spans="1:65" s="2" customFormat="1" ht="16.5" customHeight="1">
      <c r="A440" s="32"/>
      <c r="B440" s="33"/>
      <c r="C440" s="184" t="s">
        <v>491</v>
      </c>
      <c r="D440" s="184" t="s">
        <v>135</v>
      </c>
      <c r="E440" s="185" t="s">
        <v>492</v>
      </c>
      <c r="F440" s="186" t="s">
        <v>493</v>
      </c>
      <c r="G440" s="187" t="s">
        <v>172</v>
      </c>
      <c r="H440" s="188">
        <v>386.35</v>
      </c>
      <c r="I440" s="189">
        <v>0</v>
      </c>
      <c r="J440" s="189">
        <f>ROUND(I440*H440,2)</f>
        <v>0</v>
      </c>
      <c r="K440" s="190"/>
      <c r="L440" s="37"/>
      <c r="M440" s="191" t="s">
        <v>1</v>
      </c>
      <c r="N440" s="192" t="s">
        <v>43</v>
      </c>
      <c r="O440" s="193">
        <v>0.085</v>
      </c>
      <c r="P440" s="193">
        <f>O440*H440</f>
        <v>32.83975</v>
      </c>
      <c r="Q440" s="193">
        <v>0</v>
      </c>
      <c r="R440" s="193">
        <f>Q440*H440</f>
        <v>0</v>
      </c>
      <c r="S440" s="193">
        <v>0</v>
      </c>
      <c r="T440" s="194">
        <f>S440*H440</f>
        <v>0</v>
      </c>
      <c r="U440" s="32"/>
      <c r="V440" s="32"/>
      <c r="W440" s="32"/>
      <c r="X440" s="32"/>
      <c r="Y440" s="32"/>
      <c r="Z440" s="32"/>
      <c r="AA440" s="32"/>
      <c r="AB440" s="32"/>
      <c r="AC440" s="32"/>
      <c r="AD440" s="32"/>
      <c r="AE440" s="32"/>
      <c r="AR440" s="195" t="s">
        <v>139</v>
      </c>
      <c r="AT440" s="195" t="s">
        <v>135</v>
      </c>
      <c r="AU440" s="195" t="s">
        <v>88</v>
      </c>
      <c r="AY440" s="18" t="s">
        <v>133</v>
      </c>
      <c r="BE440" s="196">
        <f>IF(N440="základní",J440,0)</f>
        <v>0</v>
      </c>
      <c r="BF440" s="196">
        <f>IF(N440="snížená",J440,0)</f>
        <v>0</v>
      </c>
      <c r="BG440" s="196">
        <f>IF(N440="zákl. přenesená",J440,0)</f>
        <v>0</v>
      </c>
      <c r="BH440" s="196">
        <f>IF(N440="sníž. přenesená",J440,0)</f>
        <v>0</v>
      </c>
      <c r="BI440" s="196">
        <f>IF(N440="nulová",J440,0)</f>
        <v>0</v>
      </c>
      <c r="BJ440" s="18" t="s">
        <v>86</v>
      </c>
      <c r="BK440" s="196">
        <f>ROUND(I440*H440,2)</f>
        <v>0</v>
      </c>
      <c r="BL440" s="18" t="s">
        <v>139</v>
      </c>
      <c r="BM440" s="195" t="s">
        <v>494</v>
      </c>
    </row>
    <row r="441" spans="1:47" s="2" customFormat="1" ht="12">
      <c r="A441" s="32"/>
      <c r="B441" s="33"/>
      <c r="C441" s="34"/>
      <c r="D441" s="197" t="s">
        <v>141</v>
      </c>
      <c r="E441" s="34"/>
      <c r="F441" s="198" t="s">
        <v>495</v>
      </c>
      <c r="G441" s="34"/>
      <c r="H441" s="34"/>
      <c r="I441" s="34"/>
      <c r="J441" s="34"/>
      <c r="K441" s="34"/>
      <c r="L441" s="37"/>
      <c r="M441" s="199"/>
      <c r="N441" s="200"/>
      <c r="O441" s="69"/>
      <c r="P441" s="69"/>
      <c r="Q441" s="69"/>
      <c r="R441" s="69"/>
      <c r="S441" s="69"/>
      <c r="T441" s="70"/>
      <c r="U441" s="32"/>
      <c r="V441" s="32"/>
      <c r="W441" s="32"/>
      <c r="X441" s="32"/>
      <c r="Y441" s="32"/>
      <c r="Z441" s="32"/>
      <c r="AA441" s="32"/>
      <c r="AB441" s="32"/>
      <c r="AC441" s="32"/>
      <c r="AD441" s="32"/>
      <c r="AE441" s="32"/>
      <c r="AT441" s="18" t="s">
        <v>141</v>
      </c>
      <c r="AU441" s="18" t="s">
        <v>88</v>
      </c>
    </row>
    <row r="442" spans="2:51" s="13" customFormat="1" ht="12">
      <c r="B442" s="201"/>
      <c r="C442" s="202"/>
      <c r="D442" s="197" t="s">
        <v>143</v>
      </c>
      <c r="E442" s="203" t="s">
        <v>1</v>
      </c>
      <c r="F442" s="204" t="s">
        <v>469</v>
      </c>
      <c r="G442" s="202"/>
      <c r="H442" s="203" t="s">
        <v>1</v>
      </c>
      <c r="I442" s="202"/>
      <c r="J442" s="202"/>
      <c r="K442" s="202"/>
      <c r="L442" s="205"/>
      <c r="M442" s="206"/>
      <c r="N442" s="207"/>
      <c r="O442" s="207"/>
      <c r="P442" s="207"/>
      <c r="Q442" s="207"/>
      <c r="R442" s="207"/>
      <c r="S442" s="207"/>
      <c r="T442" s="208"/>
      <c r="AT442" s="209" t="s">
        <v>143</v>
      </c>
      <c r="AU442" s="209" t="s">
        <v>88</v>
      </c>
      <c r="AV442" s="13" t="s">
        <v>86</v>
      </c>
      <c r="AW442" s="13" t="s">
        <v>33</v>
      </c>
      <c r="AX442" s="13" t="s">
        <v>78</v>
      </c>
      <c r="AY442" s="209" t="s">
        <v>133</v>
      </c>
    </row>
    <row r="443" spans="2:51" s="14" customFormat="1" ht="12">
      <c r="B443" s="210"/>
      <c r="C443" s="211"/>
      <c r="D443" s="197" t="s">
        <v>143</v>
      </c>
      <c r="E443" s="212" t="s">
        <v>1</v>
      </c>
      <c r="F443" s="213" t="s">
        <v>496</v>
      </c>
      <c r="G443" s="211"/>
      <c r="H443" s="214">
        <v>386.35</v>
      </c>
      <c r="I443" s="211"/>
      <c r="J443" s="211"/>
      <c r="K443" s="211"/>
      <c r="L443" s="215"/>
      <c r="M443" s="216"/>
      <c r="N443" s="217"/>
      <c r="O443" s="217"/>
      <c r="P443" s="217"/>
      <c r="Q443" s="217"/>
      <c r="R443" s="217"/>
      <c r="S443" s="217"/>
      <c r="T443" s="218"/>
      <c r="AT443" s="219" t="s">
        <v>143</v>
      </c>
      <c r="AU443" s="219" t="s">
        <v>88</v>
      </c>
      <c r="AV443" s="14" t="s">
        <v>88</v>
      </c>
      <c r="AW443" s="14" t="s">
        <v>33</v>
      </c>
      <c r="AX443" s="14" t="s">
        <v>78</v>
      </c>
      <c r="AY443" s="219" t="s">
        <v>133</v>
      </c>
    </row>
    <row r="444" spans="2:51" s="15" customFormat="1" ht="12">
      <c r="B444" s="220"/>
      <c r="C444" s="221"/>
      <c r="D444" s="197" t="s">
        <v>143</v>
      </c>
      <c r="E444" s="222" t="s">
        <v>1</v>
      </c>
      <c r="F444" s="223" t="s">
        <v>146</v>
      </c>
      <c r="G444" s="221"/>
      <c r="H444" s="224">
        <v>386.35</v>
      </c>
      <c r="I444" s="221"/>
      <c r="J444" s="221"/>
      <c r="K444" s="221"/>
      <c r="L444" s="225"/>
      <c r="M444" s="226"/>
      <c r="N444" s="227"/>
      <c r="O444" s="227"/>
      <c r="P444" s="227"/>
      <c r="Q444" s="227"/>
      <c r="R444" s="227"/>
      <c r="S444" s="227"/>
      <c r="T444" s="228"/>
      <c r="AT444" s="229" t="s">
        <v>143</v>
      </c>
      <c r="AU444" s="229" t="s">
        <v>88</v>
      </c>
      <c r="AV444" s="15" t="s">
        <v>139</v>
      </c>
      <c r="AW444" s="15" t="s">
        <v>33</v>
      </c>
      <c r="AX444" s="15" t="s">
        <v>86</v>
      </c>
      <c r="AY444" s="229" t="s">
        <v>133</v>
      </c>
    </row>
    <row r="445" spans="2:63" s="12" customFormat="1" ht="22.9" customHeight="1">
      <c r="B445" s="169"/>
      <c r="C445" s="170"/>
      <c r="D445" s="171" t="s">
        <v>77</v>
      </c>
      <c r="E445" s="182" t="s">
        <v>139</v>
      </c>
      <c r="F445" s="182" t="s">
        <v>497</v>
      </c>
      <c r="G445" s="170"/>
      <c r="H445" s="170"/>
      <c r="I445" s="170"/>
      <c r="J445" s="183">
        <f>BK445</f>
        <v>0</v>
      </c>
      <c r="K445" s="170"/>
      <c r="L445" s="174"/>
      <c r="M445" s="175"/>
      <c r="N445" s="176"/>
      <c r="O445" s="176"/>
      <c r="P445" s="177">
        <f>SUM(P446:P501)</f>
        <v>109.2062</v>
      </c>
      <c r="Q445" s="176"/>
      <c r="R445" s="177">
        <f>SUM(R446:R501)</f>
        <v>2.1484</v>
      </c>
      <c r="S445" s="176"/>
      <c r="T445" s="178">
        <f>SUM(T446:T501)</f>
        <v>0</v>
      </c>
      <c r="AR445" s="179" t="s">
        <v>86</v>
      </c>
      <c r="AT445" s="180" t="s">
        <v>77</v>
      </c>
      <c r="AU445" s="180" t="s">
        <v>86</v>
      </c>
      <c r="AY445" s="179" t="s">
        <v>133</v>
      </c>
      <c r="BK445" s="181">
        <f>SUM(BK446:BK501)</f>
        <v>0</v>
      </c>
    </row>
    <row r="446" spans="1:65" s="2" customFormat="1" ht="16.5" customHeight="1">
      <c r="A446" s="32"/>
      <c r="B446" s="33"/>
      <c r="C446" s="184" t="s">
        <v>498</v>
      </c>
      <c r="D446" s="184" t="s">
        <v>135</v>
      </c>
      <c r="E446" s="185" t="s">
        <v>499</v>
      </c>
      <c r="F446" s="186" t="s">
        <v>500</v>
      </c>
      <c r="G446" s="187" t="s">
        <v>249</v>
      </c>
      <c r="H446" s="188">
        <v>61</v>
      </c>
      <c r="I446" s="189">
        <v>0</v>
      </c>
      <c r="J446" s="189">
        <f>ROUND(I446*H446,2)</f>
        <v>0</v>
      </c>
      <c r="K446" s="190"/>
      <c r="L446" s="37"/>
      <c r="M446" s="191" t="s">
        <v>1</v>
      </c>
      <c r="N446" s="192" t="s">
        <v>43</v>
      </c>
      <c r="O446" s="193">
        <v>1.317</v>
      </c>
      <c r="P446" s="193">
        <f>O446*H446</f>
        <v>80.337</v>
      </c>
      <c r="Q446" s="193">
        <v>0</v>
      </c>
      <c r="R446" s="193">
        <f>Q446*H446</f>
        <v>0</v>
      </c>
      <c r="S446" s="193">
        <v>0</v>
      </c>
      <c r="T446" s="194">
        <f>S446*H446</f>
        <v>0</v>
      </c>
      <c r="U446" s="32"/>
      <c r="V446" s="32"/>
      <c r="W446" s="32"/>
      <c r="X446" s="32"/>
      <c r="Y446" s="32"/>
      <c r="Z446" s="32"/>
      <c r="AA446" s="32"/>
      <c r="AB446" s="32"/>
      <c r="AC446" s="32"/>
      <c r="AD446" s="32"/>
      <c r="AE446" s="32"/>
      <c r="AR446" s="195" t="s">
        <v>139</v>
      </c>
      <c r="AT446" s="195" t="s">
        <v>135</v>
      </c>
      <c r="AU446" s="195" t="s">
        <v>88</v>
      </c>
      <c r="AY446" s="18" t="s">
        <v>133</v>
      </c>
      <c r="BE446" s="196">
        <f>IF(N446="základní",J446,0)</f>
        <v>0</v>
      </c>
      <c r="BF446" s="196">
        <f>IF(N446="snížená",J446,0)</f>
        <v>0</v>
      </c>
      <c r="BG446" s="196">
        <f>IF(N446="zákl. přenesená",J446,0)</f>
        <v>0</v>
      </c>
      <c r="BH446" s="196">
        <f>IF(N446="sníž. přenesená",J446,0)</f>
        <v>0</v>
      </c>
      <c r="BI446" s="196">
        <f>IF(N446="nulová",J446,0)</f>
        <v>0</v>
      </c>
      <c r="BJ446" s="18" t="s">
        <v>86</v>
      </c>
      <c r="BK446" s="196">
        <f>ROUND(I446*H446,2)</f>
        <v>0</v>
      </c>
      <c r="BL446" s="18" t="s">
        <v>139</v>
      </c>
      <c r="BM446" s="195" t="s">
        <v>501</v>
      </c>
    </row>
    <row r="447" spans="1:47" s="2" customFormat="1" ht="12">
      <c r="A447" s="32"/>
      <c r="B447" s="33"/>
      <c r="C447" s="34"/>
      <c r="D447" s="197" t="s">
        <v>141</v>
      </c>
      <c r="E447" s="34"/>
      <c r="F447" s="198" t="s">
        <v>502</v>
      </c>
      <c r="G447" s="34"/>
      <c r="H447" s="34"/>
      <c r="I447" s="34"/>
      <c r="J447" s="34"/>
      <c r="K447" s="34"/>
      <c r="L447" s="37"/>
      <c r="M447" s="199"/>
      <c r="N447" s="200"/>
      <c r="O447" s="69"/>
      <c r="P447" s="69"/>
      <c r="Q447" s="69"/>
      <c r="R447" s="69"/>
      <c r="S447" s="69"/>
      <c r="T447" s="70"/>
      <c r="U447" s="32"/>
      <c r="V447" s="32"/>
      <c r="W447" s="32"/>
      <c r="X447" s="32"/>
      <c r="Y447" s="32"/>
      <c r="Z447" s="32"/>
      <c r="AA447" s="32"/>
      <c r="AB447" s="32"/>
      <c r="AC447" s="32"/>
      <c r="AD447" s="32"/>
      <c r="AE447" s="32"/>
      <c r="AT447" s="18" t="s">
        <v>141</v>
      </c>
      <c r="AU447" s="18" t="s">
        <v>88</v>
      </c>
    </row>
    <row r="448" spans="2:51" s="13" customFormat="1" ht="12">
      <c r="B448" s="201"/>
      <c r="C448" s="202"/>
      <c r="D448" s="197" t="s">
        <v>143</v>
      </c>
      <c r="E448" s="203" t="s">
        <v>1</v>
      </c>
      <c r="F448" s="204" t="s">
        <v>503</v>
      </c>
      <c r="G448" s="202"/>
      <c r="H448" s="203" t="s">
        <v>1</v>
      </c>
      <c r="I448" s="202"/>
      <c r="J448" s="202"/>
      <c r="K448" s="202"/>
      <c r="L448" s="205"/>
      <c r="M448" s="206"/>
      <c r="N448" s="207"/>
      <c r="O448" s="207"/>
      <c r="P448" s="207"/>
      <c r="Q448" s="207"/>
      <c r="R448" s="207"/>
      <c r="S448" s="207"/>
      <c r="T448" s="208"/>
      <c r="AT448" s="209" t="s">
        <v>143</v>
      </c>
      <c r="AU448" s="209" t="s">
        <v>88</v>
      </c>
      <c r="AV448" s="13" t="s">
        <v>86</v>
      </c>
      <c r="AW448" s="13" t="s">
        <v>33</v>
      </c>
      <c r="AX448" s="13" t="s">
        <v>78</v>
      </c>
      <c r="AY448" s="209" t="s">
        <v>133</v>
      </c>
    </row>
    <row r="449" spans="2:51" s="14" customFormat="1" ht="12">
      <c r="B449" s="210"/>
      <c r="C449" s="211"/>
      <c r="D449" s="197" t="s">
        <v>143</v>
      </c>
      <c r="E449" s="212" t="s">
        <v>1</v>
      </c>
      <c r="F449" s="213" t="s">
        <v>504</v>
      </c>
      <c r="G449" s="211"/>
      <c r="H449" s="214">
        <v>23.621</v>
      </c>
      <c r="I449" s="211"/>
      <c r="J449" s="211"/>
      <c r="K449" s="211"/>
      <c r="L449" s="215"/>
      <c r="M449" s="216"/>
      <c r="N449" s="217"/>
      <c r="O449" s="217"/>
      <c r="P449" s="217"/>
      <c r="Q449" s="217"/>
      <c r="R449" s="217"/>
      <c r="S449" s="217"/>
      <c r="T449" s="218"/>
      <c r="AT449" s="219" t="s">
        <v>143</v>
      </c>
      <c r="AU449" s="219" t="s">
        <v>88</v>
      </c>
      <c r="AV449" s="14" t="s">
        <v>88</v>
      </c>
      <c r="AW449" s="14" t="s">
        <v>33</v>
      </c>
      <c r="AX449" s="14" t="s">
        <v>78</v>
      </c>
      <c r="AY449" s="219" t="s">
        <v>133</v>
      </c>
    </row>
    <row r="450" spans="2:51" s="14" customFormat="1" ht="12">
      <c r="B450" s="210"/>
      <c r="C450" s="211"/>
      <c r="D450" s="197" t="s">
        <v>143</v>
      </c>
      <c r="E450" s="212" t="s">
        <v>1</v>
      </c>
      <c r="F450" s="213" t="s">
        <v>505</v>
      </c>
      <c r="G450" s="211"/>
      <c r="H450" s="214">
        <v>2.75</v>
      </c>
      <c r="I450" s="211"/>
      <c r="J450" s="211"/>
      <c r="K450" s="211"/>
      <c r="L450" s="215"/>
      <c r="M450" s="216"/>
      <c r="N450" s="217"/>
      <c r="O450" s="217"/>
      <c r="P450" s="217"/>
      <c r="Q450" s="217"/>
      <c r="R450" s="217"/>
      <c r="S450" s="217"/>
      <c r="T450" s="218"/>
      <c r="AT450" s="219" t="s">
        <v>143</v>
      </c>
      <c r="AU450" s="219" t="s">
        <v>88</v>
      </c>
      <c r="AV450" s="14" t="s">
        <v>88</v>
      </c>
      <c r="AW450" s="14" t="s">
        <v>33</v>
      </c>
      <c r="AX450" s="14" t="s">
        <v>78</v>
      </c>
      <c r="AY450" s="219" t="s">
        <v>133</v>
      </c>
    </row>
    <row r="451" spans="2:51" s="16" customFormat="1" ht="12">
      <c r="B451" s="230"/>
      <c r="C451" s="231"/>
      <c r="D451" s="197" t="s">
        <v>143</v>
      </c>
      <c r="E451" s="232" t="s">
        <v>1</v>
      </c>
      <c r="F451" s="233" t="s">
        <v>203</v>
      </c>
      <c r="G451" s="231"/>
      <c r="H451" s="234">
        <v>26.371</v>
      </c>
      <c r="I451" s="231"/>
      <c r="J451" s="231"/>
      <c r="K451" s="231"/>
      <c r="L451" s="235"/>
      <c r="M451" s="236"/>
      <c r="N451" s="237"/>
      <c r="O451" s="237"/>
      <c r="P451" s="237"/>
      <c r="Q451" s="237"/>
      <c r="R451" s="237"/>
      <c r="S451" s="237"/>
      <c r="T451" s="238"/>
      <c r="AT451" s="239" t="s">
        <v>143</v>
      </c>
      <c r="AU451" s="239" t="s">
        <v>88</v>
      </c>
      <c r="AV451" s="16" t="s">
        <v>153</v>
      </c>
      <c r="AW451" s="16" t="s">
        <v>33</v>
      </c>
      <c r="AX451" s="16" t="s">
        <v>78</v>
      </c>
      <c r="AY451" s="239" t="s">
        <v>133</v>
      </c>
    </row>
    <row r="452" spans="2:51" s="14" customFormat="1" ht="12">
      <c r="B452" s="210"/>
      <c r="C452" s="211"/>
      <c r="D452" s="197" t="s">
        <v>143</v>
      </c>
      <c r="E452" s="212" t="s">
        <v>1</v>
      </c>
      <c r="F452" s="213" t="s">
        <v>506</v>
      </c>
      <c r="G452" s="211"/>
      <c r="H452" s="214">
        <v>24.53</v>
      </c>
      <c r="I452" s="211"/>
      <c r="J452" s="211"/>
      <c r="K452" s="211"/>
      <c r="L452" s="215"/>
      <c r="M452" s="216"/>
      <c r="N452" s="217"/>
      <c r="O452" s="217"/>
      <c r="P452" s="217"/>
      <c r="Q452" s="217"/>
      <c r="R452" s="217"/>
      <c r="S452" s="217"/>
      <c r="T452" s="218"/>
      <c r="AT452" s="219" t="s">
        <v>143</v>
      </c>
      <c r="AU452" s="219" t="s">
        <v>88</v>
      </c>
      <c r="AV452" s="14" t="s">
        <v>88</v>
      </c>
      <c r="AW452" s="14" t="s">
        <v>33</v>
      </c>
      <c r="AX452" s="14" t="s">
        <v>78</v>
      </c>
      <c r="AY452" s="219" t="s">
        <v>133</v>
      </c>
    </row>
    <row r="453" spans="2:51" s="14" customFormat="1" ht="12">
      <c r="B453" s="210"/>
      <c r="C453" s="211"/>
      <c r="D453" s="197" t="s">
        <v>143</v>
      </c>
      <c r="E453" s="212" t="s">
        <v>1</v>
      </c>
      <c r="F453" s="213" t="s">
        <v>507</v>
      </c>
      <c r="G453" s="211"/>
      <c r="H453" s="214">
        <v>5.643</v>
      </c>
      <c r="I453" s="211"/>
      <c r="J453" s="211"/>
      <c r="K453" s="211"/>
      <c r="L453" s="215"/>
      <c r="M453" s="216"/>
      <c r="N453" s="217"/>
      <c r="O453" s="217"/>
      <c r="P453" s="217"/>
      <c r="Q453" s="217"/>
      <c r="R453" s="217"/>
      <c r="S453" s="217"/>
      <c r="T453" s="218"/>
      <c r="AT453" s="219" t="s">
        <v>143</v>
      </c>
      <c r="AU453" s="219" t="s">
        <v>88</v>
      </c>
      <c r="AV453" s="14" t="s">
        <v>88</v>
      </c>
      <c r="AW453" s="14" t="s">
        <v>33</v>
      </c>
      <c r="AX453" s="14" t="s">
        <v>78</v>
      </c>
      <c r="AY453" s="219" t="s">
        <v>133</v>
      </c>
    </row>
    <row r="454" spans="2:51" s="16" customFormat="1" ht="12">
      <c r="B454" s="230"/>
      <c r="C454" s="231"/>
      <c r="D454" s="197" t="s">
        <v>143</v>
      </c>
      <c r="E454" s="232" t="s">
        <v>1</v>
      </c>
      <c r="F454" s="233" t="s">
        <v>203</v>
      </c>
      <c r="G454" s="231"/>
      <c r="H454" s="234">
        <v>30.173000000000002</v>
      </c>
      <c r="I454" s="231"/>
      <c r="J454" s="231"/>
      <c r="K454" s="231"/>
      <c r="L454" s="235"/>
      <c r="M454" s="236"/>
      <c r="N454" s="237"/>
      <c r="O454" s="237"/>
      <c r="P454" s="237"/>
      <c r="Q454" s="237"/>
      <c r="R454" s="237"/>
      <c r="S454" s="237"/>
      <c r="T454" s="238"/>
      <c r="AT454" s="239" t="s">
        <v>143</v>
      </c>
      <c r="AU454" s="239" t="s">
        <v>88</v>
      </c>
      <c r="AV454" s="16" t="s">
        <v>153</v>
      </c>
      <c r="AW454" s="16" t="s">
        <v>33</v>
      </c>
      <c r="AX454" s="16" t="s">
        <v>78</v>
      </c>
      <c r="AY454" s="239" t="s">
        <v>133</v>
      </c>
    </row>
    <row r="455" spans="2:51" s="13" customFormat="1" ht="12">
      <c r="B455" s="201"/>
      <c r="C455" s="202"/>
      <c r="D455" s="197" t="s">
        <v>143</v>
      </c>
      <c r="E455" s="203" t="s">
        <v>1</v>
      </c>
      <c r="F455" s="204" t="s">
        <v>508</v>
      </c>
      <c r="G455" s="202"/>
      <c r="H455" s="203" t="s">
        <v>1</v>
      </c>
      <c r="I455" s="202"/>
      <c r="J455" s="202"/>
      <c r="K455" s="202"/>
      <c r="L455" s="205"/>
      <c r="M455" s="206"/>
      <c r="N455" s="207"/>
      <c r="O455" s="207"/>
      <c r="P455" s="207"/>
      <c r="Q455" s="207"/>
      <c r="R455" s="207"/>
      <c r="S455" s="207"/>
      <c r="T455" s="208"/>
      <c r="AT455" s="209" t="s">
        <v>143</v>
      </c>
      <c r="AU455" s="209" t="s">
        <v>88</v>
      </c>
      <c r="AV455" s="13" t="s">
        <v>86</v>
      </c>
      <c r="AW455" s="13" t="s">
        <v>33</v>
      </c>
      <c r="AX455" s="13" t="s">
        <v>78</v>
      </c>
      <c r="AY455" s="209" t="s">
        <v>133</v>
      </c>
    </row>
    <row r="456" spans="2:51" s="14" customFormat="1" ht="12">
      <c r="B456" s="210"/>
      <c r="C456" s="211"/>
      <c r="D456" s="197" t="s">
        <v>143</v>
      </c>
      <c r="E456" s="212" t="s">
        <v>1</v>
      </c>
      <c r="F456" s="213" t="s">
        <v>509</v>
      </c>
      <c r="G456" s="211"/>
      <c r="H456" s="214">
        <v>4.497</v>
      </c>
      <c r="I456" s="211"/>
      <c r="J456" s="211"/>
      <c r="K456" s="211"/>
      <c r="L456" s="215"/>
      <c r="M456" s="216"/>
      <c r="N456" s="217"/>
      <c r="O456" s="217"/>
      <c r="P456" s="217"/>
      <c r="Q456" s="217"/>
      <c r="R456" s="217"/>
      <c r="S456" s="217"/>
      <c r="T456" s="218"/>
      <c r="AT456" s="219" t="s">
        <v>143</v>
      </c>
      <c r="AU456" s="219" t="s">
        <v>88</v>
      </c>
      <c r="AV456" s="14" t="s">
        <v>88</v>
      </c>
      <c r="AW456" s="14" t="s">
        <v>33</v>
      </c>
      <c r="AX456" s="14" t="s">
        <v>78</v>
      </c>
      <c r="AY456" s="219" t="s">
        <v>133</v>
      </c>
    </row>
    <row r="457" spans="2:51" s="16" customFormat="1" ht="12">
      <c r="B457" s="230"/>
      <c r="C457" s="231"/>
      <c r="D457" s="197" t="s">
        <v>143</v>
      </c>
      <c r="E457" s="232" t="s">
        <v>1</v>
      </c>
      <c r="F457" s="233" t="s">
        <v>203</v>
      </c>
      <c r="G457" s="231"/>
      <c r="H457" s="234">
        <v>4.497</v>
      </c>
      <c r="I457" s="231"/>
      <c r="J457" s="231"/>
      <c r="K457" s="231"/>
      <c r="L457" s="235"/>
      <c r="M457" s="236"/>
      <c r="N457" s="237"/>
      <c r="O457" s="237"/>
      <c r="P457" s="237"/>
      <c r="Q457" s="237"/>
      <c r="R457" s="237"/>
      <c r="S457" s="237"/>
      <c r="T457" s="238"/>
      <c r="AT457" s="239" t="s">
        <v>143</v>
      </c>
      <c r="AU457" s="239" t="s">
        <v>88</v>
      </c>
      <c r="AV457" s="16" t="s">
        <v>153</v>
      </c>
      <c r="AW457" s="16" t="s">
        <v>33</v>
      </c>
      <c r="AX457" s="16" t="s">
        <v>78</v>
      </c>
      <c r="AY457" s="239" t="s">
        <v>133</v>
      </c>
    </row>
    <row r="458" spans="2:51" s="15" customFormat="1" ht="12">
      <c r="B458" s="220"/>
      <c r="C458" s="221"/>
      <c r="D458" s="197" t="s">
        <v>143</v>
      </c>
      <c r="E458" s="222" t="s">
        <v>1</v>
      </c>
      <c r="F458" s="223" t="s">
        <v>146</v>
      </c>
      <c r="G458" s="221"/>
      <c r="H458" s="224">
        <v>61.041</v>
      </c>
      <c r="I458" s="221"/>
      <c r="J458" s="221"/>
      <c r="K458" s="221"/>
      <c r="L458" s="225"/>
      <c r="M458" s="226"/>
      <c r="N458" s="227"/>
      <c r="O458" s="227"/>
      <c r="P458" s="227"/>
      <c r="Q458" s="227"/>
      <c r="R458" s="227"/>
      <c r="S458" s="227"/>
      <c r="T458" s="228"/>
      <c r="AT458" s="229" t="s">
        <v>143</v>
      </c>
      <c r="AU458" s="229" t="s">
        <v>88</v>
      </c>
      <c r="AV458" s="15" t="s">
        <v>139</v>
      </c>
      <c r="AW458" s="15" t="s">
        <v>33</v>
      </c>
      <c r="AX458" s="15" t="s">
        <v>78</v>
      </c>
      <c r="AY458" s="229" t="s">
        <v>133</v>
      </c>
    </row>
    <row r="459" spans="2:51" s="14" customFormat="1" ht="12">
      <c r="B459" s="210"/>
      <c r="C459" s="211"/>
      <c r="D459" s="197" t="s">
        <v>143</v>
      </c>
      <c r="E459" s="212" t="s">
        <v>1</v>
      </c>
      <c r="F459" s="213" t="s">
        <v>510</v>
      </c>
      <c r="G459" s="211"/>
      <c r="H459" s="214">
        <v>61</v>
      </c>
      <c r="I459" s="211"/>
      <c r="J459" s="211"/>
      <c r="K459" s="211"/>
      <c r="L459" s="215"/>
      <c r="M459" s="216"/>
      <c r="N459" s="217"/>
      <c r="O459" s="217"/>
      <c r="P459" s="217"/>
      <c r="Q459" s="217"/>
      <c r="R459" s="217"/>
      <c r="S459" s="217"/>
      <c r="T459" s="218"/>
      <c r="AT459" s="219" t="s">
        <v>143</v>
      </c>
      <c r="AU459" s="219" t="s">
        <v>88</v>
      </c>
      <c r="AV459" s="14" t="s">
        <v>88</v>
      </c>
      <c r="AW459" s="14" t="s">
        <v>33</v>
      </c>
      <c r="AX459" s="14" t="s">
        <v>86</v>
      </c>
      <c r="AY459" s="219" t="s">
        <v>133</v>
      </c>
    </row>
    <row r="460" spans="1:65" s="2" customFormat="1" ht="16.5" customHeight="1">
      <c r="A460" s="32"/>
      <c r="B460" s="33"/>
      <c r="C460" s="184" t="s">
        <v>511</v>
      </c>
      <c r="D460" s="184" t="s">
        <v>135</v>
      </c>
      <c r="E460" s="185" t="s">
        <v>512</v>
      </c>
      <c r="F460" s="186" t="s">
        <v>513</v>
      </c>
      <c r="G460" s="187" t="s">
        <v>514</v>
      </c>
      <c r="H460" s="188">
        <v>30</v>
      </c>
      <c r="I460" s="189">
        <v>0</v>
      </c>
      <c r="J460" s="189">
        <f>ROUND(I460*H460,2)</f>
        <v>0</v>
      </c>
      <c r="K460" s="190"/>
      <c r="L460" s="37"/>
      <c r="M460" s="191" t="s">
        <v>1</v>
      </c>
      <c r="N460" s="192" t="s">
        <v>43</v>
      </c>
      <c r="O460" s="193">
        <v>0.28</v>
      </c>
      <c r="P460" s="193">
        <f>O460*H460</f>
        <v>8.4</v>
      </c>
      <c r="Q460" s="193">
        <v>0.0066</v>
      </c>
      <c r="R460" s="193">
        <f>Q460*H460</f>
        <v>0.198</v>
      </c>
      <c r="S460" s="193">
        <v>0</v>
      </c>
      <c r="T460" s="194">
        <f>S460*H460</f>
        <v>0</v>
      </c>
      <c r="U460" s="32"/>
      <c r="V460" s="32"/>
      <c r="W460" s="32"/>
      <c r="X460" s="32"/>
      <c r="Y460" s="32"/>
      <c r="Z460" s="32"/>
      <c r="AA460" s="32"/>
      <c r="AB460" s="32"/>
      <c r="AC460" s="32"/>
      <c r="AD460" s="32"/>
      <c r="AE460" s="32"/>
      <c r="AR460" s="195" t="s">
        <v>139</v>
      </c>
      <c r="AT460" s="195" t="s">
        <v>135</v>
      </c>
      <c r="AU460" s="195" t="s">
        <v>88</v>
      </c>
      <c r="AY460" s="18" t="s">
        <v>133</v>
      </c>
      <c r="BE460" s="196">
        <f>IF(N460="základní",J460,0)</f>
        <v>0</v>
      </c>
      <c r="BF460" s="196">
        <f>IF(N460="snížená",J460,0)</f>
        <v>0</v>
      </c>
      <c r="BG460" s="196">
        <f>IF(N460="zákl. přenesená",J460,0)</f>
        <v>0</v>
      </c>
      <c r="BH460" s="196">
        <f>IF(N460="sníž. přenesená",J460,0)</f>
        <v>0</v>
      </c>
      <c r="BI460" s="196">
        <f>IF(N460="nulová",J460,0)</f>
        <v>0</v>
      </c>
      <c r="BJ460" s="18" t="s">
        <v>86</v>
      </c>
      <c r="BK460" s="196">
        <f>ROUND(I460*H460,2)</f>
        <v>0</v>
      </c>
      <c r="BL460" s="18" t="s">
        <v>139</v>
      </c>
      <c r="BM460" s="195" t="s">
        <v>515</v>
      </c>
    </row>
    <row r="461" spans="1:47" s="2" customFormat="1" ht="12">
      <c r="A461" s="32"/>
      <c r="B461" s="33"/>
      <c r="C461" s="34"/>
      <c r="D461" s="197" t="s">
        <v>141</v>
      </c>
      <c r="E461" s="34"/>
      <c r="F461" s="198" t="s">
        <v>516</v>
      </c>
      <c r="G461" s="34"/>
      <c r="H461" s="34"/>
      <c r="I461" s="34"/>
      <c r="J461" s="34"/>
      <c r="K461" s="34"/>
      <c r="L461" s="37"/>
      <c r="M461" s="199"/>
      <c r="N461" s="200"/>
      <c r="O461" s="69"/>
      <c r="P461" s="69"/>
      <c r="Q461" s="69"/>
      <c r="R461" s="69"/>
      <c r="S461" s="69"/>
      <c r="T461" s="70"/>
      <c r="U461" s="32"/>
      <c r="V461" s="32"/>
      <c r="W461" s="32"/>
      <c r="X461" s="32"/>
      <c r="Y461" s="32"/>
      <c r="Z461" s="32"/>
      <c r="AA461" s="32"/>
      <c r="AB461" s="32"/>
      <c r="AC461" s="32"/>
      <c r="AD461" s="32"/>
      <c r="AE461" s="32"/>
      <c r="AT461" s="18" t="s">
        <v>141</v>
      </c>
      <c r="AU461" s="18" t="s">
        <v>88</v>
      </c>
    </row>
    <row r="462" spans="2:51" s="13" customFormat="1" ht="12">
      <c r="B462" s="201"/>
      <c r="C462" s="202"/>
      <c r="D462" s="197" t="s">
        <v>143</v>
      </c>
      <c r="E462" s="203" t="s">
        <v>1</v>
      </c>
      <c r="F462" s="204" t="s">
        <v>517</v>
      </c>
      <c r="G462" s="202"/>
      <c r="H462" s="203" t="s">
        <v>1</v>
      </c>
      <c r="I462" s="202"/>
      <c r="J462" s="202"/>
      <c r="K462" s="202"/>
      <c r="L462" s="205"/>
      <c r="M462" s="206"/>
      <c r="N462" s="207"/>
      <c r="O462" s="207"/>
      <c r="P462" s="207"/>
      <c r="Q462" s="207"/>
      <c r="R462" s="207"/>
      <c r="S462" s="207"/>
      <c r="T462" s="208"/>
      <c r="AT462" s="209" t="s">
        <v>143</v>
      </c>
      <c r="AU462" s="209" t="s">
        <v>88</v>
      </c>
      <c r="AV462" s="13" t="s">
        <v>86</v>
      </c>
      <c r="AW462" s="13" t="s">
        <v>33</v>
      </c>
      <c r="AX462" s="13" t="s">
        <v>78</v>
      </c>
      <c r="AY462" s="209" t="s">
        <v>133</v>
      </c>
    </row>
    <row r="463" spans="2:51" s="14" customFormat="1" ht="12">
      <c r="B463" s="210"/>
      <c r="C463" s="211"/>
      <c r="D463" s="197" t="s">
        <v>143</v>
      </c>
      <c r="E463" s="212" t="s">
        <v>1</v>
      </c>
      <c r="F463" s="213" t="s">
        <v>518</v>
      </c>
      <c r="G463" s="211"/>
      <c r="H463" s="214">
        <v>30</v>
      </c>
      <c r="I463" s="211"/>
      <c r="J463" s="211"/>
      <c r="K463" s="211"/>
      <c r="L463" s="215"/>
      <c r="M463" s="216"/>
      <c r="N463" s="217"/>
      <c r="O463" s="217"/>
      <c r="P463" s="217"/>
      <c r="Q463" s="217"/>
      <c r="R463" s="217"/>
      <c r="S463" s="217"/>
      <c r="T463" s="218"/>
      <c r="AT463" s="219" t="s">
        <v>143</v>
      </c>
      <c r="AU463" s="219" t="s">
        <v>88</v>
      </c>
      <c r="AV463" s="14" t="s">
        <v>88</v>
      </c>
      <c r="AW463" s="14" t="s">
        <v>33</v>
      </c>
      <c r="AX463" s="14" t="s">
        <v>78</v>
      </c>
      <c r="AY463" s="219" t="s">
        <v>133</v>
      </c>
    </row>
    <row r="464" spans="2:51" s="15" customFormat="1" ht="12">
      <c r="B464" s="220"/>
      <c r="C464" s="221"/>
      <c r="D464" s="197" t="s">
        <v>143</v>
      </c>
      <c r="E464" s="222" t="s">
        <v>1</v>
      </c>
      <c r="F464" s="223" t="s">
        <v>146</v>
      </c>
      <c r="G464" s="221"/>
      <c r="H464" s="224">
        <v>30</v>
      </c>
      <c r="I464" s="221"/>
      <c r="J464" s="221"/>
      <c r="K464" s="221"/>
      <c r="L464" s="225"/>
      <c r="M464" s="226"/>
      <c r="N464" s="227"/>
      <c r="O464" s="227"/>
      <c r="P464" s="227"/>
      <c r="Q464" s="227"/>
      <c r="R464" s="227"/>
      <c r="S464" s="227"/>
      <c r="T464" s="228"/>
      <c r="AT464" s="229" t="s">
        <v>143</v>
      </c>
      <c r="AU464" s="229" t="s">
        <v>88</v>
      </c>
      <c r="AV464" s="15" t="s">
        <v>139</v>
      </c>
      <c r="AW464" s="15" t="s">
        <v>33</v>
      </c>
      <c r="AX464" s="15" t="s">
        <v>86</v>
      </c>
      <c r="AY464" s="229" t="s">
        <v>133</v>
      </c>
    </row>
    <row r="465" spans="1:65" s="2" customFormat="1" ht="16.5" customHeight="1">
      <c r="A465" s="32"/>
      <c r="B465" s="33"/>
      <c r="C465" s="240" t="s">
        <v>519</v>
      </c>
      <c r="D465" s="240" t="s">
        <v>422</v>
      </c>
      <c r="E465" s="241" t="s">
        <v>520</v>
      </c>
      <c r="F465" s="242" t="s">
        <v>521</v>
      </c>
      <c r="G465" s="243" t="s">
        <v>514</v>
      </c>
      <c r="H465" s="244">
        <v>10</v>
      </c>
      <c r="I465" s="245">
        <v>0</v>
      </c>
      <c r="J465" s="245">
        <f>ROUND(I465*H465,2)</f>
        <v>0</v>
      </c>
      <c r="K465" s="246"/>
      <c r="L465" s="247"/>
      <c r="M465" s="248" t="s">
        <v>1</v>
      </c>
      <c r="N465" s="249" t="s">
        <v>43</v>
      </c>
      <c r="O465" s="193">
        <v>0</v>
      </c>
      <c r="P465" s="193">
        <f>O465*H465</f>
        <v>0</v>
      </c>
      <c r="Q465" s="193">
        <v>0.068</v>
      </c>
      <c r="R465" s="193">
        <f>Q465*H465</f>
        <v>0.68</v>
      </c>
      <c r="S465" s="193">
        <v>0</v>
      </c>
      <c r="T465" s="194">
        <f>S465*H465</f>
        <v>0</v>
      </c>
      <c r="U465" s="32"/>
      <c r="V465" s="32"/>
      <c r="W465" s="32"/>
      <c r="X465" s="32"/>
      <c r="Y465" s="32"/>
      <c r="Z465" s="32"/>
      <c r="AA465" s="32"/>
      <c r="AB465" s="32"/>
      <c r="AC465" s="32"/>
      <c r="AD465" s="32"/>
      <c r="AE465" s="32"/>
      <c r="AR465" s="195" t="s">
        <v>183</v>
      </c>
      <c r="AT465" s="195" t="s">
        <v>422</v>
      </c>
      <c r="AU465" s="195" t="s">
        <v>88</v>
      </c>
      <c r="AY465" s="18" t="s">
        <v>133</v>
      </c>
      <c r="BE465" s="196">
        <f>IF(N465="základní",J465,0)</f>
        <v>0</v>
      </c>
      <c r="BF465" s="196">
        <f>IF(N465="snížená",J465,0)</f>
        <v>0</v>
      </c>
      <c r="BG465" s="196">
        <f>IF(N465="zákl. přenesená",J465,0)</f>
        <v>0</v>
      </c>
      <c r="BH465" s="196">
        <f>IF(N465="sníž. přenesená",J465,0)</f>
        <v>0</v>
      </c>
      <c r="BI465" s="196">
        <f>IF(N465="nulová",J465,0)</f>
        <v>0</v>
      </c>
      <c r="BJ465" s="18" t="s">
        <v>86</v>
      </c>
      <c r="BK465" s="196">
        <f>ROUND(I465*H465,2)</f>
        <v>0</v>
      </c>
      <c r="BL465" s="18" t="s">
        <v>139</v>
      </c>
      <c r="BM465" s="195" t="s">
        <v>522</v>
      </c>
    </row>
    <row r="466" spans="1:47" s="2" customFormat="1" ht="12">
      <c r="A466" s="32"/>
      <c r="B466" s="33"/>
      <c r="C466" s="34"/>
      <c r="D466" s="197" t="s">
        <v>141</v>
      </c>
      <c r="E466" s="34"/>
      <c r="F466" s="198" t="s">
        <v>521</v>
      </c>
      <c r="G466" s="34"/>
      <c r="H466" s="34"/>
      <c r="I466" s="34"/>
      <c r="J466" s="34"/>
      <c r="K466" s="34"/>
      <c r="L466" s="37"/>
      <c r="M466" s="199"/>
      <c r="N466" s="200"/>
      <c r="O466" s="69"/>
      <c r="P466" s="69"/>
      <c r="Q466" s="69"/>
      <c r="R466" s="69"/>
      <c r="S466" s="69"/>
      <c r="T466" s="70"/>
      <c r="U466" s="32"/>
      <c r="V466" s="32"/>
      <c r="W466" s="32"/>
      <c r="X466" s="32"/>
      <c r="Y466" s="32"/>
      <c r="Z466" s="32"/>
      <c r="AA466" s="32"/>
      <c r="AB466" s="32"/>
      <c r="AC466" s="32"/>
      <c r="AD466" s="32"/>
      <c r="AE466" s="32"/>
      <c r="AT466" s="18" t="s">
        <v>141</v>
      </c>
      <c r="AU466" s="18" t="s">
        <v>88</v>
      </c>
    </row>
    <row r="467" spans="2:51" s="13" customFormat="1" ht="12">
      <c r="B467" s="201"/>
      <c r="C467" s="202"/>
      <c r="D467" s="197" t="s">
        <v>143</v>
      </c>
      <c r="E467" s="203" t="s">
        <v>1</v>
      </c>
      <c r="F467" s="204" t="s">
        <v>517</v>
      </c>
      <c r="G467" s="202"/>
      <c r="H467" s="203" t="s">
        <v>1</v>
      </c>
      <c r="I467" s="202"/>
      <c r="J467" s="202"/>
      <c r="K467" s="202"/>
      <c r="L467" s="205"/>
      <c r="M467" s="206"/>
      <c r="N467" s="207"/>
      <c r="O467" s="207"/>
      <c r="P467" s="207"/>
      <c r="Q467" s="207"/>
      <c r="R467" s="207"/>
      <c r="S467" s="207"/>
      <c r="T467" s="208"/>
      <c r="AT467" s="209" t="s">
        <v>143</v>
      </c>
      <c r="AU467" s="209" t="s">
        <v>88</v>
      </c>
      <c r="AV467" s="13" t="s">
        <v>86</v>
      </c>
      <c r="AW467" s="13" t="s">
        <v>33</v>
      </c>
      <c r="AX467" s="13" t="s">
        <v>78</v>
      </c>
      <c r="AY467" s="209" t="s">
        <v>133</v>
      </c>
    </row>
    <row r="468" spans="2:51" s="14" customFormat="1" ht="12">
      <c r="B468" s="210"/>
      <c r="C468" s="211"/>
      <c r="D468" s="197" t="s">
        <v>143</v>
      </c>
      <c r="E468" s="212" t="s">
        <v>1</v>
      </c>
      <c r="F468" s="213" t="s">
        <v>152</v>
      </c>
      <c r="G468" s="211"/>
      <c r="H468" s="214">
        <v>10</v>
      </c>
      <c r="I468" s="211"/>
      <c r="J468" s="211"/>
      <c r="K468" s="211"/>
      <c r="L468" s="215"/>
      <c r="M468" s="216"/>
      <c r="N468" s="217"/>
      <c r="O468" s="217"/>
      <c r="P468" s="217"/>
      <c r="Q468" s="217"/>
      <c r="R468" s="217"/>
      <c r="S468" s="217"/>
      <c r="T468" s="218"/>
      <c r="AT468" s="219" t="s">
        <v>143</v>
      </c>
      <c r="AU468" s="219" t="s">
        <v>88</v>
      </c>
      <c r="AV468" s="14" t="s">
        <v>88</v>
      </c>
      <c r="AW468" s="14" t="s">
        <v>33</v>
      </c>
      <c r="AX468" s="14" t="s">
        <v>78</v>
      </c>
      <c r="AY468" s="219" t="s">
        <v>133</v>
      </c>
    </row>
    <row r="469" spans="2:51" s="15" customFormat="1" ht="12">
      <c r="B469" s="220"/>
      <c r="C469" s="221"/>
      <c r="D469" s="197" t="s">
        <v>143</v>
      </c>
      <c r="E469" s="222" t="s">
        <v>1</v>
      </c>
      <c r="F469" s="223" t="s">
        <v>146</v>
      </c>
      <c r="G469" s="221"/>
      <c r="H469" s="224">
        <v>10</v>
      </c>
      <c r="I469" s="221"/>
      <c r="J469" s="221"/>
      <c r="K469" s="221"/>
      <c r="L469" s="225"/>
      <c r="M469" s="226"/>
      <c r="N469" s="227"/>
      <c r="O469" s="227"/>
      <c r="P469" s="227"/>
      <c r="Q469" s="227"/>
      <c r="R469" s="227"/>
      <c r="S469" s="227"/>
      <c r="T469" s="228"/>
      <c r="AT469" s="229" t="s">
        <v>143</v>
      </c>
      <c r="AU469" s="229" t="s">
        <v>88</v>
      </c>
      <c r="AV469" s="15" t="s">
        <v>139</v>
      </c>
      <c r="AW469" s="15" t="s">
        <v>33</v>
      </c>
      <c r="AX469" s="15" t="s">
        <v>86</v>
      </c>
      <c r="AY469" s="229" t="s">
        <v>133</v>
      </c>
    </row>
    <row r="470" spans="1:65" s="2" customFormat="1" ht="16.5" customHeight="1">
      <c r="A470" s="32"/>
      <c r="B470" s="33"/>
      <c r="C470" s="240" t="s">
        <v>523</v>
      </c>
      <c r="D470" s="240" t="s">
        <v>422</v>
      </c>
      <c r="E470" s="241" t="s">
        <v>524</v>
      </c>
      <c r="F470" s="242" t="s">
        <v>525</v>
      </c>
      <c r="G470" s="243" t="s">
        <v>514</v>
      </c>
      <c r="H470" s="244">
        <v>12</v>
      </c>
      <c r="I470" s="245">
        <v>0</v>
      </c>
      <c r="J470" s="245">
        <f>ROUND(I470*H470,2)</f>
        <v>0</v>
      </c>
      <c r="K470" s="246"/>
      <c r="L470" s="247"/>
      <c r="M470" s="248" t="s">
        <v>1</v>
      </c>
      <c r="N470" s="249" t="s">
        <v>43</v>
      </c>
      <c r="O470" s="193">
        <v>0</v>
      </c>
      <c r="P470" s="193">
        <f>O470*H470</f>
        <v>0</v>
      </c>
      <c r="Q470" s="193">
        <v>0.051</v>
      </c>
      <c r="R470" s="193">
        <f>Q470*H470</f>
        <v>0.612</v>
      </c>
      <c r="S470" s="193">
        <v>0</v>
      </c>
      <c r="T470" s="194">
        <f>S470*H470</f>
        <v>0</v>
      </c>
      <c r="U470" s="32"/>
      <c r="V470" s="32"/>
      <c r="W470" s="32"/>
      <c r="X470" s="32"/>
      <c r="Y470" s="32"/>
      <c r="Z470" s="32"/>
      <c r="AA470" s="32"/>
      <c r="AB470" s="32"/>
      <c r="AC470" s="32"/>
      <c r="AD470" s="32"/>
      <c r="AE470" s="32"/>
      <c r="AR470" s="195" t="s">
        <v>183</v>
      </c>
      <c r="AT470" s="195" t="s">
        <v>422</v>
      </c>
      <c r="AU470" s="195" t="s">
        <v>88</v>
      </c>
      <c r="AY470" s="18" t="s">
        <v>133</v>
      </c>
      <c r="BE470" s="196">
        <f>IF(N470="základní",J470,0)</f>
        <v>0</v>
      </c>
      <c r="BF470" s="196">
        <f>IF(N470="snížená",J470,0)</f>
        <v>0</v>
      </c>
      <c r="BG470" s="196">
        <f>IF(N470="zákl. přenesená",J470,0)</f>
        <v>0</v>
      </c>
      <c r="BH470" s="196">
        <f>IF(N470="sníž. přenesená",J470,0)</f>
        <v>0</v>
      </c>
      <c r="BI470" s="196">
        <f>IF(N470="nulová",J470,0)</f>
        <v>0</v>
      </c>
      <c r="BJ470" s="18" t="s">
        <v>86</v>
      </c>
      <c r="BK470" s="196">
        <f>ROUND(I470*H470,2)</f>
        <v>0</v>
      </c>
      <c r="BL470" s="18" t="s">
        <v>139</v>
      </c>
      <c r="BM470" s="195" t="s">
        <v>526</v>
      </c>
    </row>
    <row r="471" spans="1:47" s="2" customFormat="1" ht="12">
      <c r="A471" s="32"/>
      <c r="B471" s="33"/>
      <c r="C471" s="34"/>
      <c r="D471" s="197" t="s">
        <v>141</v>
      </c>
      <c r="E471" s="34"/>
      <c r="F471" s="198" t="s">
        <v>525</v>
      </c>
      <c r="G471" s="34"/>
      <c r="H471" s="34"/>
      <c r="I471" s="34"/>
      <c r="J471" s="34"/>
      <c r="K471" s="34"/>
      <c r="L471" s="37"/>
      <c r="M471" s="199"/>
      <c r="N471" s="200"/>
      <c r="O471" s="69"/>
      <c r="P471" s="69"/>
      <c r="Q471" s="69"/>
      <c r="R471" s="69"/>
      <c r="S471" s="69"/>
      <c r="T471" s="70"/>
      <c r="U471" s="32"/>
      <c r="V471" s="32"/>
      <c r="W471" s="32"/>
      <c r="X471" s="32"/>
      <c r="Y471" s="32"/>
      <c r="Z471" s="32"/>
      <c r="AA471" s="32"/>
      <c r="AB471" s="32"/>
      <c r="AC471" s="32"/>
      <c r="AD471" s="32"/>
      <c r="AE471" s="32"/>
      <c r="AT471" s="18" t="s">
        <v>141</v>
      </c>
      <c r="AU471" s="18" t="s">
        <v>88</v>
      </c>
    </row>
    <row r="472" spans="2:51" s="13" customFormat="1" ht="12">
      <c r="B472" s="201"/>
      <c r="C472" s="202"/>
      <c r="D472" s="197" t="s">
        <v>143</v>
      </c>
      <c r="E472" s="203" t="s">
        <v>1</v>
      </c>
      <c r="F472" s="204" t="s">
        <v>517</v>
      </c>
      <c r="G472" s="202"/>
      <c r="H472" s="203" t="s">
        <v>1</v>
      </c>
      <c r="I472" s="202"/>
      <c r="J472" s="202"/>
      <c r="K472" s="202"/>
      <c r="L472" s="205"/>
      <c r="M472" s="206"/>
      <c r="N472" s="207"/>
      <c r="O472" s="207"/>
      <c r="P472" s="207"/>
      <c r="Q472" s="207"/>
      <c r="R472" s="207"/>
      <c r="S472" s="207"/>
      <c r="T472" s="208"/>
      <c r="AT472" s="209" t="s">
        <v>143</v>
      </c>
      <c r="AU472" s="209" t="s">
        <v>88</v>
      </c>
      <c r="AV472" s="13" t="s">
        <v>86</v>
      </c>
      <c r="AW472" s="13" t="s">
        <v>33</v>
      </c>
      <c r="AX472" s="13" t="s">
        <v>78</v>
      </c>
      <c r="AY472" s="209" t="s">
        <v>133</v>
      </c>
    </row>
    <row r="473" spans="2:51" s="14" customFormat="1" ht="12">
      <c r="B473" s="210"/>
      <c r="C473" s="211"/>
      <c r="D473" s="197" t="s">
        <v>143</v>
      </c>
      <c r="E473" s="212" t="s">
        <v>1</v>
      </c>
      <c r="F473" s="213" t="s">
        <v>175</v>
      </c>
      <c r="G473" s="211"/>
      <c r="H473" s="214">
        <v>12</v>
      </c>
      <c r="I473" s="211"/>
      <c r="J473" s="211"/>
      <c r="K473" s="211"/>
      <c r="L473" s="215"/>
      <c r="M473" s="216"/>
      <c r="N473" s="217"/>
      <c r="O473" s="217"/>
      <c r="P473" s="217"/>
      <c r="Q473" s="217"/>
      <c r="R473" s="217"/>
      <c r="S473" s="217"/>
      <c r="T473" s="218"/>
      <c r="AT473" s="219" t="s">
        <v>143</v>
      </c>
      <c r="AU473" s="219" t="s">
        <v>88</v>
      </c>
      <c r="AV473" s="14" t="s">
        <v>88</v>
      </c>
      <c r="AW473" s="14" t="s">
        <v>33</v>
      </c>
      <c r="AX473" s="14" t="s">
        <v>78</v>
      </c>
      <c r="AY473" s="219" t="s">
        <v>133</v>
      </c>
    </row>
    <row r="474" spans="2:51" s="15" customFormat="1" ht="12">
      <c r="B474" s="220"/>
      <c r="C474" s="221"/>
      <c r="D474" s="197" t="s">
        <v>143</v>
      </c>
      <c r="E474" s="222" t="s">
        <v>1</v>
      </c>
      <c r="F474" s="223" t="s">
        <v>146</v>
      </c>
      <c r="G474" s="221"/>
      <c r="H474" s="224">
        <v>12</v>
      </c>
      <c r="I474" s="221"/>
      <c r="J474" s="221"/>
      <c r="K474" s="221"/>
      <c r="L474" s="225"/>
      <c r="M474" s="226"/>
      <c r="N474" s="227"/>
      <c r="O474" s="227"/>
      <c r="P474" s="227"/>
      <c r="Q474" s="227"/>
      <c r="R474" s="227"/>
      <c r="S474" s="227"/>
      <c r="T474" s="228"/>
      <c r="AT474" s="229" t="s">
        <v>143</v>
      </c>
      <c r="AU474" s="229" t="s">
        <v>88</v>
      </c>
      <c r="AV474" s="15" t="s">
        <v>139</v>
      </c>
      <c r="AW474" s="15" t="s">
        <v>33</v>
      </c>
      <c r="AX474" s="15" t="s">
        <v>86</v>
      </c>
      <c r="AY474" s="229" t="s">
        <v>133</v>
      </c>
    </row>
    <row r="475" spans="1:65" s="2" customFormat="1" ht="16.5" customHeight="1">
      <c r="A475" s="32"/>
      <c r="B475" s="33"/>
      <c r="C475" s="240" t="s">
        <v>527</v>
      </c>
      <c r="D475" s="240" t="s">
        <v>422</v>
      </c>
      <c r="E475" s="241" t="s">
        <v>528</v>
      </c>
      <c r="F475" s="242" t="s">
        <v>529</v>
      </c>
      <c r="G475" s="243" t="s">
        <v>514</v>
      </c>
      <c r="H475" s="244">
        <v>7</v>
      </c>
      <c r="I475" s="245">
        <v>0</v>
      </c>
      <c r="J475" s="245">
        <f>ROUND(I475*H475,2)</f>
        <v>0</v>
      </c>
      <c r="K475" s="246"/>
      <c r="L475" s="247"/>
      <c r="M475" s="248" t="s">
        <v>1</v>
      </c>
      <c r="N475" s="249" t="s">
        <v>43</v>
      </c>
      <c r="O475" s="193">
        <v>0</v>
      </c>
      <c r="P475" s="193">
        <f>O475*H475</f>
        <v>0</v>
      </c>
      <c r="Q475" s="193">
        <v>0.04</v>
      </c>
      <c r="R475" s="193">
        <f>Q475*H475</f>
        <v>0.28</v>
      </c>
      <c r="S475" s="193">
        <v>0</v>
      </c>
      <c r="T475" s="194">
        <f>S475*H475</f>
        <v>0</v>
      </c>
      <c r="U475" s="32"/>
      <c r="V475" s="32"/>
      <c r="W475" s="32"/>
      <c r="X475" s="32"/>
      <c r="Y475" s="32"/>
      <c r="Z475" s="32"/>
      <c r="AA475" s="32"/>
      <c r="AB475" s="32"/>
      <c r="AC475" s="32"/>
      <c r="AD475" s="32"/>
      <c r="AE475" s="32"/>
      <c r="AR475" s="195" t="s">
        <v>183</v>
      </c>
      <c r="AT475" s="195" t="s">
        <v>422</v>
      </c>
      <c r="AU475" s="195" t="s">
        <v>88</v>
      </c>
      <c r="AY475" s="18" t="s">
        <v>133</v>
      </c>
      <c r="BE475" s="196">
        <f>IF(N475="základní",J475,0)</f>
        <v>0</v>
      </c>
      <c r="BF475" s="196">
        <f>IF(N475="snížená",J475,0)</f>
        <v>0</v>
      </c>
      <c r="BG475" s="196">
        <f>IF(N475="zákl. přenesená",J475,0)</f>
        <v>0</v>
      </c>
      <c r="BH475" s="196">
        <f>IF(N475="sníž. přenesená",J475,0)</f>
        <v>0</v>
      </c>
      <c r="BI475" s="196">
        <f>IF(N475="nulová",J475,0)</f>
        <v>0</v>
      </c>
      <c r="BJ475" s="18" t="s">
        <v>86</v>
      </c>
      <c r="BK475" s="196">
        <f>ROUND(I475*H475,2)</f>
        <v>0</v>
      </c>
      <c r="BL475" s="18" t="s">
        <v>139</v>
      </c>
      <c r="BM475" s="195" t="s">
        <v>530</v>
      </c>
    </row>
    <row r="476" spans="1:47" s="2" customFormat="1" ht="12">
      <c r="A476" s="32"/>
      <c r="B476" s="33"/>
      <c r="C476" s="34"/>
      <c r="D476" s="197" t="s">
        <v>141</v>
      </c>
      <c r="E476" s="34"/>
      <c r="F476" s="198" t="s">
        <v>529</v>
      </c>
      <c r="G476" s="34"/>
      <c r="H476" s="34"/>
      <c r="I476" s="34"/>
      <c r="J476" s="34"/>
      <c r="K476" s="34"/>
      <c r="L476" s="37"/>
      <c r="M476" s="199"/>
      <c r="N476" s="200"/>
      <c r="O476" s="69"/>
      <c r="P476" s="69"/>
      <c r="Q476" s="69"/>
      <c r="R476" s="69"/>
      <c r="S476" s="69"/>
      <c r="T476" s="70"/>
      <c r="U476" s="32"/>
      <c r="V476" s="32"/>
      <c r="W476" s="32"/>
      <c r="X476" s="32"/>
      <c r="Y476" s="32"/>
      <c r="Z476" s="32"/>
      <c r="AA476" s="32"/>
      <c r="AB476" s="32"/>
      <c r="AC476" s="32"/>
      <c r="AD476" s="32"/>
      <c r="AE476" s="32"/>
      <c r="AT476" s="18" t="s">
        <v>141</v>
      </c>
      <c r="AU476" s="18" t="s">
        <v>88</v>
      </c>
    </row>
    <row r="477" spans="2:51" s="13" customFormat="1" ht="12">
      <c r="B477" s="201"/>
      <c r="C477" s="202"/>
      <c r="D477" s="197" t="s">
        <v>143</v>
      </c>
      <c r="E477" s="203" t="s">
        <v>1</v>
      </c>
      <c r="F477" s="204" t="s">
        <v>517</v>
      </c>
      <c r="G477" s="202"/>
      <c r="H477" s="203" t="s">
        <v>1</v>
      </c>
      <c r="I477" s="202"/>
      <c r="J477" s="202"/>
      <c r="K477" s="202"/>
      <c r="L477" s="205"/>
      <c r="M477" s="206"/>
      <c r="N477" s="207"/>
      <c r="O477" s="207"/>
      <c r="P477" s="207"/>
      <c r="Q477" s="207"/>
      <c r="R477" s="207"/>
      <c r="S477" s="207"/>
      <c r="T477" s="208"/>
      <c r="AT477" s="209" t="s">
        <v>143</v>
      </c>
      <c r="AU477" s="209" t="s">
        <v>88</v>
      </c>
      <c r="AV477" s="13" t="s">
        <v>86</v>
      </c>
      <c r="AW477" s="13" t="s">
        <v>33</v>
      </c>
      <c r="AX477" s="13" t="s">
        <v>78</v>
      </c>
      <c r="AY477" s="209" t="s">
        <v>133</v>
      </c>
    </row>
    <row r="478" spans="2:51" s="14" customFormat="1" ht="12">
      <c r="B478" s="210"/>
      <c r="C478" s="211"/>
      <c r="D478" s="197" t="s">
        <v>143</v>
      </c>
      <c r="E478" s="212" t="s">
        <v>1</v>
      </c>
      <c r="F478" s="213" t="s">
        <v>531</v>
      </c>
      <c r="G478" s="211"/>
      <c r="H478" s="214">
        <v>7</v>
      </c>
      <c r="I478" s="211"/>
      <c r="J478" s="211"/>
      <c r="K478" s="211"/>
      <c r="L478" s="215"/>
      <c r="M478" s="216"/>
      <c r="N478" s="217"/>
      <c r="O478" s="217"/>
      <c r="P478" s="217"/>
      <c r="Q478" s="217"/>
      <c r="R478" s="217"/>
      <c r="S478" s="217"/>
      <c r="T478" s="218"/>
      <c r="AT478" s="219" t="s">
        <v>143</v>
      </c>
      <c r="AU478" s="219" t="s">
        <v>88</v>
      </c>
      <c r="AV478" s="14" t="s">
        <v>88</v>
      </c>
      <c r="AW478" s="14" t="s">
        <v>33</v>
      </c>
      <c r="AX478" s="14" t="s">
        <v>78</v>
      </c>
      <c r="AY478" s="219" t="s">
        <v>133</v>
      </c>
    </row>
    <row r="479" spans="2:51" s="15" customFormat="1" ht="12">
      <c r="B479" s="220"/>
      <c r="C479" s="221"/>
      <c r="D479" s="197" t="s">
        <v>143</v>
      </c>
      <c r="E479" s="222" t="s">
        <v>1</v>
      </c>
      <c r="F479" s="223" t="s">
        <v>146</v>
      </c>
      <c r="G479" s="221"/>
      <c r="H479" s="224">
        <v>7</v>
      </c>
      <c r="I479" s="221"/>
      <c r="J479" s="221"/>
      <c r="K479" s="221"/>
      <c r="L479" s="225"/>
      <c r="M479" s="226"/>
      <c r="N479" s="227"/>
      <c r="O479" s="227"/>
      <c r="P479" s="227"/>
      <c r="Q479" s="227"/>
      <c r="R479" s="227"/>
      <c r="S479" s="227"/>
      <c r="T479" s="228"/>
      <c r="AT479" s="229" t="s">
        <v>143</v>
      </c>
      <c r="AU479" s="229" t="s">
        <v>88</v>
      </c>
      <c r="AV479" s="15" t="s">
        <v>139</v>
      </c>
      <c r="AW479" s="15" t="s">
        <v>33</v>
      </c>
      <c r="AX479" s="15" t="s">
        <v>86</v>
      </c>
      <c r="AY479" s="229" t="s">
        <v>133</v>
      </c>
    </row>
    <row r="480" spans="1:65" s="2" customFormat="1" ht="16.5" customHeight="1">
      <c r="A480" s="32"/>
      <c r="B480" s="33"/>
      <c r="C480" s="240" t="s">
        <v>532</v>
      </c>
      <c r="D480" s="240" t="s">
        <v>422</v>
      </c>
      <c r="E480" s="241" t="s">
        <v>533</v>
      </c>
      <c r="F480" s="242" t="s">
        <v>534</v>
      </c>
      <c r="G480" s="243" t="s">
        <v>514</v>
      </c>
      <c r="H480" s="244">
        <v>1</v>
      </c>
      <c r="I480" s="245">
        <v>0</v>
      </c>
      <c r="J480" s="245">
        <f>ROUND(I480*H480,2)</f>
        <v>0</v>
      </c>
      <c r="K480" s="246"/>
      <c r="L480" s="247"/>
      <c r="M480" s="248" t="s">
        <v>1</v>
      </c>
      <c r="N480" s="249" t="s">
        <v>43</v>
      </c>
      <c r="O480" s="193">
        <v>0</v>
      </c>
      <c r="P480" s="193">
        <f>O480*H480</f>
        <v>0</v>
      </c>
      <c r="Q480" s="193">
        <v>0.028</v>
      </c>
      <c r="R480" s="193">
        <f>Q480*H480</f>
        <v>0.028</v>
      </c>
      <c r="S480" s="193">
        <v>0</v>
      </c>
      <c r="T480" s="194">
        <f>S480*H480</f>
        <v>0</v>
      </c>
      <c r="U480" s="32"/>
      <c r="V480" s="32"/>
      <c r="W480" s="32"/>
      <c r="X480" s="32"/>
      <c r="Y480" s="32"/>
      <c r="Z480" s="32"/>
      <c r="AA480" s="32"/>
      <c r="AB480" s="32"/>
      <c r="AC480" s="32"/>
      <c r="AD480" s="32"/>
      <c r="AE480" s="32"/>
      <c r="AR480" s="195" t="s">
        <v>183</v>
      </c>
      <c r="AT480" s="195" t="s">
        <v>422</v>
      </c>
      <c r="AU480" s="195" t="s">
        <v>88</v>
      </c>
      <c r="AY480" s="18" t="s">
        <v>133</v>
      </c>
      <c r="BE480" s="196">
        <f>IF(N480="základní",J480,0)</f>
        <v>0</v>
      </c>
      <c r="BF480" s="196">
        <f>IF(N480="snížená",J480,0)</f>
        <v>0</v>
      </c>
      <c r="BG480" s="196">
        <f>IF(N480="zákl. přenesená",J480,0)</f>
        <v>0</v>
      </c>
      <c r="BH480" s="196">
        <f>IF(N480="sníž. přenesená",J480,0)</f>
        <v>0</v>
      </c>
      <c r="BI480" s="196">
        <f>IF(N480="nulová",J480,0)</f>
        <v>0</v>
      </c>
      <c r="BJ480" s="18" t="s">
        <v>86</v>
      </c>
      <c r="BK480" s="196">
        <f>ROUND(I480*H480,2)</f>
        <v>0</v>
      </c>
      <c r="BL480" s="18" t="s">
        <v>139</v>
      </c>
      <c r="BM480" s="195" t="s">
        <v>535</v>
      </c>
    </row>
    <row r="481" spans="1:47" s="2" customFormat="1" ht="12">
      <c r="A481" s="32"/>
      <c r="B481" s="33"/>
      <c r="C481" s="34"/>
      <c r="D481" s="197" t="s">
        <v>141</v>
      </c>
      <c r="E481" s="34"/>
      <c r="F481" s="198" t="s">
        <v>534</v>
      </c>
      <c r="G481" s="34"/>
      <c r="H481" s="34"/>
      <c r="I481" s="34"/>
      <c r="J481" s="34"/>
      <c r="K481" s="34"/>
      <c r="L481" s="37"/>
      <c r="M481" s="199"/>
      <c r="N481" s="200"/>
      <c r="O481" s="69"/>
      <c r="P481" s="69"/>
      <c r="Q481" s="69"/>
      <c r="R481" s="69"/>
      <c r="S481" s="69"/>
      <c r="T481" s="70"/>
      <c r="U481" s="32"/>
      <c r="V481" s="32"/>
      <c r="W481" s="32"/>
      <c r="X481" s="32"/>
      <c r="Y481" s="32"/>
      <c r="Z481" s="32"/>
      <c r="AA481" s="32"/>
      <c r="AB481" s="32"/>
      <c r="AC481" s="32"/>
      <c r="AD481" s="32"/>
      <c r="AE481" s="32"/>
      <c r="AT481" s="18" t="s">
        <v>141</v>
      </c>
      <c r="AU481" s="18" t="s">
        <v>88</v>
      </c>
    </row>
    <row r="482" spans="2:51" s="13" customFormat="1" ht="12">
      <c r="B482" s="201"/>
      <c r="C482" s="202"/>
      <c r="D482" s="197" t="s">
        <v>143</v>
      </c>
      <c r="E482" s="203" t="s">
        <v>1</v>
      </c>
      <c r="F482" s="204" t="s">
        <v>517</v>
      </c>
      <c r="G482" s="202"/>
      <c r="H482" s="203" t="s">
        <v>1</v>
      </c>
      <c r="I482" s="202"/>
      <c r="J482" s="202"/>
      <c r="K482" s="202"/>
      <c r="L482" s="205"/>
      <c r="M482" s="206"/>
      <c r="N482" s="207"/>
      <c r="O482" s="207"/>
      <c r="P482" s="207"/>
      <c r="Q482" s="207"/>
      <c r="R482" s="207"/>
      <c r="S482" s="207"/>
      <c r="T482" s="208"/>
      <c r="AT482" s="209" t="s">
        <v>143</v>
      </c>
      <c r="AU482" s="209" t="s">
        <v>88</v>
      </c>
      <c r="AV482" s="13" t="s">
        <v>86</v>
      </c>
      <c r="AW482" s="13" t="s">
        <v>33</v>
      </c>
      <c r="AX482" s="13" t="s">
        <v>78</v>
      </c>
      <c r="AY482" s="209" t="s">
        <v>133</v>
      </c>
    </row>
    <row r="483" spans="2:51" s="14" customFormat="1" ht="12">
      <c r="B483" s="210"/>
      <c r="C483" s="211"/>
      <c r="D483" s="197" t="s">
        <v>143</v>
      </c>
      <c r="E483" s="212" t="s">
        <v>1</v>
      </c>
      <c r="F483" s="213" t="s">
        <v>536</v>
      </c>
      <c r="G483" s="211"/>
      <c r="H483" s="214">
        <v>1</v>
      </c>
      <c r="I483" s="211"/>
      <c r="J483" s="211"/>
      <c r="K483" s="211"/>
      <c r="L483" s="215"/>
      <c r="M483" s="216"/>
      <c r="N483" s="217"/>
      <c r="O483" s="217"/>
      <c r="P483" s="217"/>
      <c r="Q483" s="217"/>
      <c r="R483" s="217"/>
      <c r="S483" s="217"/>
      <c r="T483" s="218"/>
      <c r="AT483" s="219" t="s">
        <v>143</v>
      </c>
      <c r="AU483" s="219" t="s">
        <v>88</v>
      </c>
      <c r="AV483" s="14" t="s">
        <v>88</v>
      </c>
      <c r="AW483" s="14" t="s">
        <v>33</v>
      </c>
      <c r="AX483" s="14" t="s">
        <v>78</v>
      </c>
      <c r="AY483" s="219" t="s">
        <v>133</v>
      </c>
    </row>
    <row r="484" spans="2:51" s="15" customFormat="1" ht="12">
      <c r="B484" s="220"/>
      <c r="C484" s="221"/>
      <c r="D484" s="197" t="s">
        <v>143</v>
      </c>
      <c r="E484" s="222" t="s">
        <v>1</v>
      </c>
      <c r="F484" s="223" t="s">
        <v>146</v>
      </c>
      <c r="G484" s="221"/>
      <c r="H484" s="224">
        <v>1</v>
      </c>
      <c r="I484" s="221"/>
      <c r="J484" s="221"/>
      <c r="K484" s="221"/>
      <c r="L484" s="225"/>
      <c r="M484" s="226"/>
      <c r="N484" s="227"/>
      <c r="O484" s="227"/>
      <c r="P484" s="227"/>
      <c r="Q484" s="227"/>
      <c r="R484" s="227"/>
      <c r="S484" s="227"/>
      <c r="T484" s="228"/>
      <c r="AT484" s="229" t="s">
        <v>143</v>
      </c>
      <c r="AU484" s="229" t="s">
        <v>88</v>
      </c>
      <c r="AV484" s="15" t="s">
        <v>139</v>
      </c>
      <c r="AW484" s="15" t="s">
        <v>33</v>
      </c>
      <c r="AX484" s="15" t="s">
        <v>86</v>
      </c>
      <c r="AY484" s="229" t="s">
        <v>133</v>
      </c>
    </row>
    <row r="485" spans="1:65" s="2" customFormat="1" ht="16.5" customHeight="1">
      <c r="A485" s="32"/>
      <c r="B485" s="33"/>
      <c r="C485" s="184" t="s">
        <v>537</v>
      </c>
      <c r="D485" s="184" t="s">
        <v>135</v>
      </c>
      <c r="E485" s="185" t="s">
        <v>538</v>
      </c>
      <c r="F485" s="186" t="s">
        <v>539</v>
      </c>
      <c r="G485" s="187" t="s">
        <v>514</v>
      </c>
      <c r="H485" s="188">
        <v>4</v>
      </c>
      <c r="I485" s="189">
        <v>0</v>
      </c>
      <c r="J485" s="189">
        <f>ROUND(I485*H485,2)</f>
        <v>0</v>
      </c>
      <c r="K485" s="190"/>
      <c r="L485" s="37"/>
      <c r="M485" s="191" t="s">
        <v>1</v>
      </c>
      <c r="N485" s="192" t="s">
        <v>43</v>
      </c>
      <c r="O485" s="193">
        <v>0.56</v>
      </c>
      <c r="P485" s="193">
        <f>O485*H485</f>
        <v>2.24</v>
      </c>
      <c r="Q485" s="193">
        <v>0.0066</v>
      </c>
      <c r="R485" s="193">
        <f>Q485*H485</f>
        <v>0.0264</v>
      </c>
      <c r="S485" s="193">
        <v>0</v>
      </c>
      <c r="T485" s="194">
        <f>S485*H485</f>
        <v>0</v>
      </c>
      <c r="U485" s="32"/>
      <c r="V485" s="32"/>
      <c r="W485" s="32"/>
      <c r="X485" s="32"/>
      <c r="Y485" s="32"/>
      <c r="Z485" s="32"/>
      <c r="AA485" s="32"/>
      <c r="AB485" s="32"/>
      <c r="AC485" s="32"/>
      <c r="AD485" s="32"/>
      <c r="AE485" s="32"/>
      <c r="AR485" s="195" t="s">
        <v>139</v>
      </c>
      <c r="AT485" s="195" t="s">
        <v>135</v>
      </c>
      <c r="AU485" s="195" t="s">
        <v>88</v>
      </c>
      <c r="AY485" s="18" t="s">
        <v>133</v>
      </c>
      <c r="BE485" s="196">
        <f>IF(N485="základní",J485,0)</f>
        <v>0</v>
      </c>
      <c r="BF485" s="196">
        <f>IF(N485="snížená",J485,0)</f>
        <v>0</v>
      </c>
      <c r="BG485" s="196">
        <f>IF(N485="zákl. přenesená",J485,0)</f>
        <v>0</v>
      </c>
      <c r="BH485" s="196">
        <f>IF(N485="sníž. přenesená",J485,0)</f>
        <v>0</v>
      </c>
      <c r="BI485" s="196">
        <f>IF(N485="nulová",J485,0)</f>
        <v>0</v>
      </c>
      <c r="BJ485" s="18" t="s">
        <v>86</v>
      </c>
      <c r="BK485" s="196">
        <f>ROUND(I485*H485,2)</f>
        <v>0</v>
      </c>
      <c r="BL485" s="18" t="s">
        <v>139</v>
      </c>
      <c r="BM485" s="195" t="s">
        <v>540</v>
      </c>
    </row>
    <row r="486" spans="1:47" s="2" customFormat="1" ht="12">
      <c r="A486" s="32"/>
      <c r="B486" s="33"/>
      <c r="C486" s="34"/>
      <c r="D486" s="197" t="s">
        <v>141</v>
      </c>
      <c r="E486" s="34"/>
      <c r="F486" s="198" t="s">
        <v>541</v>
      </c>
      <c r="G486" s="34"/>
      <c r="H486" s="34"/>
      <c r="I486" s="34"/>
      <c r="J486" s="34"/>
      <c r="K486" s="34"/>
      <c r="L486" s="37"/>
      <c r="M486" s="199"/>
      <c r="N486" s="200"/>
      <c r="O486" s="69"/>
      <c r="P486" s="69"/>
      <c r="Q486" s="69"/>
      <c r="R486" s="69"/>
      <c r="S486" s="69"/>
      <c r="T486" s="70"/>
      <c r="U486" s="32"/>
      <c r="V486" s="32"/>
      <c r="W486" s="32"/>
      <c r="X486" s="32"/>
      <c r="Y486" s="32"/>
      <c r="Z486" s="32"/>
      <c r="AA486" s="32"/>
      <c r="AB486" s="32"/>
      <c r="AC486" s="32"/>
      <c r="AD486" s="32"/>
      <c r="AE486" s="32"/>
      <c r="AT486" s="18" t="s">
        <v>141</v>
      </c>
      <c r="AU486" s="18" t="s">
        <v>88</v>
      </c>
    </row>
    <row r="487" spans="2:51" s="13" customFormat="1" ht="12">
      <c r="B487" s="201"/>
      <c r="C487" s="202"/>
      <c r="D487" s="197" t="s">
        <v>143</v>
      </c>
      <c r="E487" s="203" t="s">
        <v>1</v>
      </c>
      <c r="F487" s="204" t="s">
        <v>517</v>
      </c>
      <c r="G487" s="202"/>
      <c r="H487" s="203" t="s">
        <v>1</v>
      </c>
      <c r="I487" s="202"/>
      <c r="J487" s="202"/>
      <c r="K487" s="202"/>
      <c r="L487" s="205"/>
      <c r="M487" s="206"/>
      <c r="N487" s="207"/>
      <c r="O487" s="207"/>
      <c r="P487" s="207"/>
      <c r="Q487" s="207"/>
      <c r="R487" s="207"/>
      <c r="S487" s="207"/>
      <c r="T487" s="208"/>
      <c r="AT487" s="209" t="s">
        <v>143</v>
      </c>
      <c r="AU487" s="209" t="s">
        <v>88</v>
      </c>
      <c r="AV487" s="13" t="s">
        <v>86</v>
      </c>
      <c r="AW487" s="13" t="s">
        <v>33</v>
      </c>
      <c r="AX487" s="13" t="s">
        <v>78</v>
      </c>
      <c r="AY487" s="209" t="s">
        <v>133</v>
      </c>
    </row>
    <row r="488" spans="2:51" s="14" customFormat="1" ht="12">
      <c r="B488" s="210"/>
      <c r="C488" s="211"/>
      <c r="D488" s="197" t="s">
        <v>143</v>
      </c>
      <c r="E488" s="212" t="s">
        <v>1</v>
      </c>
      <c r="F488" s="213" t="s">
        <v>542</v>
      </c>
      <c r="G488" s="211"/>
      <c r="H488" s="214">
        <v>4</v>
      </c>
      <c r="I488" s="211"/>
      <c r="J488" s="211"/>
      <c r="K488" s="211"/>
      <c r="L488" s="215"/>
      <c r="M488" s="216"/>
      <c r="N488" s="217"/>
      <c r="O488" s="217"/>
      <c r="P488" s="217"/>
      <c r="Q488" s="217"/>
      <c r="R488" s="217"/>
      <c r="S488" s="217"/>
      <c r="T488" s="218"/>
      <c r="AT488" s="219" t="s">
        <v>143</v>
      </c>
      <c r="AU488" s="219" t="s">
        <v>88</v>
      </c>
      <c r="AV488" s="14" t="s">
        <v>88</v>
      </c>
      <c r="AW488" s="14" t="s">
        <v>33</v>
      </c>
      <c r="AX488" s="14" t="s">
        <v>78</v>
      </c>
      <c r="AY488" s="219" t="s">
        <v>133</v>
      </c>
    </row>
    <row r="489" spans="2:51" s="15" customFormat="1" ht="12">
      <c r="B489" s="220"/>
      <c r="C489" s="221"/>
      <c r="D489" s="197" t="s">
        <v>143</v>
      </c>
      <c r="E489" s="222" t="s">
        <v>1</v>
      </c>
      <c r="F489" s="223" t="s">
        <v>146</v>
      </c>
      <c r="G489" s="221"/>
      <c r="H489" s="224">
        <v>4</v>
      </c>
      <c r="I489" s="221"/>
      <c r="J489" s="221"/>
      <c r="K489" s="221"/>
      <c r="L489" s="225"/>
      <c r="M489" s="226"/>
      <c r="N489" s="227"/>
      <c r="O489" s="227"/>
      <c r="P489" s="227"/>
      <c r="Q489" s="227"/>
      <c r="R489" s="227"/>
      <c r="S489" s="227"/>
      <c r="T489" s="228"/>
      <c r="AT489" s="229" t="s">
        <v>143</v>
      </c>
      <c r="AU489" s="229" t="s">
        <v>88</v>
      </c>
      <c r="AV489" s="15" t="s">
        <v>139</v>
      </c>
      <c r="AW489" s="15" t="s">
        <v>33</v>
      </c>
      <c r="AX489" s="15" t="s">
        <v>86</v>
      </c>
      <c r="AY489" s="229" t="s">
        <v>133</v>
      </c>
    </row>
    <row r="490" spans="1:65" s="2" customFormat="1" ht="16.5" customHeight="1">
      <c r="A490" s="32"/>
      <c r="B490" s="33"/>
      <c r="C490" s="240" t="s">
        <v>543</v>
      </c>
      <c r="D490" s="240" t="s">
        <v>422</v>
      </c>
      <c r="E490" s="241" t="s">
        <v>544</v>
      </c>
      <c r="F490" s="242" t="s">
        <v>545</v>
      </c>
      <c r="G490" s="243" t="s">
        <v>514</v>
      </c>
      <c r="H490" s="244">
        <v>4</v>
      </c>
      <c r="I490" s="245">
        <v>0</v>
      </c>
      <c r="J490" s="245">
        <f>ROUND(I490*H490,2)</f>
        <v>0</v>
      </c>
      <c r="K490" s="246"/>
      <c r="L490" s="247"/>
      <c r="M490" s="248" t="s">
        <v>1</v>
      </c>
      <c r="N490" s="249" t="s">
        <v>43</v>
      </c>
      <c r="O490" s="193">
        <v>0</v>
      </c>
      <c r="P490" s="193">
        <f>O490*H490</f>
        <v>0</v>
      </c>
      <c r="Q490" s="193">
        <v>0.081</v>
      </c>
      <c r="R490" s="193">
        <f>Q490*H490</f>
        <v>0.324</v>
      </c>
      <c r="S490" s="193">
        <v>0</v>
      </c>
      <c r="T490" s="194">
        <f>S490*H490</f>
        <v>0</v>
      </c>
      <c r="U490" s="32"/>
      <c r="V490" s="32"/>
      <c r="W490" s="32"/>
      <c r="X490" s="32"/>
      <c r="Y490" s="32"/>
      <c r="Z490" s="32"/>
      <c r="AA490" s="32"/>
      <c r="AB490" s="32"/>
      <c r="AC490" s="32"/>
      <c r="AD490" s="32"/>
      <c r="AE490" s="32"/>
      <c r="AR490" s="195" t="s">
        <v>183</v>
      </c>
      <c r="AT490" s="195" t="s">
        <v>422</v>
      </c>
      <c r="AU490" s="195" t="s">
        <v>88</v>
      </c>
      <c r="AY490" s="18" t="s">
        <v>133</v>
      </c>
      <c r="BE490" s="196">
        <f>IF(N490="základní",J490,0)</f>
        <v>0</v>
      </c>
      <c r="BF490" s="196">
        <f>IF(N490="snížená",J490,0)</f>
        <v>0</v>
      </c>
      <c r="BG490" s="196">
        <f>IF(N490="zákl. přenesená",J490,0)</f>
        <v>0</v>
      </c>
      <c r="BH490" s="196">
        <f>IF(N490="sníž. přenesená",J490,0)</f>
        <v>0</v>
      </c>
      <c r="BI490" s="196">
        <f>IF(N490="nulová",J490,0)</f>
        <v>0</v>
      </c>
      <c r="BJ490" s="18" t="s">
        <v>86</v>
      </c>
      <c r="BK490" s="196">
        <f>ROUND(I490*H490,2)</f>
        <v>0</v>
      </c>
      <c r="BL490" s="18" t="s">
        <v>139</v>
      </c>
      <c r="BM490" s="195" t="s">
        <v>546</v>
      </c>
    </row>
    <row r="491" spans="1:47" s="2" customFormat="1" ht="12">
      <c r="A491" s="32"/>
      <c r="B491" s="33"/>
      <c r="C491" s="34"/>
      <c r="D491" s="197" t="s">
        <v>141</v>
      </c>
      <c r="E491" s="34"/>
      <c r="F491" s="198" t="s">
        <v>545</v>
      </c>
      <c r="G491" s="34"/>
      <c r="H491" s="34"/>
      <c r="I491" s="34"/>
      <c r="J491" s="34"/>
      <c r="K491" s="34"/>
      <c r="L491" s="37"/>
      <c r="M491" s="199"/>
      <c r="N491" s="200"/>
      <c r="O491" s="69"/>
      <c r="P491" s="69"/>
      <c r="Q491" s="69"/>
      <c r="R491" s="69"/>
      <c r="S491" s="69"/>
      <c r="T491" s="70"/>
      <c r="U491" s="32"/>
      <c r="V491" s="32"/>
      <c r="W491" s="32"/>
      <c r="X491" s="32"/>
      <c r="Y491" s="32"/>
      <c r="Z491" s="32"/>
      <c r="AA491" s="32"/>
      <c r="AB491" s="32"/>
      <c r="AC491" s="32"/>
      <c r="AD491" s="32"/>
      <c r="AE491" s="32"/>
      <c r="AT491" s="18" t="s">
        <v>141</v>
      </c>
      <c r="AU491" s="18" t="s">
        <v>88</v>
      </c>
    </row>
    <row r="492" spans="2:51" s="13" customFormat="1" ht="12">
      <c r="B492" s="201"/>
      <c r="C492" s="202"/>
      <c r="D492" s="197" t="s">
        <v>143</v>
      </c>
      <c r="E492" s="203" t="s">
        <v>1</v>
      </c>
      <c r="F492" s="204" t="s">
        <v>517</v>
      </c>
      <c r="G492" s="202"/>
      <c r="H492" s="203" t="s">
        <v>1</v>
      </c>
      <c r="I492" s="202"/>
      <c r="J492" s="202"/>
      <c r="K492" s="202"/>
      <c r="L492" s="205"/>
      <c r="M492" s="206"/>
      <c r="N492" s="207"/>
      <c r="O492" s="207"/>
      <c r="P492" s="207"/>
      <c r="Q492" s="207"/>
      <c r="R492" s="207"/>
      <c r="S492" s="207"/>
      <c r="T492" s="208"/>
      <c r="AT492" s="209" t="s">
        <v>143</v>
      </c>
      <c r="AU492" s="209" t="s">
        <v>88</v>
      </c>
      <c r="AV492" s="13" t="s">
        <v>86</v>
      </c>
      <c r="AW492" s="13" t="s">
        <v>33</v>
      </c>
      <c r="AX492" s="13" t="s">
        <v>78</v>
      </c>
      <c r="AY492" s="209" t="s">
        <v>133</v>
      </c>
    </row>
    <row r="493" spans="2:51" s="14" customFormat="1" ht="12">
      <c r="B493" s="210"/>
      <c r="C493" s="211"/>
      <c r="D493" s="197" t="s">
        <v>143</v>
      </c>
      <c r="E493" s="212" t="s">
        <v>1</v>
      </c>
      <c r="F493" s="213" t="s">
        <v>542</v>
      </c>
      <c r="G493" s="211"/>
      <c r="H493" s="214">
        <v>4</v>
      </c>
      <c r="I493" s="211"/>
      <c r="J493" s="211"/>
      <c r="K493" s="211"/>
      <c r="L493" s="215"/>
      <c r="M493" s="216"/>
      <c r="N493" s="217"/>
      <c r="O493" s="217"/>
      <c r="P493" s="217"/>
      <c r="Q493" s="217"/>
      <c r="R493" s="217"/>
      <c r="S493" s="217"/>
      <c r="T493" s="218"/>
      <c r="AT493" s="219" t="s">
        <v>143</v>
      </c>
      <c r="AU493" s="219" t="s">
        <v>88</v>
      </c>
      <c r="AV493" s="14" t="s">
        <v>88</v>
      </c>
      <c r="AW493" s="14" t="s">
        <v>33</v>
      </c>
      <c r="AX493" s="14" t="s">
        <v>78</v>
      </c>
      <c r="AY493" s="219" t="s">
        <v>133</v>
      </c>
    </row>
    <row r="494" spans="2:51" s="15" customFormat="1" ht="12">
      <c r="B494" s="220"/>
      <c r="C494" s="221"/>
      <c r="D494" s="197" t="s">
        <v>143</v>
      </c>
      <c r="E494" s="222" t="s">
        <v>1</v>
      </c>
      <c r="F494" s="223" t="s">
        <v>146</v>
      </c>
      <c r="G494" s="221"/>
      <c r="H494" s="224">
        <v>4</v>
      </c>
      <c r="I494" s="221"/>
      <c r="J494" s="221"/>
      <c r="K494" s="221"/>
      <c r="L494" s="225"/>
      <c r="M494" s="226"/>
      <c r="N494" s="227"/>
      <c r="O494" s="227"/>
      <c r="P494" s="227"/>
      <c r="Q494" s="227"/>
      <c r="R494" s="227"/>
      <c r="S494" s="227"/>
      <c r="T494" s="228"/>
      <c r="AT494" s="229" t="s">
        <v>143</v>
      </c>
      <c r="AU494" s="229" t="s">
        <v>88</v>
      </c>
      <c r="AV494" s="15" t="s">
        <v>139</v>
      </c>
      <c r="AW494" s="15" t="s">
        <v>33</v>
      </c>
      <c r="AX494" s="15" t="s">
        <v>86</v>
      </c>
      <c r="AY494" s="229" t="s">
        <v>133</v>
      </c>
    </row>
    <row r="495" spans="1:65" s="2" customFormat="1" ht="16.5" customHeight="1">
      <c r="A495" s="32"/>
      <c r="B495" s="33"/>
      <c r="C495" s="184" t="s">
        <v>547</v>
      </c>
      <c r="D495" s="184" t="s">
        <v>135</v>
      </c>
      <c r="E495" s="185" t="s">
        <v>548</v>
      </c>
      <c r="F495" s="186" t="s">
        <v>549</v>
      </c>
      <c r="G495" s="187" t="s">
        <v>249</v>
      </c>
      <c r="H495" s="188">
        <v>13.2</v>
      </c>
      <c r="I495" s="189">
        <v>0</v>
      </c>
      <c r="J495" s="189">
        <f>ROUND(I495*H495,2)</f>
        <v>0</v>
      </c>
      <c r="K495" s="190"/>
      <c r="L495" s="37"/>
      <c r="M495" s="191" t="s">
        <v>1</v>
      </c>
      <c r="N495" s="192" t="s">
        <v>43</v>
      </c>
      <c r="O495" s="193">
        <v>1.381</v>
      </c>
      <c r="P495" s="193">
        <f>O495*H495</f>
        <v>18.2292</v>
      </c>
      <c r="Q495" s="193">
        <v>0</v>
      </c>
      <c r="R495" s="193">
        <f>Q495*H495</f>
        <v>0</v>
      </c>
      <c r="S495" s="193">
        <v>0</v>
      </c>
      <c r="T495" s="194">
        <f>S495*H495</f>
        <v>0</v>
      </c>
      <c r="U495" s="32"/>
      <c r="V495" s="32"/>
      <c r="W495" s="32"/>
      <c r="X495" s="32"/>
      <c r="Y495" s="32"/>
      <c r="Z495" s="32"/>
      <c r="AA495" s="32"/>
      <c r="AB495" s="32"/>
      <c r="AC495" s="32"/>
      <c r="AD495" s="32"/>
      <c r="AE495" s="32"/>
      <c r="AR495" s="195" t="s">
        <v>139</v>
      </c>
      <c r="AT495" s="195" t="s">
        <v>135</v>
      </c>
      <c r="AU495" s="195" t="s">
        <v>88</v>
      </c>
      <c r="AY495" s="18" t="s">
        <v>133</v>
      </c>
      <c r="BE495" s="196">
        <f>IF(N495="základní",J495,0)</f>
        <v>0</v>
      </c>
      <c r="BF495" s="196">
        <f>IF(N495="snížená",J495,0)</f>
        <v>0</v>
      </c>
      <c r="BG495" s="196">
        <f>IF(N495="zákl. přenesená",J495,0)</f>
        <v>0</v>
      </c>
      <c r="BH495" s="196">
        <f>IF(N495="sníž. přenesená",J495,0)</f>
        <v>0</v>
      </c>
      <c r="BI495" s="196">
        <f>IF(N495="nulová",J495,0)</f>
        <v>0</v>
      </c>
      <c r="BJ495" s="18" t="s">
        <v>86</v>
      </c>
      <c r="BK495" s="196">
        <f>ROUND(I495*H495,2)</f>
        <v>0</v>
      </c>
      <c r="BL495" s="18" t="s">
        <v>139</v>
      </c>
      <c r="BM495" s="195" t="s">
        <v>550</v>
      </c>
    </row>
    <row r="496" spans="1:47" s="2" customFormat="1" ht="12">
      <c r="A496" s="32"/>
      <c r="B496" s="33"/>
      <c r="C496" s="34"/>
      <c r="D496" s="197" t="s">
        <v>141</v>
      </c>
      <c r="E496" s="34"/>
      <c r="F496" s="198" t="s">
        <v>551</v>
      </c>
      <c r="G496" s="34"/>
      <c r="H496" s="34"/>
      <c r="I496" s="34"/>
      <c r="J496" s="34"/>
      <c r="K496" s="34"/>
      <c r="L496" s="37"/>
      <c r="M496" s="199"/>
      <c r="N496" s="200"/>
      <c r="O496" s="69"/>
      <c r="P496" s="69"/>
      <c r="Q496" s="69"/>
      <c r="R496" s="69"/>
      <c r="S496" s="69"/>
      <c r="T496" s="70"/>
      <c r="U496" s="32"/>
      <c r="V496" s="32"/>
      <c r="W496" s="32"/>
      <c r="X496" s="32"/>
      <c r="Y496" s="32"/>
      <c r="Z496" s="32"/>
      <c r="AA496" s="32"/>
      <c r="AB496" s="32"/>
      <c r="AC496" s="32"/>
      <c r="AD496" s="32"/>
      <c r="AE496" s="32"/>
      <c r="AT496" s="18" t="s">
        <v>141</v>
      </c>
      <c r="AU496" s="18" t="s">
        <v>88</v>
      </c>
    </row>
    <row r="497" spans="2:51" s="13" customFormat="1" ht="12">
      <c r="B497" s="201"/>
      <c r="C497" s="202"/>
      <c r="D497" s="197" t="s">
        <v>143</v>
      </c>
      <c r="E497" s="203" t="s">
        <v>1</v>
      </c>
      <c r="F497" s="204" t="s">
        <v>503</v>
      </c>
      <c r="G497" s="202"/>
      <c r="H497" s="203" t="s">
        <v>1</v>
      </c>
      <c r="I497" s="202"/>
      <c r="J497" s="202"/>
      <c r="K497" s="202"/>
      <c r="L497" s="205"/>
      <c r="M497" s="206"/>
      <c r="N497" s="207"/>
      <c r="O497" s="207"/>
      <c r="P497" s="207"/>
      <c r="Q497" s="207"/>
      <c r="R497" s="207"/>
      <c r="S497" s="207"/>
      <c r="T497" s="208"/>
      <c r="AT497" s="209" t="s">
        <v>143</v>
      </c>
      <c r="AU497" s="209" t="s">
        <v>88</v>
      </c>
      <c r="AV497" s="13" t="s">
        <v>86</v>
      </c>
      <c r="AW497" s="13" t="s">
        <v>33</v>
      </c>
      <c r="AX497" s="13" t="s">
        <v>78</v>
      </c>
      <c r="AY497" s="209" t="s">
        <v>133</v>
      </c>
    </row>
    <row r="498" spans="2:51" s="14" customFormat="1" ht="12">
      <c r="B498" s="210"/>
      <c r="C498" s="211"/>
      <c r="D498" s="197" t="s">
        <v>143</v>
      </c>
      <c r="E498" s="212" t="s">
        <v>1</v>
      </c>
      <c r="F498" s="213" t="s">
        <v>552</v>
      </c>
      <c r="G498" s="211"/>
      <c r="H498" s="214">
        <v>11.811</v>
      </c>
      <c r="I498" s="211"/>
      <c r="J498" s="211"/>
      <c r="K498" s="211"/>
      <c r="L498" s="215"/>
      <c r="M498" s="216"/>
      <c r="N498" s="217"/>
      <c r="O498" s="217"/>
      <c r="P498" s="217"/>
      <c r="Q498" s="217"/>
      <c r="R498" s="217"/>
      <c r="S498" s="217"/>
      <c r="T498" s="218"/>
      <c r="AT498" s="219" t="s">
        <v>143</v>
      </c>
      <c r="AU498" s="219" t="s">
        <v>88</v>
      </c>
      <c r="AV498" s="14" t="s">
        <v>88</v>
      </c>
      <c r="AW498" s="14" t="s">
        <v>33</v>
      </c>
      <c r="AX498" s="14" t="s">
        <v>78</v>
      </c>
      <c r="AY498" s="219" t="s">
        <v>133</v>
      </c>
    </row>
    <row r="499" spans="2:51" s="14" customFormat="1" ht="12">
      <c r="B499" s="210"/>
      <c r="C499" s="211"/>
      <c r="D499" s="197" t="s">
        <v>143</v>
      </c>
      <c r="E499" s="212" t="s">
        <v>1</v>
      </c>
      <c r="F499" s="213" t="s">
        <v>553</v>
      </c>
      <c r="G499" s="211"/>
      <c r="H499" s="214">
        <v>1.375</v>
      </c>
      <c r="I499" s="211"/>
      <c r="J499" s="211"/>
      <c r="K499" s="211"/>
      <c r="L499" s="215"/>
      <c r="M499" s="216"/>
      <c r="N499" s="217"/>
      <c r="O499" s="217"/>
      <c r="P499" s="217"/>
      <c r="Q499" s="217"/>
      <c r="R499" s="217"/>
      <c r="S499" s="217"/>
      <c r="T499" s="218"/>
      <c r="AT499" s="219" t="s">
        <v>143</v>
      </c>
      <c r="AU499" s="219" t="s">
        <v>88</v>
      </c>
      <c r="AV499" s="14" t="s">
        <v>88</v>
      </c>
      <c r="AW499" s="14" t="s">
        <v>33</v>
      </c>
      <c r="AX499" s="14" t="s">
        <v>78</v>
      </c>
      <c r="AY499" s="219" t="s">
        <v>133</v>
      </c>
    </row>
    <row r="500" spans="2:51" s="15" customFormat="1" ht="12">
      <c r="B500" s="220"/>
      <c r="C500" s="221"/>
      <c r="D500" s="197" t="s">
        <v>143</v>
      </c>
      <c r="E500" s="222" t="s">
        <v>1</v>
      </c>
      <c r="F500" s="223" t="s">
        <v>146</v>
      </c>
      <c r="G500" s="221"/>
      <c r="H500" s="224">
        <v>13.186</v>
      </c>
      <c r="I500" s="221"/>
      <c r="J500" s="221"/>
      <c r="K500" s="221"/>
      <c r="L500" s="225"/>
      <c r="M500" s="226"/>
      <c r="N500" s="227"/>
      <c r="O500" s="227"/>
      <c r="P500" s="227"/>
      <c r="Q500" s="227"/>
      <c r="R500" s="227"/>
      <c r="S500" s="227"/>
      <c r="T500" s="228"/>
      <c r="AT500" s="229" t="s">
        <v>143</v>
      </c>
      <c r="AU500" s="229" t="s">
        <v>88</v>
      </c>
      <c r="AV500" s="15" t="s">
        <v>139</v>
      </c>
      <c r="AW500" s="15" t="s">
        <v>33</v>
      </c>
      <c r="AX500" s="15" t="s">
        <v>78</v>
      </c>
      <c r="AY500" s="229" t="s">
        <v>133</v>
      </c>
    </row>
    <row r="501" spans="2:51" s="14" customFormat="1" ht="12">
      <c r="B501" s="210"/>
      <c r="C501" s="211"/>
      <c r="D501" s="197" t="s">
        <v>143</v>
      </c>
      <c r="E501" s="212" t="s">
        <v>1</v>
      </c>
      <c r="F501" s="213" t="s">
        <v>554</v>
      </c>
      <c r="G501" s="211"/>
      <c r="H501" s="214">
        <v>13.2</v>
      </c>
      <c r="I501" s="211"/>
      <c r="J501" s="211"/>
      <c r="K501" s="211"/>
      <c r="L501" s="215"/>
      <c r="M501" s="216"/>
      <c r="N501" s="217"/>
      <c r="O501" s="217"/>
      <c r="P501" s="217"/>
      <c r="Q501" s="217"/>
      <c r="R501" s="217"/>
      <c r="S501" s="217"/>
      <c r="T501" s="218"/>
      <c r="AT501" s="219" t="s">
        <v>143</v>
      </c>
      <c r="AU501" s="219" t="s">
        <v>88</v>
      </c>
      <c r="AV501" s="14" t="s">
        <v>88</v>
      </c>
      <c r="AW501" s="14" t="s">
        <v>33</v>
      </c>
      <c r="AX501" s="14" t="s">
        <v>86</v>
      </c>
      <c r="AY501" s="219" t="s">
        <v>133</v>
      </c>
    </row>
    <row r="502" spans="2:63" s="12" customFormat="1" ht="22.9" customHeight="1">
      <c r="B502" s="169"/>
      <c r="C502" s="170"/>
      <c r="D502" s="171" t="s">
        <v>77</v>
      </c>
      <c r="E502" s="182" t="s">
        <v>164</v>
      </c>
      <c r="F502" s="182" t="s">
        <v>555</v>
      </c>
      <c r="G502" s="170"/>
      <c r="H502" s="170"/>
      <c r="I502" s="170"/>
      <c r="J502" s="183">
        <f>BK502</f>
        <v>0</v>
      </c>
      <c r="K502" s="170"/>
      <c r="L502" s="174"/>
      <c r="M502" s="175"/>
      <c r="N502" s="176"/>
      <c r="O502" s="176"/>
      <c r="P502" s="177">
        <f>SUM(P503:P541)</f>
        <v>-174.1936</v>
      </c>
      <c r="Q502" s="176"/>
      <c r="R502" s="177">
        <f>SUM(R503:R541)</f>
        <v>-36.69178</v>
      </c>
      <c r="S502" s="176"/>
      <c r="T502" s="178">
        <f>SUM(T503:T541)</f>
        <v>0</v>
      </c>
      <c r="AR502" s="179" t="s">
        <v>86</v>
      </c>
      <c r="AT502" s="180" t="s">
        <v>77</v>
      </c>
      <c r="AU502" s="180" t="s">
        <v>86</v>
      </c>
      <c r="AY502" s="179" t="s">
        <v>133</v>
      </c>
      <c r="BK502" s="181">
        <f>SUM(BK503:BK541)</f>
        <v>0</v>
      </c>
    </row>
    <row r="503" spans="1:65" s="2" customFormat="1" ht="16.5" customHeight="1">
      <c r="A503" s="32"/>
      <c r="B503" s="33"/>
      <c r="C503" s="184" t="s">
        <v>556</v>
      </c>
      <c r="D503" s="184" t="s">
        <v>135</v>
      </c>
      <c r="E503" s="185" t="s">
        <v>557</v>
      </c>
      <c r="F503" s="186" t="s">
        <v>558</v>
      </c>
      <c r="G503" s="187" t="s">
        <v>138</v>
      </c>
      <c r="H503" s="188">
        <v>16</v>
      </c>
      <c r="I503" s="189">
        <v>0</v>
      </c>
      <c r="J503" s="189">
        <f>ROUND(I503*H503,2)</f>
        <v>0</v>
      </c>
      <c r="K503" s="190"/>
      <c r="L503" s="37"/>
      <c r="M503" s="191" t="s">
        <v>1</v>
      </c>
      <c r="N503" s="192" t="s">
        <v>43</v>
      </c>
      <c r="O503" s="193">
        <v>0.03</v>
      </c>
      <c r="P503" s="193">
        <f>O503*H503</f>
        <v>0.48</v>
      </c>
      <c r="Q503" s="193">
        <v>0</v>
      </c>
      <c r="R503" s="193">
        <f>Q503*H503</f>
        <v>0</v>
      </c>
      <c r="S503" s="193">
        <v>0</v>
      </c>
      <c r="T503" s="194">
        <f>S503*H503</f>
        <v>0</v>
      </c>
      <c r="U503" s="32"/>
      <c r="V503" s="32"/>
      <c r="W503" s="32"/>
      <c r="X503" s="32"/>
      <c r="Y503" s="32"/>
      <c r="Z503" s="32"/>
      <c r="AA503" s="32"/>
      <c r="AB503" s="32"/>
      <c r="AC503" s="32"/>
      <c r="AD503" s="32"/>
      <c r="AE503" s="32"/>
      <c r="AR503" s="195" t="s">
        <v>139</v>
      </c>
      <c r="AT503" s="195" t="s">
        <v>135</v>
      </c>
      <c r="AU503" s="195" t="s">
        <v>88</v>
      </c>
      <c r="AY503" s="18" t="s">
        <v>133</v>
      </c>
      <c r="BE503" s="196">
        <f>IF(N503="základní",J503,0)</f>
        <v>0</v>
      </c>
      <c r="BF503" s="196">
        <f>IF(N503="snížená",J503,0)</f>
        <v>0</v>
      </c>
      <c r="BG503" s="196">
        <f>IF(N503="zákl. přenesená",J503,0)</f>
        <v>0</v>
      </c>
      <c r="BH503" s="196">
        <f>IF(N503="sníž. přenesená",J503,0)</f>
        <v>0</v>
      </c>
      <c r="BI503" s="196">
        <f>IF(N503="nulová",J503,0)</f>
        <v>0</v>
      </c>
      <c r="BJ503" s="18" t="s">
        <v>86</v>
      </c>
      <c r="BK503" s="196">
        <f>ROUND(I503*H503,2)</f>
        <v>0</v>
      </c>
      <c r="BL503" s="18" t="s">
        <v>139</v>
      </c>
      <c r="BM503" s="195" t="s">
        <v>559</v>
      </c>
    </row>
    <row r="504" spans="1:47" s="2" customFormat="1" ht="12">
      <c r="A504" s="32"/>
      <c r="B504" s="33"/>
      <c r="C504" s="34"/>
      <c r="D504" s="197" t="s">
        <v>141</v>
      </c>
      <c r="E504" s="34"/>
      <c r="F504" s="198" t="s">
        <v>560</v>
      </c>
      <c r="G504" s="34"/>
      <c r="H504" s="34"/>
      <c r="I504" s="34"/>
      <c r="J504" s="34"/>
      <c r="K504" s="34"/>
      <c r="L504" s="37"/>
      <c r="M504" s="199"/>
      <c r="N504" s="200"/>
      <c r="O504" s="69"/>
      <c r="P504" s="69"/>
      <c r="Q504" s="69"/>
      <c r="R504" s="69"/>
      <c r="S504" s="69"/>
      <c r="T504" s="70"/>
      <c r="U504" s="32"/>
      <c r="V504" s="32"/>
      <c r="W504" s="32"/>
      <c r="X504" s="32"/>
      <c r="Y504" s="32"/>
      <c r="Z504" s="32"/>
      <c r="AA504" s="32"/>
      <c r="AB504" s="32"/>
      <c r="AC504" s="32"/>
      <c r="AD504" s="32"/>
      <c r="AE504" s="32"/>
      <c r="AT504" s="18" t="s">
        <v>141</v>
      </c>
      <c r="AU504" s="18" t="s">
        <v>88</v>
      </c>
    </row>
    <row r="505" spans="2:51" s="13" customFormat="1" ht="12">
      <c r="B505" s="201"/>
      <c r="C505" s="202"/>
      <c r="D505" s="197" t="s">
        <v>143</v>
      </c>
      <c r="E505" s="203" t="s">
        <v>1</v>
      </c>
      <c r="F505" s="204" t="s">
        <v>151</v>
      </c>
      <c r="G505" s="202"/>
      <c r="H505" s="203" t="s">
        <v>1</v>
      </c>
      <c r="I505" s="202"/>
      <c r="J505" s="202"/>
      <c r="K505" s="202"/>
      <c r="L505" s="205"/>
      <c r="M505" s="206"/>
      <c r="N505" s="207"/>
      <c r="O505" s="207"/>
      <c r="P505" s="207"/>
      <c r="Q505" s="207"/>
      <c r="R505" s="207"/>
      <c r="S505" s="207"/>
      <c r="T505" s="208"/>
      <c r="AT505" s="209" t="s">
        <v>143</v>
      </c>
      <c r="AU505" s="209" t="s">
        <v>88</v>
      </c>
      <c r="AV505" s="13" t="s">
        <v>86</v>
      </c>
      <c r="AW505" s="13" t="s">
        <v>33</v>
      </c>
      <c r="AX505" s="13" t="s">
        <v>78</v>
      </c>
      <c r="AY505" s="209" t="s">
        <v>133</v>
      </c>
    </row>
    <row r="506" spans="2:51" s="14" customFormat="1" ht="12">
      <c r="B506" s="210"/>
      <c r="C506" s="211"/>
      <c r="D506" s="197" t="s">
        <v>143</v>
      </c>
      <c r="E506" s="212" t="s">
        <v>1</v>
      </c>
      <c r="F506" s="213" t="s">
        <v>561</v>
      </c>
      <c r="G506" s="211"/>
      <c r="H506" s="214">
        <v>16</v>
      </c>
      <c r="I506" s="211"/>
      <c r="J506" s="211"/>
      <c r="K506" s="211"/>
      <c r="L506" s="215"/>
      <c r="M506" s="216"/>
      <c r="N506" s="217"/>
      <c r="O506" s="217"/>
      <c r="P506" s="217"/>
      <c r="Q506" s="217"/>
      <c r="R506" s="217"/>
      <c r="S506" s="217"/>
      <c r="T506" s="218"/>
      <c r="AT506" s="219" t="s">
        <v>143</v>
      </c>
      <c r="AU506" s="219" t="s">
        <v>88</v>
      </c>
      <c r="AV506" s="14" t="s">
        <v>88</v>
      </c>
      <c r="AW506" s="14" t="s">
        <v>33</v>
      </c>
      <c r="AX506" s="14" t="s">
        <v>78</v>
      </c>
      <c r="AY506" s="219" t="s">
        <v>133</v>
      </c>
    </row>
    <row r="507" spans="2:51" s="15" customFormat="1" ht="12">
      <c r="B507" s="220"/>
      <c r="C507" s="221"/>
      <c r="D507" s="197" t="s">
        <v>143</v>
      </c>
      <c r="E507" s="222" t="s">
        <v>1</v>
      </c>
      <c r="F507" s="223" t="s">
        <v>146</v>
      </c>
      <c r="G507" s="221"/>
      <c r="H507" s="224">
        <v>16</v>
      </c>
      <c r="I507" s="221"/>
      <c r="J507" s="221"/>
      <c r="K507" s="221"/>
      <c r="L507" s="225"/>
      <c r="M507" s="226"/>
      <c r="N507" s="227"/>
      <c r="O507" s="227"/>
      <c r="P507" s="227"/>
      <c r="Q507" s="227"/>
      <c r="R507" s="227"/>
      <c r="S507" s="227"/>
      <c r="T507" s="228"/>
      <c r="AT507" s="229" t="s">
        <v>143</v>
      </c>
      <c r="AU507" s="229" t="s">
        <v>88</v>
      </c>
      <c r="AV507" s="15" t="s">
        <v>139</v>
      </c>
      <c r="AW507" s="15" t="s">
        <v>33</v>
      </c>
      <c r="AX507" s="15" t="s">
        <v>86</v>
      </c>
      <c r="AY507" s="229" t="s">
        <v>133</v>
      </c>
    </row>
    <row r="508" spans="1:65" s="2" customFormat="1" ht="16.5" customHeight="1">
      <c r="A508" s="32"/>
      <c r="B508" s="33"/>
      <c r="C508" s="184" t="s">
        <v>562</v>
      </c>
      <c r="D508" s="184" t="s">
        <v>135</v>
      </c>
      <c r="E508" s="185" t="s">
        <v>563</v>
      </c>
      <c r="F508" s="186" t="s">
        <v>564</v>
      </c>
      <c r="G508" s="187" t="s">
        <v>138</v>
      </c>
      <c r="H508" s="188">
        <v>10</v>
      </c>
      <c r="I508" s="189">
        <v>0</v>
      </c>
      <c r="J508" s="189">
        <f>ROUND(I508*H508,2)</f>
        <v>0</v>
      </c>
      <c r="K508" s="190"/>
      <c r="L508" s="37"/>
      <c r="M508" s="191" t="s">
        <v>1</v>
      </c>
      <c r="N508" s="192" t="s">
        <v>43</v>
      </c>
      <c r="O508" s="193">
        <v>0.031</v>
      </c>
      <c r="P508" s="193">
        <f>O508*H508</f>
        <v>0.31</v>
      </c>
      <c r="Q508" s="193">
        <v>0</v>
      </c>
      <c r="R508" s="193">
        <f>Q508*H508</f>
        <v>0</v>
      </c>
      <c r="S508" s="193">
        <v>0</v>
      </c>
      <c r="T508" s="194">
        <f>S508*H508</f>
        <v>0</v>
      </c>
      <c r="U508" s="32"/>
      <c r="V508" s="32"/>
      <c r="W508" s="32"/>
      <c r="X508" s="32"/>
      <c r="Y508" s="32"/>
      <c r="Z508" s="32"/>
      <c r="AA508" s="32"/>
      <c r="AB508" s="32"/>
      <c r="AC508" s="32"/>
      <c r="AD508" s="32"/>
      <c r="AE508" s="32"/>
      <c r="AR508" s="195" t="s">
        <v>139</v>
      </c>
      <c r="AT508" s="195" t="s">
        <v>135</v>
      </c>
      <c r="AU508" s="195" t="s">
        <v>88</v>
      </c>
      <c r="AY508" s="18" t="s">
        <v>133</v>
      </c>
      <c r="BE508" s="196">
        <f>IF(N508="základní",J508,0)</f>
        <v>0</v>
      </c>
      <c r="BF508" s="196">
        <f>IF(N508="snížená",J508,0)</f>
        <v>0</v>
      </c>
      <c r="BG508" s="196">
        <f>IF(N508="zákl. přenesená",J508,0)</f>
        <v>0</v>
      </c>
      <c r="BH508" s="196">
        <f>IF(N508="sníž. přenesená",J508,0)</f>
        <v>0</v>
      </c>
      <c r="BI508" s="196">
        <f>IF(N508="nulová",J508,0)</f>
        <v>0</v>
      </c>
      <c r="BJ508" s="18" t="s">
        <v>86</v>
      </c>
      <c r="BK508" s="196">
        <f>ROUND(I508*H508,2)</f>
        <v>0</v>
      </c>
      <c r="BL508" s="18" t="s">
        <v>139</v>
      </c>
      <c r="BM508" s="195" t="s">
        <v>565</v>
      </c>
    </row>
    <row r="509" spans="1:47" s="2" customFormat="1" ht="12">
      <c r="A509" s="32"/>
      <c r="B509" s="33"/>
      <c r="C509" s="34"/>
      <c r="D509" s="197" t="s">
        <v>141</v>
      </c>
      <c r="E509" s="34"/>
      <c r="F509" s="198" t="s">
        <v>566</v>
      </c>
      <c r="G509" s="34"/>
      <c r="H509" s="34"/>
      <c r="I509" s="34"/>
      <c r="J509" s="34"/>
      <c r="K509" s="34"/>
      <c r="L509" s="37"/>
      <c r="M509" s="199"/>
      <c r="N509" s="200"/>
      <c r="O509" s="69"/>
      <c r="P509" s="69"/>
      <c r="Q509" s="69"/>
      <c r="R509" s="69"/>
      <c r="S509" s="69"/>
      <c r="T509" s="70"/>
      <c r="U509" s="32"/>
      <c r="V509" s="32"/>
      <c r="W509" s="32"/>
      <c r="X509" s="32"/>
      <c r="Y509" s="32"/>
      <c r="Z509" s="32"/>
      <c r="AA509" s="32"/>
      <c r="AB509" s="32"/>
      <c r="AC509" s="32"/>
      <c r="AD509" s="32"/>
      <c r="AE509" s="32"/>
      <c r="AT509" s="18" t="s">
        <v>141</v>
      </c>
      <c r="AU509" s="18" t="s">
        <v>88</v>
      </c>
    </row>
    <row r="510" spans="2:51" s="13" customFormat="1" ht="12">
      <c r="B510" s="201"/>
      <c r="C510" s="202"/>
      <c r="D510" s="197" t="s">
        <v>143</v>
      </c>
      <c r="E510" s="203" t="s">
        <v>1</v>
      </c>
      <c r="F510" s="204" t="s">
        <v>151</v>
      </c>
      <c r="G510" s="202"/>
      <c r="H510" s="203" t="s">
        <v>1</v>
      </c>
      <c r="I510" s="202"/>
      <c r="J510" s="202"/>
      <c r="K510" s="202"/>
      <c r="L510" s="205"/>
      <c r="M510" s="206"/>
      <c r="N510" s="207"/>
      <c r="O510" s="207"/>
      <c r="P510" s="207"/>
      <c r="Q510" s="207"/>
      <c r="R510" s="207"/>
      <c r="S510" s="207"/>
      <c r="T510" s="208"/>
      <c r="AT510" s="209" t="s">
        <v>143</v>
      </c>
      <c r="AU510" s="209" t="s">
        <v>88</v>
      </c>
      <c r="AV510" s="13" t="s">
        <v>86</v>
      </c>
      <c r="AW510" s="13" t="s">
        <v>33</v>
      </c>
      <c r="AX510" s="13" t="s">
        <v>78</v>
      </c>
      <c r="AY510" s="209" t="s">
        <v>133</v>
      </c>
    </row>
    <row r="511" spans="2:51" s="14" customFormat="1" ht="12">
      <c r="B511" s="210"/>
      <c r="C511" s="211"/>
      <c r="D511" s="197" t="s">
        <v>143</v>
      </c>
      <c r="E511" s="212" t="s">
        <v>1</v>
      </c>
      <c r="F511" s="213" t="s">
        <v>152</v>
      </c>
      <c r="G511" s="211"/>
      <c r="H511" s="214">
        <v>10</v>
      </c>
      <c r="I511" s="211"/>
      <c r="J511" s="211"/>
      <c r="K511" s="211"/>
      <c r="L511" s="215"/>
      <c r="M511" s="216"/>
      <c r="N511" s="217"/>
      <c r="O511" s="217"/>
      <c r="P511" s="217"/>
      <c r="Q511" s="217"/>
      <c r="R511" s="217"/>
      <c r="S511" s="217"/>
      <c r="T511" s="218"/>
      <c r="AT511" s="219" t="s">
        <v>143</v>
      </c>
      <c r="AU511" s="219" t="s">
        <v>88</v>
      </c>
      <c r="AV511" s="14" t="s">
        <v>88</v>
      </c>
      <c r="AW511" s="14" t="s">
        <v>33</v>
      </c>
      <c r="AX511" s="14" t="s">
        <v>78</v>
      </c>
      <c r="AY511" s="219" t="s">
        <v>133</v>
      </c>
    </row>
    <row r="512" spans="2:51" s="15" customFormat="1" ht="12">
      <c r="B512" s="220"/>
      <c r="C512" s="221"/>
      <c r="D512" s="197" t="s">
        <v>143</v>
      </c>
      <c r="E512" s="222" t="s">
        <v>1</v>
      </c>
      <c r="F512" s="223" t="s">
        <v>146</v>
      </c>
      <c r="G512" s="221"/>
      <c r="H512" s="224">
        <v>10</v>
      </c>
      <c r="I512" s="221"/>
      <c r="J512" s="221"/>
      <c r="K512" s="221"/>
      <c r="L512" s="225"/>
      <c r="M512" s="226"/>
      <c r="N512" s="227"/>
      <c r="O512" s="227"/>
      <c r="P512" s="227"/>
      <c r="Q512" s="227"/>
      <c r="R512" s="227"/>
      <c r="S512" s="227"/>
      <c r="T512" s="228"/>
      <c r="AT512" s="229" t="s">
        <v>143</v>
      </c>
      <c r="AU512" s="229" t="s">
        <v>88</v>
      </c>
      <c r="AV512" s="15" t="s">
        <v>139</v>
      </c>
      <c r="AW512" s="15" t="s">
        <v>33</v>
      </c>
      <c r="AX512" s="15" t="s">
        <v>86</v>
      </c>
      <c r="AY512" s="229" t="s">
        <v>133</v>
      </c>
    </row>
    <row r="513" spans="1:65" s="2" customFormat="1" ht="16.5" customHeight="1">
      <c r="A513" s="32"/>
      <c r="B513" s="33"/>
      <c r="C513" s="184" t="s">
        <v>567</v>
      </c>
      <c r="D513" s="184" t="s">
        <v>135</v>
      </c>
      <c r="E513" s="185" t="s">
        <v>568</v>
      </c>
      <c r="F513" s="186" t="s">
        <v>569</v>
      </c>
      <c r="G513" s="187" t="s">
        <v>138</v>
      </c>
      <c r="H513" s="188">
        <v>16</v>
      </c>
      <c r="I513" s="189">
        <v>0</v>
      </c>
      <c r="J513" s="189">
        <f>ROUND(I513*H513,2)</f>
        <v>0</v>
      </c>
      <c r="K513" s="190"/>
      <c r="L513" s="37"/>
      <c r="M513" s="191" t="s">
        <v>1</v>
      </c>
      <c r="N513" s="192" t="s">
        <v>43</v>
      </c>
      <c r="O513" s="193">
        <v>0.031</v>
      </c>
      <c r="P513" s="193">
        <f>O513*H513</f>
        <v>0.496</v>
      </c>
      <c r="Q513" s="193">
        <v>0</v>
      </c>
      <c r="R513" s="193">
        <f>Q513*H513</f>
        <v>0</v>
      </c>
      <c r="S513" s="193">
        <v>0</v>
      </c>
      <c r="T513" s="194">
        <f>S513*H513</f>
        <v>0</v>
      </c>
      <c r="U513" s="32"/>
      <c r="V513" s="32"/>
      <c r="W513" s="32"/>
      <c r="X513" s="32"/>
      <c r="Y513" s="32"/>
      <c r="Z513" s="32"/>
      <c r="AA513" s="32"/>
      <c r="AB513" s="32"/>
      <c r="AC513" s="32"/>
      <c r="AD513" s="32"/>
      <c r="AE513" s="32"/>
      <c r="AR513" s="195" t="s">
        <v>139</v>
      </c>
      <c r="AT513" s="195" t="s">
        <v>135</v>
      </c>
      <c r="AU513" s="195" t="s">
        <v>88</v>
      </c>
      <c r="AY513" s="18" t="s">
        <v>133</v>
      </c>
      <c r="BE513" s="196">
        <f>IF(N513="základní",J513,0)</f>
        <v>0</v>
      </c>
      <c r="BF513" s="196">
        <f>IF(N513="snížená",J513,0)</f>
        <v>0</v>
      </c>
      <c r="BG513" s="196">
        <f>IF(N513="zákl. přenesená",J513,0)</f>
        <v>0</v>
      </c>
      <c r="BH513" s="196">
        <f>IF(N513="sníž. přenesená",J513,0)</f>
        <v>0</v>
      </c>
      <c r="BI513" s="196">
        <f>IF(N513="nulová",J513,0)</f>
        <v>0</v>
      </c>
      <c r="BJ513" s="18" t="s">
        <v>86</v>
      </c>
      <c r="BK513" s="196">
        <f>ROUND(I513*H513,2)</f>
        <v>0</v>
      </c>
      <c r="BL513" s="18" t="s">
        <v>139</v>
      </c>
      <c r="BM513" s="195" t="s">
        <v>570</v>
      </c>
    </row>
    <row r="514" spans="1:47" s="2" customFormat="1" ht="12">
      <c r="A514" s="32"/>
      <c r="B514" s="33"/>
      <c r="C514" s="34"/>
      <c r="D514" s="197" t="s">
        <v>141</v>
      </c>
      <c r="E514" s="34"/>
      <c r="F514" s="198" t="s">
        <v>571</v>
      </c>
      <c r="G514" s="34"/>
      <c r="H514" s="34"/>
      <c r="I514" s="34"/>
      <c r="J514" s="34"/>
      <c r="K514" s="34"/>
      <c r="L514" s="37"/>
      <c r="M514" s="199"/>
      <c r="N514" s="200"/>
      <c r="O514" s="69"/>
      <c r="P514" s="69"/>
      <c r="Q514" s="69"/>
      <c r="R514" s="69"/>
      <c r="S514" s="69"/>
      <c r="T514" s="70"/>
      <c r="U514" s="32"/>
      <c r="V514" s="32"/>
      <c r="W514" s="32"/>
      <c r="X514" s="32"/>
      <c r="Y514" s="32"/>
      <c r="Z514" s="32"/>
      <c r="AA514" s="32"/>
      <c r="AB514" s="32"/>
      <c r="AC514" s="32"/>
      <c r="AD514" s="32"/>
      <c r="AE514" s="32"/>
      <c r="AT514" s="18" t="s">
        <v>141</v>
      </c>
      <c r="AU514" s="18" t="s">
        <v>88</v>
      </c>
    </row>
    <row r="515" spans="2:51" s="13" customFormat="1" ht="12">
      <c r="B515" s="201"/>
      <c r="C515" s="202"/>
      <c r="D515" s="197" t="s">
        <v>143</v>
      </c>
      <c r="E515" s="203" t="s">
        <v>1</v>
      </c>
      <c r="F515" s="204" t="s">
        <v>151</v>
      </c>
      <c r="G515" s="202"/>
      <c r="H515" s="203" t="s">
        <v>1</v>
      </c>
      <c r="I515" s="202"/>
      <c r="J515" s="202"/>
      <c r="K515" s="202"/>
      <c r="L515" s="205"/>
      <c r="M515" s="206"/>
      <c r="N515" s="207"/>
      <c r="O515" s="207"/>
      <c r="P515" s="207"/>
      <c r="Q515" s="207"/>
      <c r="R515" s="207"/>
      <c r="S515" s="207"/>
      <c r="T515" s="208"/>
      <c r="AT515" s="209" t="s">
        <v>143</v>
      </c>
      <c r="AU515" s="209" t="s">
        <v>88</v>
      </c>
      <c r="AV515" s="13" t="s">
        <v>86</v>
      </c>
      <c r="AW515" s="13" t="s">
        <v>33</v>
      </c>
      <c r="AX515" s="13" t="s">
        <v>78</v>
      </c>
      <c r="AY515" s="209" t="s">
        <v>133</v>
      </c>
    </row>
    <row r="516" spans="2:51" s="14" customFormat="1" ht="12">
      <c r="B516" s="210"/>
      <c r="C516" s="211"/>
      <c r="D516" s="197" t="s">
        <v>143</v>
      </c>
      <c r="E516" s="212" t="s">
        <v>1</v>
      </c>
      <c r="F516" s="213" t="s">
        <v>561</v>
      </c>
      <c r="G516" s="211"/>
      <c r="H516" s="214">
        <v>16</v>
      </c>
      <c r="I516" s="211"/>
      <c r="J516" s="211"/>
      <c r="K516" s="211"/>
      <c r="L516" s="215"/>
      <c r="M516" s="216"/>
      <c r="N516" s="217"/>
      <c r="O516" s="217"/>
      <c r="P516" s="217"/>
      <c r="Q516" s="217"/>
      <c r="R516" s="217"/>
      <c r="S516" s="217"/>
      <c r="T516" s="218"/>
      <c r="AT516" s="219" t="s">
        <v>143</v>
      </c>
      <c r="AU516" s="219" t="s">
        <v>88</v>
      </c>
      <c r="AV516" s="14" t="s">
        <v>88</v>
      </c>
      <c r="AW516" s="14" t="s">
        <v>33</v>
      </c>
      <c r="AX516" s="14" t="s">
        <v>78</v>
      </c>
      <c r="AY516" s="219" t="s">
        <v>133</v>
      </c>
    </row>
    <row r="517" spans="2:51" s="15" customFormat="1" ht="12">
      <c r="B517" s="220"/>
      <c r="C517" s="221"/>
      <c r="D517" s="197" t="s">
        <v>143</v>
      </c>
      <c r="E517" s="222" t="s">
        <v>1</v>
      </c>
      <c r="F517" s="223" t="s">
        <v>146</v>
      </c>
      <c r="G517" s="221"/>
      <c r="H517" s="224">
        <v>16</v>
      </c>
      <c r="I517" s="221"/>
      <c r="J517" s="221"/>
      <c r="K517" s="221"/>
      <c r="L517" s="225"/>
      <c r="M517" s="226"/>
      <c r="N517" s="227"/>
      <c r="O517" s="227"/>
      <c r="P517" s="227"/>
      <c r="Q517" s="227"/>
      <c r="R517" s="227"/>
      <c r="S517" s="227"/>
      <c r="T517" s="228"/>
      <c r="AT517" s="229" t="s">
        <v>143</v>
      </c>
      <c r="AU517" s="229" t="s">
        <v>88</v>
      </c>
      <c r="AV517" s="15" t="s">
        <v>139</v>
      </c>
      <c r="AW517" s="15" t="s">
        <v>33</v>
      </c>
      <c r="AX517" s="15" t="s">
        <v>86</v>
      </c>
      <c r="AY517" s="229" t="s">
        <v>133</v>
      </c>
    </row>
    <row r="518" spans="1:65" s="2" customFormat="1" ht="16.5" customHeight="1">
      <c r="A518" s="32"/>
      <c r="B518" s="33"/>
      <c r="C518" s="184" t="s">
        <v>572</v>
      </c>
      <c r="D518" s="184" t="s">
        <v>135</v>
      </c>
      <c r="E518" s="185" t="s">
        <v>573</v>
      </c>
      <c r="F518" s="186" t="s">
        <v>574</v>
      </c>
      <c r="G518" s="187" t="s">
        <v>138</v>
      </c>
      <c r="H518" s="188">
        <v>32</v>
      </c>
      <c r="I518" s="189">
        <v>0</v>
      </c>
      <c r="J518" s="189">
        <f>ROUND(I518*H518,2)</f>
        <v>0</v>
      </c>
      <c r="K518" s="190"/>
      <c r="L518" s="37"/>
      <c r="M518" s="191" t="s">
        <v>1</v>
      </c>
      <c r="N518" s="192" t="s">
        <v>43</v>
      </c>
      <c r="O518" s="193">
        <v>0.002</v>
      </c>
      <c r="P518" s="193">
        <f>O518*H518</f>
        <v>0.064</v>
      </c>
      <c r="Q518" s="193">
        <v>0</v>
      </c>
      <c r="R518" s="193">
        <f>Q518*H518</f>
        <v>0</v>
      </c>
      <c r="S518" s="193">
        <v>0</v>
      </c>
      <c r="T518" s="194">
        <f>S518*H518</f>
        <v>0</v>
      </c>
      <c r="U518" s="32"/>
      <c r="V518" s="32"/>
      <c r="W518" s="32"/>
      <c r="X518" s="32"/>
      <c r="Y518" s="32"/>
      <c r="Z518" s="32"/>
      <c r="AA518" s="32"/>
      <c r="AB518" s="32"/>
      <c r="AC518" s="32"/>
      <c r="AD518" s="32"/>
      <c r="AE518" s="32"/>
      <c r="AR518" s="195" t="s">
        <v>139</v>
      </c>
      <c r="AT518" s="195" t="s">
        <v>135</v>
      </c>
      <c r="AU518" s="195" t="s">
        <v>88</v>
      </c>
      <c r="AY518" s="18" t="s">
        <v>133</v>
      </c>
      <c r="BE518" s="196">
        <f>IF(N518="základní",J518,0)</f>
        <v>0</v>
      </c>
      <c r="BF518" s="196">
        <f>IF(N518="snížená",J518,0)</f>
        <v>0</v>
      </c>
      <c r="BG518" s="196">
        <f>IF(N518="zákl. přenesená",J518,0)</f>
        <v>0</v>
      </c>
      <c r="BH518" s="196">
        <f>IF(N518="sníž. přenesená",J518,0)</f>
        <v>0</v>
      </c>
      <c r="BI518" s="196">
        <f>IF(N518="nulová",J518,0)</f>
        <v>0</v>
      </c>
      <c r="BJ518" s="18" t="s">
        <v>86</v>
      </c>
      <c r="BK518" s="196">
        <f>ROUND(I518*H518,2)</f>
        <v>0</v>
      </c>
      <c r="BL518" s="18" t="s">
        <v>139</v>
      </c>
      <c r="BM518" s="195" t="s">
        <v>575</v>
      </c>
    </row>
    <row r="519" spans="1:47" s="2" customFormat="1" ht="12">
      <c r="A519" s="32"/>
      <c r="B519" s="33"/>
      <c r="C519" s="34"/>
      <c r="D519" s="197" t="s">
        <v>141</v>
      </c>
      <c r="E519" s="34"/>
      <c r="F519" s="198" t="s">
        <v>576</v>
      </c>
      <c r="G519" s="34"/>
      <c r="H519" s="34"/>
      <c r="I519" s="34"/>
      <c r="J519" s="34"/>
      <c r="K519" s="34"/>
      <c r="L519" s="37"/>
      <c r="M519" s="199"/>
      <c r="N519" s="200"/>
      <c r="O519" s="69"/>
      <c r="P519" s="69"/>
      <c r="Q519" s="69"/>
      <c r="R519" s="69"/>
      <c r="S519" s="69"/>
      <c r="T519" s="70"/>
      <c r="U519" s="32"/>
      <c r="V519" s="32"/>
      <c r="W519" s="32"/>
      <c r="X519" s="32"/>
      <c r="Y519" s="32"/>
      <c r="Z519" s="32"/>
      <c r="AA519" s="32"/>
      <c r="AB519" s="32"/>
      <c r="AC519" s="32"/>
      <c r="AD519" s="32"/>
      <c r="AE519" s="32"/>
      <c r="AT519" s="18" t="s">
        <v>141</v>
      </c>
      <c r="AU519" s="18" t="s">
        <v>88</v>
      </c>
    </row>
    <row r="520" spans="2:51" s="13" customFormat="1" ht="12">
      <c r="B520" s="201"/>
      <c r="C520" s="202"/>
      <c r="D520" s="197" t="s">
        <v>143</v>
      </c>
      <c r="E520" s="203" t="s">
        <v>1</v>
      </c>
      <c r="F520" s="204" t="s">
        <v>151</v>
      </c>
      <c r="G520" s="202"/>
      <c r="H520" s="203" t="s">
        <v>1</v>
      </c>
      <c r="I520" s="202"/>
      <c r="J520" s="202"/>
      <c r="K520" s="202"/>
      <c r="L520" s="205"/>
      <c r="M520" s="206"/>
      <c r="N520" s="207"/>
      <c r="O520" s="207"/>
      <c r="P520" s="207"/>
      <c r="Q520" s="207"/>
      <c r="R520" s="207"/>
      <c r="S520" s="207"/>
      <c r="T520" s="208"/>
      <c r="AT520" s="209" t="s">
        <v>143</v>
      </c>
      <c r="AU520" s="209" t="s">
        <v>88</v>
      </c>
      <c r="AV520" s="13" t="s">
        <v>86</v>
      </c>
      <c r="AW520" s="13" t="s">
        <v>33</v>
      </c>
      <c r="AX520" s="13" t="s">
        <v>78</v>
      </c>
      <c r="AY520" s="209" t="s">
        <v>133</v>
      </c>
    </row>
    <row r="521" spans="2:51" s="14" customFormat="1" ht="12">
      <c r="B521" s="210"/>
      <c r="C521" s="211"/>
      <c r="D521" s="197" t="s">
        <v>143</v>
      </c>
      <c r="E521" s="212" t="s">
        <v>1</v>
      </c>
      <c r="F521" s="213" t="s">
        <v>577</v>
      </c>
      <c r="G521" s="211"/>
      <c r="H521" s="214">
        <v>32</v>
      </c>
      <c r="I521" s="211"/>
      <c r="J521" s="211"/>
      <c r="K521" s="211"/>
      <c r="L521" s="215"/>
      <c r="M521" s="216"/>
      <c r="N521" s="217"/>
      <c r="O521" s="217"/>
      <c r="P521" s="217"/>
      <c r="Q521" s="217"/>
      <c r="R521" s="217"/>
      <c r="S521" s="217"/>
      <c r="T521" s="218"/>
      <c r="AT521" s="219" t="s">
        <v>143</v>
      </c>
      <c r="AU521" s="219" t="s">
        <v>88</v>
      </c>
      <c r="AV521" s="14" t="s">
        <v>88</v>
      </c>
      <c r="AW521" s="14" t="s">
        <v>33</v>
      </c>
      <c r="AX521" s="14" t="s">
        <v>78</v>
      </c>
      <c r="AY521" s="219" t="s">
        <v>133</v>
      </c>
    </row>
    <row r="522" spans="2:51" s="15" customFormat="1" ht="12">
      <c r="B522" s="220"/>
      <c r="C522" s="221"/>
      <c r="D522" s="197" t="s">
        <v>143</v>
      </c>
      <c r="E522" s="222" t="s">
        <v>1</v>
      </c>
      <c r="F522" s="223" t="s">
        <v>146</v>
      </c>
      <c r="G522" s="221"/>
      <c r="H522" s="224">
        <v>32</v>
      </c>
      <c r="I522" s="221"/>
      <c r="J522" s="221"/>
      <c r="K522" s="221"/>
      <c r="L522" s="225"/>
      <c r="M522" s="226"/>
      <c r="N522" s="227"/>
      <c r="O522" s="227"/>
      <c r="P522" s="227"/>
      <c r="Q522" s="227"/>
      <c r="R522" s="227"/>
      <c r="S522" s="227"/>
      <c r="T522" s="228"/>
      <c r="AT522" s="229" t="s">
        <v>143</v>
      </c>
      <c r="AU522" s="229" t="s">
        <v>88</v>
      </c>
      <c r="AV522" s="15" t="s">
        <v>139</v>
      </c>
      <c r="AW522" s="15" t="s">
        <v>33</v>
      </c>
      <c r="AX522" s="15" t="s">
        <v>86</v>
      </c>
      <c r="AY522" s="229" t="s">
        <v>133</v>
      </c>
    </row>
    <row r="523" spans="1:65" s="2" customFormat="1" ht="16.5" customHeight="1">
      <c r="A523" s="32"/>
      <c r="B523" s="33"/>
      <c r="C523" s="184" t="s">
        <v>578</v>
      </c>
      <c r="D523" s="184" t="s">
        <v>135</v>
      </c>
      <c r="E523" s="185" t="s">
        <v>579</v>
      </c>
      <c r="F523" s="186" t="s">
        <v>580</v>
      </c>
      <c r="G523" s="187" t="s">
        <v>138</v>
      </c>
      <c r="H523" s="188">
        <v>16</v>
      </c>
      <c r="I523" s="189">
        <v>0</v>
      </c>
      <c r="J523" s="189">
        <f>ROUND(I523*H523,2)</f>
        <v>0</v>
      </c>
      <c r="K523" s="190"/>
      <c r="L523" s="37"/>
      <c r="M523" s="191" t="s">
        <v>1</v>
      </c>
      <c r="N523" s="192" t="s">
        <v>43</v>
      </c>
      <c r="O523" s="193">
        <v>0.071</v>
      </c>
      <c r="P523" s="193">
        <f>O523*H523</f>
        <v>1.136</v>
      </c>
      <c r="Q523" s="193">
        <v>0</v>
      </c>
      <c r="R523" s="193">
        <f>Q523*H523</f>
        <v>0</v>
      </c>
      <c r="S523" s="193">
        <v>0</v>
      </c>
      <c r="T523" s="194">
        <f>S523*H523</f>
        <v>0</v>
      </c>
      <c r="U523" s="32"/>
      <c r="V523" s="32"/>
      <c r="W523" s="32"/>
      <c r="X523" s="32"/>
      <c r="Y523" s="32"/>
      <c r="Z523" s="32"/>
      <c r="AA523" s="32"/>
      <c r="AB523" s="32"/>
      <c r="AC523" s="32"/>
      <c r="AD523" s="32"/>
      <c r="AE523" s="32"/>
      <c r="AR523" s="195" t="s">
        <v>139</v>
      </c>
      <c r="AT523" s="195" t="s">
        <v>135</v>
      </c>
      <c r="AU523" s="195" t="s">
        <v>88</v>
      </c>
      <c r="AY523" s="18" t="s">
        <v>133</v>
      </c>
      <c r="BE523" s="196">
        <f>IF(N523="základní",J523,0)</f>
        <v>0</v>
      </c>
      <c r="BF523" s="196">
        <f>IF(N523="snížená",J523,0)</f>
        <v>0</v>
      </c>
      <c r="BG523" s="196">
        <f>IF(N523="zákl. přenesená",J523,0)</f>
        <v>0</v>
      </c>
      <c r="BH523" s="196">
        <f>IF(N523="sníž. přenesená",J523,0)</f>
        <v>0</v>
      </c>
      <c r="BI523" s="196">
        <f>IF(N523="nulová",J523,0)</f>
        <v>0</v>
      </c>
      <c r="BJ523" s="18" t="s">
        <v>86</v>
      </c>
      <c r="BK523" s="196">
        <f>ROUND(I523*H523,2)</f>
        <v>0</v>
      </c>
      <c r="BL523" s="18" t="s">
        <v>139</v>
      </c>
      <c r="BM523" s="195" t="s">
        <v>581</v>
      </c>
    </row>
    <row r="524" spans="1:47" s="2" customFormat="1" ht="19.5">
      <c r="A524" s="32"/>
      <c r="B524" s="33"/>
      <c r="C524" s="34"/>
      <c r="D524" s="197" t="s">
        <v>141</v>
      </c>
      <c r="E524" s="34"/>
      <c r="F524" s="198" t="s">
        <v>582</v>
      </c>
      <c r="G524" s="34"/>
      <c r="H524" s="34"/>
      <c r="I524" s="34"/>
      <c r="J524" s="34"/>
      <c r="K524" s="34"/>
      <c r="L524" s="37"/>
      <c r="M524" s="199"/>
      <c r="N524" s="200"/>
      <c r="O524" s="69"/>
      <c r="P524" s="69"/>
      <c r="Q524" s="69"/>
      <c r="R524" s="69"/>
      <c r="S524" s="69"/>
      <c r="T524" s="70"/>
      <c r="U524" s="32"/>
      <c r="V524" s="32"/>
      <c r="W524" s="32"/>
      <c r="X524" s="32"/>
      <c r="Y524" s="32"/>
      <c r="Z524" s="32"/>
      <c r="AA524" s="32"/>
      <c r="AB524" s="32"/>
      <c r="AC524" s="32"/>
      <c r="AD524" s="32"/>
      <c r="AE524" s="32"/>
      <c r="AT524" s="18" t="s">
        <v>141</v>
      </c>
      <c r="AU524" s="18" t="s">
        <v>88</v>
      </c>
    </row>
    <row r="525" spans="2:51" s="13" customFormat="1" ht="12">
      <c r="B525" s="201"/>
      <c r="C525" s="202"/>
      <c r="D525" s="197" t="s">
        <v>143</v>
      </c>
      <c r="E525" s="203" t="s">
        <v>1</v>
      </c>
      <c r="F525" s="204" t="s">
        <v>151</v>
      </c>
      <c r="G525" s="202"/>
      <c r="H525" s="203" t="s">
        <v>1</v>
      </c>
      <c r="I525" s="202"/>
      <c r="J525" s="202"/>
      <c r="K525" s="202"/>
      <c r="L525" s="205"/>
      <c r="M525" s="206"/>
      <c r="N525" s="207"/>
      <c r="O525" s="207"/>
      <c r="P525" s="207"/>
      <c r="Q525" s="207"/>
      <c r="R525" s="207"/>
      <c r="S525" s="207"/>
      <c r="T525" s="208"/>
      <c r="AT525" s="209" t="s">
        <v>143</v>
      </c>
      <c r="AU525" s="209" t="s">
        <v>88</v>
      </c>
      <c r="AV525" s="13" t="s">
        <v>86</v>
      </c>
      <c r="AW525" s="13" t="s">
        <v>33</v>
      </c>
      <c r="AX525" s="13" t="s">
        <v>78</v>
      </c>
      <c r="AY525" s="209" t="s">
        <v>133</v>
      </c>
    </row>
    <row r="526" spans="2:51" s="14" customFormat="1" ht="12">
      <c r="B526" s="210"/>
      <c r="C526" s="211"/>
      <c r="D526" s="197" t="s">
        <v>143</v>
      </c>
      <c r="E526" s="212" t="s">
        <v>1</v>
      </c>
      <c r="F526" s="213" t="s">
        <v>561</v>
      </c>
      <c r="G526" s="211"/>
      <c r="H526" s="214">
        <v>16</v>
      </c>
      <c r="I526" s="211"/>
      <c r="J526" s="211"/>
      <c r="K526" s="211"/>
      <c r="L526" s="215"/>
      <c r="M526" s="216"/>
      <c r="N526" s="217"/>
      <c r="O526" s="217"/>
      <c r="P526" s="217"/>
      <c r="Q526" s="217"/>
      <c r="R526" s="217"/>
      <c r="S526" s="217"/>
      <c r="T526" s="218"/>
      <c r="AT526" s="219" t="s">
        <v>143</v>
      </c>
      <c r="AU526" s="219" t="s">
        <v>88</v>
      </c>
      <c r="AV526" s="14" t="s">
        <v>88</v>
      </c>
      <c r="AW526" s="14" t="s">
        <v>33</v>
      </c>
      <c r="AX526" s="14" t="s">
        <v>78</v>
      </c>
      <c r="AY526" s="219" t="s">
        <v>133</v>
      </c>
    </row>
    <row r="527" spans="2:51" s="15" customFormat="1" ht="12">
      <c r="B527" s="220"/>
      <c r="C527" s="221"/>
      <c r="D527" s="197" t="s">
        <v>143</v>
      </c>
      <c r="E527" s="222" t="s">
        <v>1</v>
      </c>
      <c r="F527" s="223" t="s">
        <v>146</v>
      </c>
      <c r="G527" s="221"/>
      <c r="H527" s="224">
        <v>16</v>
      </c>
      <c r="I527" s="221"/>
      <c r="J527" s="221"/>
      <c r="K527" s="221"/>
      <c r="L527" s="225"/>
      <c r="M527" s="226"/>
      <c r="N527" s="227"/>
      <c r="O527" s="227"/>
      <c r="P527" s="227"/>
      <c r="Q527" s="227"/>
      <c r="R527" s="227"/>
      <c r="S527" s="227"/>
      <c r="T527" s="228"/>
      <c r="AT527" s="229" t="s">
        <v>143</v>
      </c>
      <c r="AU527" s="229" t="s">
        <v>88</v>
      </c>
      <c r="AV527" s="15" t="s">
        <v>139</v>
      </c>
      <c r="AW527" s="15" t="s">
        <v>33</v>
      </c>
      <c r="AX527" s="15" t="s">
        <v>86</v>
      </c>
      <c r="AY527" s="229" t="s">
        <v>133</v>
      </c>
    </row>
    <row r="528" spans="1:65" s="2" customFormat="1" ht="16.5" customHeight="1">
      <c r="A528" s="32"/>
      <c r="B528" s="33"/>
      <c r="C528" s="184" t="s">
        <v>583</v>
      </c>
      <c r="D528" s="184" t="s">
        <v>135</v>
      </c>
      <c r="E528" s="185" t="s">
        <v>584</v>
      </c>
      <c r="F528" s="186" t="s">
        <v>585</v>
      </c>
      <c r="G528" s="187" t="s">
        <v>138</v>
      </c>
      <c r="H528" s="188">
        <v>16</v>
      </c>
      <c r="I528" s="189">
        <v>0</v>
      </c>
      <c r="J528" s="189">
        <f>ROUND(I528*H528,2)</f>
        <v>0</v>
      </c>
      <c r="K528" s="190"/>
      <c r="L528" s="37"/>
      <c r="M528" s="191" t="s">
        <v>1</v>
      </c>
      <c r="N528" s="192" t="s">
        <v>43</v>
      </c>
      <c r="O528" s="193">
        <v>0.08</v>
      </c>
      <c r="P528" s="193">
        <f>O528*H528</f>
        <v>1.28</v>
      </c>
      <c r="Q528" s="193">
        <v>0</v>
      </c>
      <c r="R528" s="193">
        <f>Q528*H528</f>
        <v>0</v>
      </c>
      <c r="S528" s="193">
        <v>0</v>
      </c>
      <c r="T528" s="194">
        <f>S528*H528</f>
        <v>0</v>
      </c>
      <c r="U528" s="32"/>
      <c r="V528" s="32"/>
      <c r="W528" s="32"/>
      <c r="X528" s="32"/>
      <c r="Y528" s="32"/>
      <c r="Z528" s="32"/>
      <c r="AA528" s="32"/>
      <c r="AB528" s="32"/>
      <c r="AC528" s="32"/>
      <c r="AD528" s="32"/>
      <c r="AE528" s="32"/>
      <c r="AR528" s="195" t="s">
        <v>139</v>
      </c>
      <c r="AT528" s="195" t="s">
        <v>135</v>
      </c>
      <c r="AU528" s="195" t="s">
        <v>88</v>
      </c>
      <c r="AY528" s="18" t="s">
        <v>133</v>
      </c>
      <c r="BE528" s="196">
        <f>IF(N528="základní",J528,0)</f>
        <v>0</v>
      </c>
      <c r="BF528" s="196">
        <f>IF(N528="snížená",J528,0)</f>
        <v>0</v>
      </c>
      <c r="BG528" s="196">
        <f>IF(N528="zákl. přenesená",J528,0)</f>
        <v>0</v>
      </c>
      <c r="BH528" s="196">
        <f>IF(N528="sníž. přenesená",J528,0)</f>
        <v>0</v>
      </c>
      <c r="BI528" s="196">
        <f>IF(N528="nulová",J528,0)</f>
        <v>0</v>
      </c>
      <c r="BJ528" s="18" t="s">
        <v>86</v>
      </c>
      <c r="BK528" s="196">
        <f>ROUND(I528*H528,2)</f>
        <v>0</v>
      </c>
      <c r="BL528" s="18" t="s">
        <v>139</v>
      </c>
      <c r="BM528" s="195" t="s">
        <v>586</v>
      </c>
    </row>
    <row r="529" spans="1:47" s="2" customFormat="1" ht="19.5">
      <c r="A529" s="32"/>
      <c r="B529" s="33"/>
      <c r="C529" s="34"/>
      <c r="D529" s="197" t="s">
        <v>141</v>
      </c>
      <c r="E529" s="34"/>
      <c r="F529" s="198" t="s">
        <v>587</v>
      </c>
      <c r="G529" s="34"/>
      <c r="H529" s="34"/>
      <c r="I529" s="34"/>
      <c r="J529" s="34"/>
      <c r="K529" s="34"/>
      <c r="L529" s="37"/>
      <c r="M529" s="199"/>
      <c r="N529" s="200"/>
      <c r="O529" s="69"/>
      <c r="P529" s="69"/>
      <c r="Q529" s="69"/>
      <c r="R529" s="69"/>
      <c r="S529" s="69"/>
      <c r="T529" s="70"/>
      <c r="U529" s="32"/>
      <c r="V529" s="32"/>
      <c r="W529" s="32"/>
      <c r="X529" s="32"/>
      <c r="Y529" s="32"/>
      <c r="Z529" s="32"/>
      <c r="AA529" s="32"/>
      <c r="AB529" s="32"/>
      <c r="AC529" s="32"/>
      <c r="AD529" s="32"/>
      <c r="AE529" s="32"/>
      <c r="AT529" s="18" t="s">
        <v>141</v>
      </c>
      <c r="AU529" s="18" t="s">
        <v>88</v>
      </c>
    </row>
    <row r="530" spans="2:51" s="13" customFormat="1" ht="12">
      <c r="B530" s="201"/>
      <c r="C530" s="202"/>
      <c r="D530" s="197" t="s">
        <v>143</v>
      </c>
      <c r="E530" s="203" t="s">
        <v>1</v>
      </c>
      <c r="F530" s="204" t="s">
        <v>151</v>
      </c>
      <c r="G530" s="202"/>
      <c r="H530" s="203" t="s">
        <v>1</v>
      </c>
      <c r="I530" s="202"/>
      <c r="J530" s="202"/>
      <c r="K530" s="202"/>
      <c r="L530" s="205"/>
      <c r="M530" s="206"/>
      <c r="N530" s="207"/>
      <c r="O530" s="207"/>
      <c r="P530" s="207"/>
      <c r="Q530" s="207"/>
      <c r="R530" s="207"/>
      <c r="S530" s="207"/>
      <c r="T530" s="208"/>
      <c r="AT530" s="209" t="s">
        <v>143</v>
      </c>
      <c r="AU530" s="209" t="s">
        <v>88</v>
      </c>
      <c r="AV530" s="13" t="s">
        <v>86</v>
      </c>
      <c r="AW530" s="13" t="s">
        <v>33</v>
      </c>
      <c r="AX530" s="13" t="s">
        <v>78</v>
      </c>
      <c r="AY530" s="209" t="s">
        <v>133</v>
      </c>
    </row>
    <row r="531" spans="2:51" s="14" customFormat="1" ht="12">
      <c r="B531" s="210"/>
      <c r="C531" s="211"/>
      <c r="D531" s="197" t="s">
        <v>143</v>
      </c>
      <c r="E531" s="212" t="s">
        <v>1</v>
      </c>
      <c r="F531" s="213" t="s">
        <v>561</v>
      </c>
      <c r="G531" s="211"/>
      <c r="H531" s="214">
        <v>16</v>
      </c>
      <c r="I531" s="211"/>
      <c r="J531" s="211"/>
      <c r="K531" s="211"/>
      <c r="L531" s="215"/>
      <c r="M531" s="216"/>
      <c r="N531" s="217"/>
      <c r="O531" s="217"/>
      <c r="P531" s="217"/>
      <c r="Q531" s="217"/>
      <c r="R531" s="217"/>
      <c r="S531" s="217"/>
      <c r="T531" s="218"/>
      <c r="AT531" s="219" t="s">
        <v>143</v>
      </c>
      <c r="AU531" s="219" t="s">
        <v>88</v>
      </c>
      <c r="AV531" s="14" t="s">
        <v>88</v>
      </c>
      <c r="AW531" s="14" t="s">
        <v>33</v>
      </c>
      <c r="AX531" s="14" t="s">
        <v>78</v>
      </c>
      <c r="AY531" s="219" t="s">
        <v>133</v>
      </c>
    </row>
    <row r="532" spans="2:51" s="15" customFormat="1" ht="12">
      <c r="B532" s="220"/>
      <c r="C532" s="221"/>
      <c r="D532" s="197" t="s">
        <v>143</v>
      </c>
      <c r="E532" s="222" t="s">
        <v>1</v>
      </c>
      <c r="F532" s="223" t="s">
        <v>146</v>
      </c>
      <c r="G532" s="221"/>
      <c r="H532" s="224">
        <v>16</v>
      </c>
      <c r="I532" s="221"/>
      <c r="J532" s="221"/>
      <c r="K532" s="221"/>
      <c r="L532" s="225"/>
      <c r="M532" s="226"/>
      <c r="N532" s="227"/>
      <c r="O532" s="227"/>
      <c r="P532" s="227"/>
      <c r="Q532" s="227"/>
      <c r="R532" s="227"/>
      <c r="S532" s="227"/>
      <c r="T532" s="228"/>
      <c r="AT532" s="229" t="s">
        <v>143</v>
      </c>
      <c r="AU532" s="229" t="s">
        <v>88</v>
      </c>
      <c r="AV532" s="15" t="s">
        <v>139</v>
      </c>
      <c r="AW532" s="15" t="s">
        <v>33</v>
      </c>
      <c r="AX532" s="15" t="s">
        <v>86</v>
      </c>
      <c r="AY532" s="229" t="s">
        <v>133</v>
      </c>
    </row>
    <row r="533" spans="1:65" s="2" customFormat="1" ht="16.5" customHeight="1">
      <c r="A533" s="32"/>
      <c r="B533" s="33"/>
      <c r="C533" s="184" t="s">
        <v>588</v>
      </c>
      <c r="D533" s="184" t="s">
        <v>135</v>
      </c>
      <c r="E533" s="185" t="s">
        <v>589</v>
      </c>
      <c r="F533" s="186" t="s">
        <v>590</v>
      </c>
      <c r="G533" s="187" t="s">
        <v>390</v>
      </c>
      <c r="H533" s="188">
        <v>-204.4</v>
      </c>
      <c r="I533" s="189">
        <v>0</v>
      </c>
      <c r="J533" s="189">
        <f>ROUND(I533*H533,2)</f>
        <v>0</v>
      </c>
      <c r="K533" s="190"/>
      <c r="L533" s="37"/>
      <c r="M533" s="191" t="s">
        <v>1</v>
      </c>
      <c r="N533" s="192" t="s">
        <v>43</v>
      </c>
      <c r="O533" s="193">
        <v>0.909</v>
      </c>
      <c r="P533" s="193">
        <f>O533*H533</f>
        <v>-185.7996</v>
      </c>
      <c r="Q533" s="193">
        <v>0.1837</v>
      </c>
      <c r="R533" s="193">
        <f>Q533*H533</f>
        <v>-37.54828</v>
      </c>
      <c r="S533" s="193">
        <v>0</v>
      </c>
      <c r="T533" s="194">
        <f>S533*H533</f>
        <v>0</v>
      </c>
      <c r="U533" s="32"/>
      <c r="V533" s="32"/>
      <c r="W533" s="32"/>
      <c r="X533" s="32"/>
      <c r="Y533" s="32"/>
      <c r="Z533" s="32"/>
      <c r="AA533" s="32"/>
      <c r="AB533" s="32"/>
      <c r="AC533" s="32"/>
      <c r="AD533" s="32"/>
      <c r="AE533" s="32"/>
      <c r="AR533" s="195" t="s">
        <v>139</v>
      </c>
      <c r="AT533" s="195" t="s">
        <v>135</v>
      </c>
      <c r="AU533" s="195" t="s">
        <v>88</v>
      </c>
      <c r="AY533" s="18" t="s">
        <v>133</v>
      </c>
      <c r="BE533" s="196">
        <f>IF(N533="základní",J533,0)</f>
        <v>0</v>
      </c>
      <c r="BF533" s="196">
        <f>IF(N533="snížená",J533,0)</f>
        <v>0</v>
      </c>
      <c r="BG533" s="196">
        <f>IF(N533="zákl. přenesená",J533,0)</f>
        <v>0</v>
      </c>
      <c r="BH533" s="196">
        <f>IF(N533="sníž. přenesená",J533,0)</f>
        <v>0</v>
      </c>
      <c r="BI533" s="196">
        <f>IF(N533="nulová",J533,0)</f>
        <v>0</v>
      </c>
      <c r="BJ533" s="18" t="s">
        <v>86</v>
      </c>
      <c r="BK533" s="196">
        <f>ROUND(I533*H533,2)</f>
        <v>0</v>
      </c>
      <c r="BL533" s="18" t="s">
        <v>139</v>
      </c>
      <c r="BM533" s="195" t="s">
        <v>591</v>
      </c>
    </row>
    <row r="534" spans="1:47" s="2" customFormat="1" ht="19.5">
      <c r="A534" s="32"/>
      <c r="B534" s="33"/>
      <c r="C534" s="34"/>
      <c r="D534" s="197" t="s">
        <v>141</v>
      </c>
      <c r="E534" s="34"/>
      <c r="F534" s="198" t="s">
        <v>592</v>
      </c>
      <c r="G534" s="34"/>
      <c r="H534" s="34"/>
      <c r="I534" s="34"/>
      <c r="J534" s="34"/>
      <c r="K534" s="34"/>
      <c r="L534" s="37"/>
      <c r="M534" s="199"/>
      <c r="N534" s="200"/>
      <c r="O534" s="69"/>
      <c r="P534" s="69"/>
      <c r="Q534" s="69"/>
      <c r="R534" s="69"/>
      <c r="S534" s="69"/>
      <c r="T534" s="70"/>
      <c r="U534" s="32"/>
      <c r="V534" s="32"/>
      <c r="W534" s="32"/>
      <c r="X534" s="32"/>
      <c r="Y534" s="32"/>
      <c r="Z534" s="32"/>
      <c r="AA534" s="32"/>
      <c r="AB534" s="32"/>
      <c r="AC534" s="32"/>
      <c r="AD534" s="32"/>
      <c r="AE534" s="32"/>
      <c r="AT534" s="18" t="s">
        <v>141</v>
      </c>
      <c r="AU534" s="18" t="s">
        <v>88</v>
      </c>
    </row>
    <row r="535" spans="2:51" s="13" customFormat="1" ht="12">
      <c r="B535" s="201"/>
      <c r="C535" s="202"/>
      <c r="D535" s="197" t="s">
        <v>143</v>
      </c>
      <c r="E535" s="203" t="s">
        <v>1</v>
      </c>
      <c r="F535" s="204" t="s">
        <v>151</v>
      </c>
      <c r="G535" s="202"/>
      <c r="H535" s="203" t="s">
        <v>1</v>
      </c>
      <c r="I535" s="202"/>
      <c r="J535" s="202"/>
      <c r="K535" s="202"/>
      <c r="L535" s="205"/>
      <c r="M535" s="206"/>
      <c r="N535" s="207"/>
      <c r="O535" s="207"/>
      <c r="P535" s="207"/>
      <c r="Q535" s="207"/>
      <c r="R535" s="207"/>
      <c r="S535" s="207"/>
      <c r="T535" s="208"/>
      <c r="AT535" s="209" t="s">
        <v>143</v>
      </c>
      <c r="AU535" s="209" t="s">
        <v>88</v>
      </c>
      <c r="AV535" s="13" t="s">
        <v>86</v>
      </c>
      <c r="AW535" s="13" t="s">
        <v>33</v>
      </c>
      <c r="AX535" s="13" t="s">
        <v>78</v>
      </c>
      <c r="AY535" s="209" t="s">
        <v>133</v>
      </c>
    </row>
    <row r="536" spans="2:51" s="14" customFormat="1" ht="12">
      <c r="B536" s="210"/>
      <c r="C536" s="211"/>
      <c r="D536" s="197" t="s">
        <v>143</v>
      </c>
      <c r="E536" s="212" t="s">
        <v>1</v>
      </c>
      <c r="F536" s="213" t="s">
        <v>593</v>
      </c>
      <c r="G536" s="211"/>
      <c r="H536" s="214">
        <v>-204.4</v>
      </c>
      <c r="I536" s="211"/>
      <c r="J536" s="211"/>
      <c r="K536" s="211"/>
      <c r="L536" s="215"/>
      <c r="M536" s="216"/>
      <c r="N536" s="217"/>
      <c r="O536" s="217"/>
      <c r="P536" s="217"/>
      <c r="Q536" s="217"/>
      <c r="R536" s="217"/>
      <c r="S536" s="217"/>
      <c r="T536" s="218"/>
      <c r="AT536" s="219" t="s">
        <v>143</v>
      </c>
      <c r="AU536" s="219" t="s">
        <v>88</v>
      </c>
      <c r="AV536" s="14" t="s">
        <v>88</v>
      </c>
      <c r="AW536" s="14" t="s">
        <v>33</v>
      </c>
      <c r="AX536" s="14" t="s">
        <v>86</v>
      </c>
      <c r="AY536" s="219" t="s">
        <v>133</v>
      </c>
    </row>
    <row r="537" spans="1:65" s="2" customFormat="1" ht="16.5" customHeight="1">
      <c r="A537" s="32"/>
      <c r="B537" s="33"/>
      <c r="C537" s="184" t="s">
        <v>594</v>
      </c>
      <c r="D537" s="184" t="s">
        <v>135</v>
      </c>
      <c r="E537" s="185" t="s">
        <v>595</v>
      </c>
      <c r="F537" s="186" t="s">
        <v>596</v>
      </c>
      <c r="G537" s="187" t="s">
        <v>138</v>
      </c>
      <c r="H537" s="188">
        <v>10</v>
      </c>
      <c r="I537" s="189">
        <v>0</v>
      </c>
      <c r="J537" s="189">
        <f>ROUND(I537*H537,2)</f>
        <v>0</v>
      </c>
      <c r="K537" s="190"/>
      <c r="L537" s="37"/>
      <c r="M537" s="191" t="s">
        <v>1</v>
      </c>
      <c r="N537" s="192" t="s">
        <v>43</v>
      </c>
      <c r="O537" s="193">
        <v>0.784</v>
      </c>
      <c r="P537" s="193">
        <f>O537*H537</f>
        <v>7.84</v>
      </c>
      <c r="Q537" s="193">
        <v>0.08565</v>
      </c>
      <c r="R537" s="193">
        <f>Q537*H537</f>
        <v>0.8565</v>
      </c>
      <c r="S537" s="193">
        <v>0</v>
      </c>
      <c r="T537" s="194">
        <f>S537*H537</f>
        <v>0</v>
      </c>
      <c r="U537" s="32"/>
      <c r="V537" s="32"/>
      <c r="W537" s="32"/>
      <c r="X537" s="32"/>
      <c r="Y537" s="32"/>
      <c r="Z537" s="32"/>
      <c r="AA537" s="32"/>
      <c r="AB537" s="32"/>
      <c r="AC537" s="32"/>
      <c r="AD537" s="32"/>
      <c r="AE537" s="32"/>
      <c r="AR537" s="195" t="s">
        <v>139</v>
      </c>
      <c r="AT537" s="195" t="s">
        <v>135</v>
      </c>
      <c r="AU537" s="195" t="s">
        <v>88</v>
      </c>
      <c r="AY537" s="18" t="s">
        <v>133</v>
      </c>
      <c r="BE537" s="196">
        <f>IF(N537="základní",J537,0)</f>
        <v>0</v>
      </c>
      <c r="BF537" s="196">
        <f>IF(N537="snížená",J537,0)</f>
        <v>0</v>
      </c>
      <c r="BG537" s="196">
        <f>IF(N537="zákl. přenesená",J537,0)</f>
        <v>0</v>
      </c>
      <c r="BH537" s="196">
        <f>IF(N537="sníž. přenesená",J537,0)</f>
        <v>0</v>
      </c>
      <c r="BI537" s="196">
        <f>IF(N537="nulová",J537,0)</f>
        <v>0</v>
      </c>
      <c r="BJ537" s="18" t="s">
        <v>86</v>
      </c>
      <c r="BK537" s="196">
        <f>ROUND(I537*H537,2)</f>
        <v>0</v>
      </c>
      <c r="BL537" s="18" t="s">
        <v>139</v>
      </c>
      <c r="BM537" s="195" t="s">
        <v>597</v>
      </c>
    </row>
    <row r="538" spans="1:47" s="2" customFormat="1" ht="29.25">
      <c r="A538" s="32"/>
      <c r="B538" s="33"/>
      <c r="C538" s="34"/>
      <c r="D538" s="197" t="s">
        <v>141</v>
      </c>
      <c r="E538" s="34"/>
      <c r="F538" s="198" t="s">
        <v>598</v>
      </c>
      <c r="G538" s="34"/>
      <c r="H538" s="34"/>
      <c r="I538" s="34"/>
      <c r="J538" s="34"/>
      <c r="K538" s="34"/>
      <c r="L538" s="37"/>
      <c r="M538" s="199"/>
      <c r="N538" s="200"/>
      <c r="O538" s="69"/>
      <c r="P538" s="69"/>
      <c r="Q538" s="69"/>
      <c r="R538" s="69"/>
      <c r="S538" s="69"/>
      <c r="T538" s="70"/>
      <c r="U538" s="32"/>
      <c r="V538" s="32"/>
      <c r="W538" s="32"/>
      <c r="X538" s="32"/>
      <c r="Y538" s="32"/>
      <c r="Z538" s="32"/>
      <c r="AA538" s="32"/>
      <c r="AB538" s="32"/>
      <c r="AC538" s="32"/>
      <c r="AD538" s="32"/>
      <c r="AE538" s="32"/>
      <c r="AT538" s="18" t="s">
        <v>141</v>
      </c>
      <c r="AU538" s="18" t="s">
        <v>88</v>
      </c>
    </row>
    <row r="539" spans="2:51" s="13" customFormat="1" ht="12">
      <c r="B539" s="201"/>
      <c r="C539" s="202"/>
      <c r="D539" s="197" t="s">
        <v>143</v>
      </c>
      <c r="E539" s="203" t="s">
        <v>1</v>
      </c>
      <c r="F539" s="204" t="s">
        <v>151</v>
      </c>
      <c r="G539" s="202"/>
      <c r="H539" s="203" t="s">
        <v>1</v>
      </c>
      <c r="I539" s="202"/>
      <c r="J539" s="202"/>
      <c r="K539" s="202"/>
      <c r="L539" s="205"/>
      <c r="M539" s="206"/>
      <c r="N539" s="207"/>
      <c r="O539" s="207"/>
      <c r="P539" s="207"/>
      <c r="Q539" s="207"/>
      <c r="R539" s="207"/>
      <c r="S539" s="207"/>
      <c r="T539" s="208"/>
      <c r="AT539" s="209" t="s">
        <v>143</v>
      </c>
      <c r="AU539" s="209" t="s">
        <v>88</v>
      </c>
      <c r="AV539" s="13" t="s">
        <v>86</v>
      </c>
      <c r="AW539" s="13" t="s">
        <v>33</v>
      </c>
      <c r="AX539" s="13" t="s">
        <v>78</v>
      </c>
      <c r="AY539" s="209" t="s">
        <v>133</v>
      </c>
    </row>
    <row r="540" spans="2:51" s="14" customFormat="1" ht="12">
      <c r="B540" s="210"/>
      <c r="C540" s="211"/>
      <c r="D540" s="197" t="s">
        <v>143</v>
      </c>
      <c r="E540" s="212" t="s">
        <v>1</v>
      </c>
      <c r="F540" s="213" t="s">
        <v>152</v>
      </c>
      <c r="G540" s="211"/>
      <c r="H540" s="214">
        <v>10</v>
      </c>
      <c r="I540" s="211"/>
      <c r="J540" s="211"/>
      <c r="K540" s="211"/>
      <c r="L540" s="215"/>
      <c r="M540" s="216"/>
      <c r="N540" s="217"/>
      <c r="O540" s="217"/>
      <c r="P540" s="217"/>
      <c r="Q540" s="217"/>
      <c r="R540" s="217"/>
      <c r="S540" s="217"/>
      <c r="T540" s="218"/>
      <c r="AT540" s="219" t="s">
        <v>143</v>
      </c>
      <c r="AU540" s="219" t="s">
        <v>88</v>
      </c>
      <c r="AV540" s="14" t="s">
        <v>88</v>
      </c>
      <c r="AW540" s="14" t="s">
        <v>33</v>
      </c>
      <c r="AX540" s="14" t="s">
        <v>78</v>
      </c>
      <c r="AY540" s="219" t="s">
        <v>133</v>
      </c>
    </row>
    <row r="541" spans="2:51" s="15" customFormat="1" ht="12">
      <c r="B541" s="220"/>
      <c r="C541" s="221"/>
      <c r="D541" s="197" t="s">
        <v>143</v>
      </c>
      <c r="E541" s="222" t="s">
        <v>1</v>
      </c>
      <c r="F541" s="223" t="s">
        <v>146</v>
      </c>
      <c r="G541" s="221"/>
      <c r="H541" s="224">
        <v>10</v>
      </c>
      <c r="I541" s="221"/>
      <c r="J541" s="221"/>
      <c r="K541" s="221"/>
      <c r="L541" s="225"/>
      <c r="M541" s="226"/>
      <c r="N541" s="227"/>
      <c r="O541" s="227"/>
      <c r="P541" s="227"/>
      <c r="Q541" s="227"/>
      <c r="R541" s="227"/>
      <c r="S541" s="227"/>
      <c r="T541" s="228"/>
      <c r="AT541" s="229" t="s">
        <v>143</v>
      </c>
      <c r="AU541" s="229" t="s">
        <v>88</v>
      </c>
      <c r="AV541" s="15" t="s">
        <v>139</v>
      </c>
      <c r="AW541" s="15" t="s">
        <v>33</v>
      </c>
      <c r="AX541" s="15" t="s">
        <v>86</v>
      </c>
      <c r="AY541" s="229" t="s">
        <v>133</v>
      </c>
    </row>
    <row r="542" spans="2:63" s="12" customFormat="1" ht="22.9" customHeight="1">
      <c r="B542" s="169"/>
      <c r="C542" s="170"/>
      <c r="D542" s="171" t="s">
        <v>77</v>
      </c>
      <c r="E542" s="182" t="s">
        <v>183</v>
      </c>
      <c r="F542" s="182" t="s">
        <v>599</v>
      </c>
      <c r="G542" s="170"/>
      <c r="H542" s="170"/>
      <c r="I542" s="170"/>
      <c r="J542" s="183">
        <f>BK542</f>
        <v>0</v>
      </c>
      <c r="K542" s="170"/>
      <c r="L542" s="174"/>
      <c r="M542" s="175"/>
      <c r="N542" s="176"/>
      <c r="O542" s="176"/>
      <c r="P542" s="177">
        <f>SUM(P543:P742)</f>
        <v>596.51799</v>
      </c>
      <c r="Q542" s="176"/>
      <c r="R542" s="177">
        <f>SUM(R543:R742)</f>
        <v>78.3830865</v>
      </c>
      <c r="S542" s="176"/>
      <c r="T542" s="178">
        <f>SUM(T543:T742)</f>
        <v>5.2928</v>
      </c>
      <c r="AR542" s="179" t="s">
        <v>86</v>
      </c>
      <c r="AT542" s="180" t="s">
        <v>77</v>
      </c>
      <c r="AU542" s="180" t="s">
        <v>86</v>
      </c>
      <c r="AY542" s="179" t="s">
        <v>133</v>
      </c>
      <c r="BK542" s="181">
        <f>SUM(BK543:BK742)</f>
        <v>0</v>
      </c>
    </row>
    <row r="543" spans="1:65" s="2" customFormat="1" ht="16.5" customHeight="1">
      <c r="A543" s="32"/>
      <c r="B543" s="33"/>
      <c r="C543" s="184" t="s">
        <v>600</v>
      </c>
      <c r="D543" s="184" t="s">
        <v>135</v>
      </c>
      <c r="E543" s="185" t="s">
        <v>601</v>
      </c>
      <c r="F543" s="186" t="s">
        <v>602</v>
      </c>
      <c r="G543" s="187" t="s">
        <v>172</v>
      </c>
      <c r="H543" s="188">
        <v>12.5</v>
      </c>
      <c r="I543" s="189">
        <v>0</v>
      </c>
      <c r="J543" s="189">
        <f>ROUND(I543*H543,2)</f>
        <v>0</v>
      </c>
      <c r="K543" s="190"/>
      <c r="L543" s="37"/>
      <c r="M543" s="191" t="s">
        <v>1</v>
      </c>
      <c r="N543" s="192" t="s">
        <v>43</v>
      </c>
      <c r="O543" s="193">
        <v>0.42</v>
      </c>
      <c r="P543" s="193">
        <f>O543*H543</f>
        <v>5.25</v>
      </c>
      <c r="Q543" s="193">
        <v>5E-05</v>
      </c>
      <c r="R543" s="193">
        <f>Q543*H543</f>
        <v>0.000625</v>
      </c>
      <c r="S543" s="193">
        <v>0</v>
      </c>
      <c r="T543" s="194">
        <f>S543*H543</f>
        <v>0</v>
      </c>
      <c r="U543" s="32"/>
      <c r="V543" s="32"/>
      <c r="W543" s="32"/>
      <c r="X543" s="32"/>
      <c r="Y543" s="32"/>
      <c r="Z543" s="32"/>
      <c r="AA543" s="32"/>
      <c r="AB543" s="32"/>
      <c r="AC543" s="32"/>
      <c r="AD543" s="32"/>
      <c r="AE543" s="32"/>
      <c r="AR543" s="195" t="s">
        <v>139</v>
      </c>
      <c r="AT543" s="195" t="s">
        <v>135</v>
      </c>
      <c r="AU543" s="195" t="s">
        <v>88</v>
      </c>
      <c r="AY543" s="18" t="s">
        <v>133</v>
      </c>
      <c r="BE543" s="196">
        <f>IF(N543="základní",J543,0)</f>
        <v>0</v>
      </c>
      <c r="BF543" s="196">
        <f>IF(N543="snížená",J543,0)</f>
        <v>0</v>
      </c>
      <c r="BG543" s="196">
        <f>IF(N543="zákl. přenesená",J543,0)</f>
        <v>0</v>
      </c>
      <c r="BH543" s="196">
        <f>IF(N543="sníž. přenesená",J543,0)</f>
        <v>0</v>
      </c>
      <c r="BI543" s="196">
        <f>IF(N543="nulová",J543,0)</f>
        <v>0</v>
      </c>
      <c r="BJ543" s="18" t="s">
        <v>86</v>
      </c>
      <c r="BK543" s="196">
        <f>ROUND(I543*H543,2)</f>
        <v>0</v>
      </c>
      <c r="BL543" s="18" t="s">
        <v>139</v>
      </c>
      <c r="BM543" s="195" t="s">
        <v>603</v>
      </c>
    </row>
    <row r="544" spans="1:47" s="2" customFormat="1" ht="12">
      <c r="A544" s="32"/>
      <c r="B544" s="33"/>
      <c r="C544" s="34"/>
      <c r="D544" s="197" t="s">
        <v>141</v>
      </c>
      <c r="E544" s="34"/>
      <c r="F544" s="198" t="s">
        <v>604</v>
      </c>
      <c r="G544" s="34"/>
      <c r="H544" s="34"/>
      <c r="I544" s="34"/>
      <c r="J544" s="34"/>
      <c r="K544" s="34"/>
      <c r="L544" s="37"/>
      <c r="M544" s="199"/>
      <c r="N544" s="200"/>
      <c r="O544" s="69"/>
      <c r="P544" s="69"/>
      <c r="Q544" s="69"/>
      <c r="R544" s="69"/>
      <c r="S544" s="69"/>
      <c r="T544" s="70"/>
      <c r="U544" s="32"/>
      <c r="V544" s="32"/>
      <c r="W544" s="32"/>
      <c r="X544" s="32"/>
      <c r="Y544" s="32"/>
      <c r="Z544" s="32"/>
      <c r="AA544" s="32"/>
      <c r="AB544" s="32"/>
      <c r="AC544" s="32"/>
      <c r="AD544" s="32"/>
      <c r="AE544" s="32"/>
      <c r="AT544" s="18" t="s">
        <v>141</v>
      </c>
      <c r="AU544" s="18" t="s">
        <v>88</v>
      </c>
    </row>
    <row r="545" spans="2:51" s="13" customFormat="1" ht="12">
      <c r="B545" s="201"/>
      <c r="C545" s="202"/>
      <c r="D545" s="197" t="s">
        <v>143</v>
      </c>
      <c r="E545" s="203" t="s">
        <v>1</v>
      </c>
      <c r="F545" s="204" t="s">
        <v>469</v>
      </c>
      <c r="G545" s="202"/>
      <c r="H545" s="203" t="s">
        <v>1</v>
      </c>
      <c r="I545" s="202"/>
      <c r="J545" s="202"/>
      <c r="K545" s="202"/>
      <c r="L545" s="205"/>
      <c r="M545" s="206"/>
      <c r="N545" s="207"/>
      <c r="O545" s="207"/>
      <c r="P545" s="207"/>
      <c r="Q545" s="207"/>
      <c r="R545" s="207"/>
      <c r="S545" s="207"/>
      <c r="T545" s="208"/>
      <c r="AT545" s="209" t="s">
        <v>143</v>
      </c>
      <c r="AU545" s="209" t="s">
        <v>88</v>
      </c>
      <c r="AV545" s="13" t="s">
        <v>86</v>
      </c>
      <c r="AW545" s="13" t="s">
        <v>33</v>
      </c>
      <c r="AX545" s="13" t="s">
        <v>78</v>
      </c>
      <c r="AY545" s="209" t="s">
        <v>133</v>
      </c>
    </row>
    <row r="546" spans="2:51" s="14" customFormat="1" ht="12">
      <c r="B546" s="210"/>
      <c r="C546" s="211"/>
      <c r="D546" s="197" t="s">
        <v>143</v>
      </c>
      <c r="E546" s="212" t="s">
        <v>1</v>
      </c>
      <c r="F546" s="213" t="s">
        <v>605</v>
      </c>
      <c r="G546" s="211"/>
      <c r="H546" s="214">
        <v>12.5</v>
      </c>
      <c r="I546" s="211"/>
      <c r="J546" s="211"/>
      <c r="K546" s="211"/>
      <c r="L546" s="215"/>
      <c r="M546" s="216"/>
      <c r="N546" s="217"/>
      <c r="O546" s="217"/>
      <c r="P546" s="217"/>
      <c r="Q546" s="217"/>
      <c r="R546" s="217"/>
      <c r="S546" s="217"/>
      <c r="T546" s="218"/>
      <c r="AT546" s="219" t="s">
        <v>143</v>
      </c>
      <c r="AU546" s="219" t="s">
        <v>88</v>
      </c>
      <c r="AV546" s="14" t="s">
        <v>88</v>
      </c>
      <c r="AW546" s="14" t="s">
        <v>33</v>
      </c>
      <c r="AX546" s="14" t="s">
        <v>78</v>
      </c>
      <c r="AY546" s="219" t="s">
        <v>133</v>
      </c>
    </row>
    <row r="547" spans="2:51" s="15" customFormat="1" ht="12">
      <c r="B547" s="220"/>
      <c r="C547" s="221"/>
      <c r="D547" s="197" t="s">
        <v>143</v>
      </c>
      <c r="E547" s="222" t="s">
        <v>1</v>
      </c>
      <c r="F547" s="223" t="s">
        <v>146</v>
      </c>
      <c r="G547" s="221"/>
      <c r="H547" s="224">
        <v>12.5</v>
      </c>
      <c r="I547" s="221"/>
      <c r="J547" s="221"/>
      <c r="K547" s="221"/>
      <c r="L547" s="225"/>
      <c r="M547" s="226"/>
      <c r="N547" s="227"/>
      <c r="O547" s="227"/>
      <c r="P547" s="227"/>
      <c r="Q547" s="227"/>
      <c r="R547" s="227"/>
      <c r="S547" s="227"/>
      <c r="T547" s="228"/>
      <c r="AT547" s="229" t="s">
        <v>143</v>
      </c>
      <c r="AU547" s="229" t="s">
        <v>88</v>
      </c>
      <c r="AV547" s="15" t="s">
        <v>139</v>
      </c>
      <c r="AW547" s="15" t="s">
        <v>33</v>
      </c>
      <c r="AX547" s="15" t="s">
        <v>86</v>
      </c>
      <c r="AY547" s="229" t="s">
        <v>133</v>
      </c>
    </row>
    <row r="548" spans="1:65" s="2" customFormat="1" ht="16.5" customHeight="1">
      <c r="A548" s="32"/>
      <c r="B548" s="33"/>
      <c r="C548" s="240" t="s">
        <v>606</v>
      </c>
      <c r="D548" s="240" t="s">
        <v>422</v>
      </c>
      <c r="E548" s="241" t="s">
        <v>607</v>
      </c>
      <c r="F548" s="242" t="s">
        <v>608</v>
      </c>
      <c r="G548" s="243" t="s">
        <v>172</v>
      </c>
      <c r="H548" s="244">
        <v>12.688</v>
      </c>
      <c r="I548" s="245">
        <v>0</v>
      </c>
      <c r="J548" s="245">
        <f>ROUND(I548*H548,2)</f>
        <v>0</v>
      </c>
      <c r="K548" s="246"/>
      <c r="L548" s="247"/>
      <c r="M548" s="248" t="s">
        <v>1</v>
      </c>
      <c r="N548" s="249" t="s">
        <v>43</v>
      </c>
      <c r="O548" s="193">
        <v>0</v>
      </c>
      <c r="P548" s="193">
        <f>O548*H548</f>
        <v>0</v>
      </c>
      <c r="Q548" s="193">
        <v>0.075</v>
      </c>
      <c r="R548" s="193">
        <f>Q548*H548</f>
        <v>0.9516</v>
      </c>
      <c r="S548" s="193">
        <v>0</v>
      </c>
      <c r="T548" s="194">
        <f>S548*H548</f>
        <v>0</v>
      </c>
      <c r="U548" s="32"/>
      <c r="V548" s="32"/>
      <c r="W548" s="32"/>
      <c r="X548" s="32"/>
      <c r="Y548" s="32"/>
      <c r="Z548" s="32"/>
      <c r="AA548" s="32"/>
      <c r="AB548" s="32"/>
      <c r="AC548" s="32"/>
      <c r="AD548" s="32"/>
      <c r="AE548" s="32"/>
      <c r="AR548" s="195" t="s">
        <v>183</v>
      </c>
      <c r="AT548" s="195" t="s">
        <v>422</v>
      </c>
      <c r="AU548" s="195" t="s">
        <v>88</v>
      </c>
      <c r="AY548" s="18" t="s">
        <v>133</v>
      </c>
      <c r="BE548" s="196">
        <f>IF(N548="základní",J548,0)</f>
        <v>0</v>
      </c>
      <c r="BF548" s="196">
        <f>IF(N548="snížená",J548,0)</f>
        <v>0</v>
      </c>
      <c r="BG548" s="196">
        <f>IF(N548="zákl. přenesená",J548,0)</f>
        <v>0</v>
      </c>
      <c r="BH548" s="196">
        <f>IF(N548="sníž. přenesená",J548,0)</f>
        <v>0</v>
      </c>
      <c r="BI548" s="196">
        <f>IF(N548="nulová",J548,0)</f>
        <v>0</v>
      </c>
      <c r="BJ548" s="18" t="s">
        <v>86</v>
      </c>
      <c r="BK548" s="196">
        <f>ROUND(I548*H548,2)</f>
        <v>0</v>
      </c>
      <c r="BL548" s="18" t="s">
        <v>139</v>
      </c>
      <c r="BM548" s="195" t="s">
        <v>609</v>
      </c>
    </row>
    <row r="549" spans="1:47" s="2" customFormat="1" ht="12">
      <c r="A549" s="32"/>
      <c r="B549" s="33"/>
      <c r="C549" s="34"/>
      <c r="D549" s="197" t="s">
        <v>141</v>
      </c>
      <c r="E549" s="34"/>
      <c r="F549" s="198" t="s">
        <v>608</v>
      </c>
      <c r="G549" s="34"/>
      <c r="H549" s="34"/>
      <c r="I549" s="34"/>
      <c r="J549" s="34"/>
      <c r="K549" s="34"/>
      <c r="L549" s="37"/>
      <c r="M549" s="199"/>
      <c r="N549" s="200"/>
      <c r="O549" s="69"/>
      <c r="P549" s="69"/>
      <c r="Q549" s="69"/>
      <c r="R549" s="69"/>
      <c r="S549" s="69"/>
      <c r="T549" s="70"/>
      <c r="U549" s="32"/>
      <c r="V549" s="32"/>
      <c r="W549" s="32"/>
      <c r="X549" s="32"/>
      <c r="Y549" s="32"/>
      <c r="Z549" s="32"/>
      <c r="AA549" s="32"/>
      <c r="AB549" s="32"/>
      <c r="AC549" s="32"/>
      <c r="AD549" s="32"/>
      <c r="AE549" s="32"/>
      <c r="AT549" s="18" t="s">
        <v>141</v>
      </c>
      <c r="AU549" s="18" t="s">
        <v>88</v>
      </c>
    </row>
    <row r="550" spans="2:51" s="14" customFormat="1" ht="12">
      <c r="B550" s="210"/>
      <c r="C550" s="211"/>
      <c r="D550" s="197" t="s">
        <v>143</v>
      </c>
      <c r="E550" s="212" t="s">
        <v>1</v>
      </c>
      <c r="F550" s="213" t="s">
        <v>610</v>
      </c>
      <c r="G550" s="211"/>
      <c r="H550" s="214">
        <v>12.688</v>
      </c>
      <c r="I550" s="211"/>
      <c r="J550" s="211"/>
      <c r="K550" s="211"/>
      <c r="L550" s="215"/>
      <c r="M550" s="216"/>
      <c r="N550" s="217"/>
      <c r="O550" s="217"/>
      <c r="P550" s="217"/>
      <c r="Q550" s="217"/>
      <c r="R550" s="217"/>
      <c r="S550" s="217"/>
      <c r="T550" s="218"/>
      <c r="AT550" s="219" t="s">
        <v>143</v>
      </c>
      <c r="AU550" s="219" t="s">
        <v>88</v>
      </c>
      <c r="AV550" s="14" t="s">
        <v>88</v>
      </c>
      <c r="AW550" s="14" t="s">
        <v>33</v>
      </c>
      <c r="AX550" s="14" t="s">
        <v>78</v>
      </c>
      <c r="AY550" s="219" t="s">
        <v>133</v>
      </c>
    </row>
    <row r="551" spans="2:51" s="15" customFormat="1" ht="12">
      <c r="B551" s="220"/>
      <c r="C551" s="221"/>
      <c r="D551" s="197" t="s">
        <v>143</v>
      </c>
      <c r="E551" s="222" t="s">
        <v>1</v>
      </c>
      <c r="F551" s="223" t="s">
        <v>146</v>
      </c>
      <c r="G551" s="221"/>
      <c r="H551" s="224">
        <v>12.688</v>
      </c>
      <c r="I551" s="221"/>
      <c r="J551" s="221"/>
      <c r="K551" s="221"/>
      <c r="L551" s="225"/>
      <c r="M551" s="226"/>
      <c r="N551" s="227"/>
      <c r="O551" s="227"/>
      <c r="P551" s="227"/>
      <c r="Q551" s="227"/>
      <c r="R551" s="227"/>
      <c r="S551" s="227"/>
      <c r="T551" s="228"/>
      <c r="AT551" s="229" t="s">
        <v>143</v>
      </c>
      <c r="AU551" s="229" t="s">
        <v>88</v>
      </c>
      <c r="AV551" s="15" t="s">
        <v>139</v>
      </c>
      <c r="AW551" s="15" t="s">
        <v>33</v>
      </c>
      <c r="AX551" s="15" t="s">
        <v>86</v>
      </c>
      <c r="AY551" s="229" t="s">
        <v>133</v>
      </c>
    </row>
    <row r="552" spans="1:65" s="2" customFormat="1" ht="16.5" customHeight="1">
      <c r="A552" s="32"/>
      <c r="B552" s="33"/>
      <c r="C552" s="184" t="s">
        <v>611</v>
      </c>
      <c r="D552" s="184" t="s">
        <v>135</v>
      </c>
      <c r="E552" s="185" t="s">
        <v>612</v>
      </c>
      <c r="F552" s="186" t="s">
        <v>613</v>
      </c>
      <c r="G552" s="187" t="s">
        <v>172</v>
      </c>
      <c r="H552" s="188">
        <v>13.55</v>
      </c>
      <c r="I552" s="189">
        <v>0</v>
      </c>
      <c r="J552" s="189">
        <f>ROUND(I552*H552,2)</f>
        <v>0</v>
      </c>
      <c r="K552" s="190"/>
      <c r="L552" s="37"/>
      <c r="M552" s="191" t="s">
        <v>1</v>
      </c>
      <c r="N552" s="192" t="s">
        <v>43</v>
      </c>
      <c r="O552" s="193">
        <v>0.686</v>
      </c>
      <c r="P552" s="193">
        <f>O552*H552</f>
        <v>9.295300000000001</v>
      </c>
      <c r="Q552" s="193">
        <v>8E-05</v>
      </c>
      <c r="R552" s="193">
        <f>Q552*H552</f>
        <v>0.0010840000000000001</v>
      </c>
      <c r="S552" s="193">
        <v>0</v>
      </c>
      <c r="T552" s="194">
        <f>S552*H552</f>
        <v>0</v>
      </c>
      <c r="U552" s="32"/>
      <c r="V552" s="32"/>
      <c r="W552" s="32"/>
      <c r="X552" s="32"/>
      <c r="Y552" s="32"/>
      <c r="Z552" s="32"/>
      <c r="AA552" s="32"/>
      <c r="AB552" s="32"/>
      <c r="AC552" s="32"/>
      <c r="AD552" s="32"/>
      <c r="AE552" s="32"/>
      <c r="AR552" s="195" t="s">
        <v>139</v>
      </c>
      <c r="AT552" s="195" t="s">
        <v>135</v>
      </c>
      <c r="AU552" s="195" t="s">
        <v>88</v>
      </c>
      <c r="AY552" s="18" t="s">
        <v>133</v>
      </c>
      <c r="BE552" s="196">
        <f>IF(N552="základní",J552,0)</f>
        <v>0</v>
      </c>
      <c r="BF552" s="196">
        <f>IF(N552="snížená",J552,0)</f>
        <v>0</v>
      </c>
      <c r="BG552" s="196">
        <f>IF(N552="zákl. přenesená",J552,0)</f>
        <v>0</v>
      </c>
      <c r="BH552" s="196">
        <f>IF(N552="sníž. přenesená",J552,0)</f>
        <v>0</v>
      </c>
      <c r="BI552" s="196">
        <f>IF(N552="nulová",J552,0)</f>
        <v>0</v>
      </c>
      <c r="BJ552" s="18" t="s">
        <v>86</v>
      </c>
      <c r="BK552" s="196">
        <f>ROUND(I552*H552,2)</f>
        <v>0</v>
      </c>
      <c r="BL552" s="18" t="s">
        <v>139</v>
      </c>
      <c r="BM552" s="195" t="s">
        <v>614</v>
      </c>
    </row>
    <row r="553" spans="1:47" s="2" customFormat="1" ht="12">
      <c r="A553" s="32"/>
      <c r="B553" s="33"/>
      <c r="C553" s="34"/>
      <c r="D553" s="197" t="s">
        <v>141</v>
      </c>
      <c r="E553" s="34"/>
      <c r="F553" s="198" t="s">
        <v>615</v>
      </c>
      <c r="G553" s="34"/>
      <c r="H553" s="34"/>
      <c r="I553" s="34"/>
      <c r="J553" s="34"/>
      <c r="K553" s="34"/>
      <c r="L553" s="37"/>
      <c r="M553" s="199"/>
      <c r="N553" s="200"/>
      <c r="O553" s="69"/>
      <c r="P553" s="69"/>
      <c r="Q553" s="69"/>
      <c r="R553" s="69"/>
      <c r="S553" s="69"/>
      <c r="T553" s="70"/>
      <c r="U553" s="32"/>
      <c r="V553" s="32"/>
      <c r="W553" s="32"/>
      <c r="X553" s="32"/>
      <c r="Y553" s="32"/>
      <c r="Z553" s="32"/>
      <c r="AA553" s="32"/>
      <c r="AB553" s="32"/>
      <c r="AC553" s="32"/>
      <c r="AD553" s="32"/>
      <c r="AE553" s="32"/>
      <c r="AT553" s="18" t="s">
        <v>141</v>
      </c>
      <c r="AU553" s="18" t="s">
        <v>88</v>
      </c>
    </row>
    <row r="554" spans="2:51" s="13" customFormat="1" ht="12">
      <c r="B554" s="201"/>
      <c r="C554" s="202"/>
      <c r="D554" s="197" t="s">
        <v>143</v>
      </c>
      <c r="E554" s="203" t="s">
        <v>1</v>
      </c>
      <c r="F554" s="204" t="s">
        <v>469</v>
      </c>
      <c r="G554" s="202"/>
      <c r="H554" s="203" t="s">
        <v>1</v>
      </c>
      <c r="I554" s="202"/>
      <c r="J554" s="202"/>
      <c r="K554" s="202"/>
      <c r="L554" s="205"/>
      <c r="M554" s="206"/>
      <c r="N554" s="207"/>
      <c r="O554" s="207"/>
      <c r="P554" s="207"/>
      <c r="Q554" s="207"/>
      <c r="R554" s="207"/>
      <c r="S554" s="207"/>
      <c r="T554" s="208"/>
      <c r="AT554" s="209" t="s">
        <v>143</v>
      </c>
      <c r="AU554" s="209" t="s">
        <v>88</v>
      </c>
      <c r="AV554" s="13" t="s">
        <v>86</v>
      </c>
      <c r="AW554" s="13" t="s">
        <v>33</v>
      </c>
      <c r="AX554" s="13" t="s">
        <v>78</v>
      </c>
      <c r="AY554" s="209" t="s">
        <v>133</v>
      </c>
    </row>
    <row r="555" spans="2:51" s="14" customFormat="1" ht="12">
      <c r="B555" s="210"/>
      <c r="C555" s="211"/>
      <c r="D555" s="197" t="s">
        <v>143</v>
      </c>
      <c r="E555" s="212" t="s">
        <v>1</v>
      </c>
      <c r="F555" s="213" t="s">
        <v>616</v>
      </c>
      <c r="G555" s="211"/>
      <c r="H555" s="214">
        <v>13.55</v>
      </c>
      <c r="I555" s="211"/>
      <c r="J555" s="211"/>
      <c r="K555" s="211"/>
      <c r="L555" s="215"/>
      <c r="M555" s="216"/>
      <c r="N555" s="217"/>
      <c r="O555" s="217"/>
      <c r="P555" s="217"/>
      <c r="Q555" s="217"/>
      <c r="R555" s="217"/>
      <c r="S555" s="217"/>
      <c r="T555" s="218"/>
      <c r="AT555" s="219" t="s">
        <v>143</v>
      </c>
      <c r="AU555" s="219" t="s">
        <v>88</v>
      </c>
      <c r="AV555" s="14" t="s">
        <v>88</v>
      </c>
      <c r="AW555" s="14" t="s">
        <v>33</v>
      </c>
      <c r="AX555" s="14" t="s">
        <v>78</v>
      </c>
      <c r="AY555" s="219" t="s">
        <v>133</v>
      </c>
    </row>
    <row r="556" spans="2:51" s="15" customFormat="1" ht="12">
      <c r="B556" s="220"/>
      <c r="C556" s="221"/>
      <c r="D556" s="197" t="s">
        <v>143</v>
      </c>
      <c r="E556" s="222" t="s">
        <v>1</v>
      </c>
      <c r="F556" s="223" t="s">
        <v>146</v>
      </c>
      <c r="G556" s="221"/>
      <c r="H556" s="224">
        <v>13.55</v>
      </c>
      <c r="I556" s="221"/>
      <c r="J556" s="221"/>
      <c r="K556" s="221"/>
      <c r="L556" s="225"/>
      <c r="M556" s="226"/>
      <c r="N556" s="227"/>
      <c r="O556" s="227"/>
      <c r="P556" s="227"/>
      <c r="Q556" s="227"/>
      <c r="R556" s="227"/>
      <c r="S556" s="227"/>
      <c r="T556" s="228"/>
      <c r="AT556" s="229" t="s">
        <v>143</v>
      </c>
      <c r="AU556" s="229" t="s">
        <v>88</v>
      </c>
      <c r="AV556" s="15" t="s">
        <v>139</v>
      </c>
      <c r="AW556" s="15" t="s">
        <v>33</v>
      </c>
      <c r="AX556" s="15" t="s">
        <v>86</v>
      </c>
      <c r="AY556" s="229" t="s">
        <v>133</v>
      </c>
    </row>
    <row r="557" spans="1:65" s="2" customFormat="1" ht="16.5" customHeight="1">
      <c r="A557" s="32"/>
      <c r="B557" s="33"/>
      <c r="C557" s="240" t="s">
        <v>617</v>
      </c>
      <c r="D557" s="240" t="s">
        <v>422</v>
      </c>
      <c r="E557" s="241" t="s">
        <v>618</v>
      </c>
      <c r="F557" s="242" t="s">
        <v>619</v>
      </c>
      <c r="G557" s="243" t="s">
        <v>172</v>
      </c>
      <c r="H557" s="244">
        <v>13.753</v>
      </c>
      <c r="I557" s="245">
        <v>0</v>
      </c>
      <c r="J557" s="245">
        <f>ROUND(I557*H557,2)</f>
        <v>0</v>
      </c>
      <c r="K557" s="246"/>
      <c r="L557" s="247"/>
      <c r="M557" s="248" t="s">
        <v>1</v>
      </c>
      <c r="N557" s="249" t="s">
        <v>43</v>
      </c>
      <c r="O557" s="193">
        <v>0</v>
      </c>
      <c r="P557" s="193">
        <f>O557*H557</f>
        <v>0</v>
      </c>
      <c r="Q557" s="193">
        <v>0.1</v>
      </c>
      <c r="R557" s="193">
        <f>Q557*H557</f>
        <v>1.3753000000000002</v>
      </c>
      <c r="S557" s="193">
        <v>0</v>
      </c>
      <c r="T557" s="194">
        <f>S557*H557</f>
        <v>0</v>
      </c>
      <c r="U557" s="32"/>
      <c r="V557" s="32"/>
      <c r="W557" s="32"/>
      <c r="X557" s="32"/>
      <c r="Y557" s="32"/>
      <c r="Z557" s="32"/>
      <c r="AA557" s="32"/>
      <c r="AB557" s="32"/>
      <c r="AC557" s="32"/>
      <c r="AD557" s="32"/>
      <c r="AE557" s="32"/>
      <c r="AR557" s="195" t="s">
        <v>183</v>
      </c>
      <c r="AT557" s="195" t="s">
        <v>422</v>
      </c>
      <c r="AU557" s="195" t="s">
        <v>88</v>
      </c>
      <c r="AY557" s="18" t="s">
        <v>133</v>
      </c>
      <c r="BE557" s="196">
        <f>IF(N557="základní",J557,0)</f>
        <v>0</v>
      </c>
      <c r="BF557" s="196">
        <f>IF(N557="snížená",J557,0)</f>
        <v>0</v>
      </c>
      <c r="BG557" s="196">
        <f>IF(N557="zákl. přenesená",J557,0)</f>
        <v>0</v>
      </c>
      <c r="BH557" s="196">
        <f>IF(N557="sníž. přenesená",J557,0)</f>
        <v>0</v>
      </c>
      <c r="BI557" s="196">
        <f>IF(N557="nulová",J557,0)</f>
        <v>0</v>
      </c>
      <c r="BJ557" s="18" t="s">
        <v>86</v>
      </c>
      <c r="BK557" s="196">
        <f>ROUND(I557*H557,2)</f>
        <v>0</v>
      </c>
      <c r="BL557" s="18" t="s">
        <v>139</v>
      </c>
      <c r="BM557" s="195" t="s">
        <v>620</v>
      </c>
    </row>
    <row r="558" spans="1:47" s="2" customFormat="1" ht="12">
      <c r="A558" s="32"/>
      <c r="B558" s="33"/>
      <c r="C558" s="34"/>
      <c r="D558" s="197" t="s">
        <v>141</v>
      </c>
      <c r="E558" s="34"/>
      <c r="F558" s="198" t="s">
        <v>619</v>
      </c>
      <c r="G558" s="34"/>
      <c r="H558" s="34"/>
      <c r="I558" s="34"/>
      <c r="J558" s="34"/>
      <c r="K558" s="34"/>
      <c r="L558" s="37"/>
      <c r="M558" s="199"/>
      <c r="N558" s="200"/>
      <c r="O558" s="69"/>
      <c r="P558" s="69"/>
      <c r="Q558" s="69"/>
      <c r="R558" s="69"/>
      <c r="S558" s="69"/>
      <c r="T558" s="70"/>
      <c r="U558" s="32"/>
      <c r="V558" s="32"/>
      <c r="W558" s="32"/>
      <c r="X558" s="32"/>
      <c r="Y558" s="32"/>
      <c r="Z558" s="32"/>
      <c r="AA558" s="32"/>
      <c r="AB558" s="32"/>
      <c r="AC558" s="32"/>
      <c r="AD558" s="32"/>
      <c r="AE558" s="32"/>
      <c r="AT558" s="18" t="s">
        <v>141</v>
      </c>
      <c r="AU558" s="18" t="s">
        <v>88</v>
      </c>
    </row>
    <row r="559" spans="2:51" s="14" customFormat="1" ht="12">
      <c r="B559" s="210"/>
      <c r="C559" s="211"/>
      <c r="D559" s="197" t="s">
        <v>143</v>
      </c>
      <c r="E559" s="212" t="s">
        <v>1</v>
      </c>
      <c r="F559" s="213" t="s">
        <v>621</v>
      </c>
      <c r="G559" s="211"/>
      <c r="H559" s="214">
        <v>13.753</v>
      </c>
      <c r="I559" s="211"/>
      <c r="J559" s="211"/>
      <c r="K559" s="211"/>
      <c r="L559" s="215"/>
      <c r="M559" s="216"/>
      <c r="N559" s="217"/>
      <c r="O559" s="217"/>
      <c r="P559" s="217"/>
      <c r="Q559" s="217"/>
      <c r="R559" s="217"/>
      <c r="S559" s="217"/>
      <c r="T559" s="218"/>
      <c r="AT559" s="219" t="s">
        <v>143</v>
      </c>
      <c r="AU559" s="219" t="s">
        <v>88</v>
      </c>
      <c r="AV559" s="14" t="s">
        <v>88</v>
      </c>
      <c r="AW559" s="14" t="s">
        <v>33</v>
      </c>
      <c r="AX559" s="14" t="s">
        <v>78</v>
      </c>
      <c r="AY559" s="219" t="s">
        <v>133</v>
      </c>
    </row>
    <row r="560" spans="2:51" s="15" customFormat="1" ht="12">
      <c r="B560" s="220"/>
      <c r="C560" s="221"/>
      <c r="D560" s="197" t="s">
        <v>143</v>
      </c>
      <c r="E560" s="222" t="s">
        <v>1</v>
      </c>
      <c r="F560" s="223" t="s">
        <v>146</v>
      </c>
      <c r="G560" s="221"/>
      <c r="H560" s="224">
        <v>13.753</v>
      </c>
      <c r="I560" s="221"/>
      <c r="J560" s="221"/>
      <c r="K560" s="221"/>
      <c r="L560" s="225"/>
      <c r="M560" s="226"/>
      <c r="N560" s="227"/>
      <c r="O560" s="227"/>
      <c r="P560" s="227"/>
      <c r="Q560" s="227"/>
      <c r="R560" s="227"/>
      <c r="S560" s="227"/>
      <c r="T560" s="228"/>
      <c r="AT560" s="229" t="s">
        <v>143</v>
      </c>
      <c r="AU560" s="229" t="s">
        <v>88</v>
      </c>
      <c r="AV560" s="15" t="s">
        <v>139</v>
      </c>
      <c r="AW560" s="15" t="s">
        <v>33</v>
      </c>
      <c r="AX560" s="15" t="s">
        <v>86</v>
      </c>
      <c r="AY560" s="229" t="s">
        <v>133</v>
      </c>
    </row>
    <row r="561" spans="1:65" s="2" customFormat="1" ht="16.5" customHeight="1">
      <c r="A561" s="32"/>
      <c r="B561" s="33"/>
      <c r="C561" s="184" t="s">
        <v>622</v>
      </c>
      <c r="D561" s="184" t="s">
        <v>135</v>
      </c>
      <c r="E561" s="185" t="s">
        <v>623</v>
      </c>
      <c r="F561" s="186" t="s">
        <v>624</v>
      </c>
      <c r="G561" s="187" t="s">
        <v>172</v>
      </c>
      <c r="H561" s="188">
        <v>86</v>
      </c>
      <c r="I561" s="189">
        <v>0</v>
      </c>
      <c r="J561" s="189">
        <f>ROUND(I561*H561,2)</f>
        <v>0</v>
      </c>
      <c r="K561" s="190"/>
      <c r="L561" s="37"/>
      <c r="M561" s="191" t="s">
        <v>1</v>
      </c>
      <c r="N561" s="192" t="s">
        <v>43</v>
      </c>
      <c r="O561" s="193">
        <v>0.76</v>
      </c>
      <c r="P561" s="193">
        <f>O561*H561</f>
        <v>65.36</v>
      </c>
      <c r="Q561" s="193">
        <v>0.00011</v>
      </c>
      <c r="R561" s="193">
        <f>Q561*H561</f>
        <v>0.00946</v>
      </c>
      <c r="S561" s="193">
        <v>0</v>
      </c>
      <c r="T561" s="194">
        <f>S561*H561</f>
        <v>0</v>
      </c>
      <c r="U561" s="32"/>
      <c r="V561" s="32"/>
      <c r="W561" s="32"/>
      <c r="X561" s="32"/>
      <c r="Y561" s="32"/>
      <c r="Z561" s="32"/>
      <c r="AA561" s="32"/>
      <c r="AB561" s="32"/>
      <c r="AC561" s="32"/>
      <c r="AD561" s="32"/>
      <c r="AE561" s="32"/>
      <c r="AR561" s="195" t="s">
        <v>139</v>
      </c>
      <c r="AT561" s="195" t="s">
        <v>135</v>
      </c>
      <c r="AU561" s="195" t="s">
        <v>88</v>
      </c>
      <c r="AY561" s="18" t="s">
        <v>133</v>
      </c>
      <c r="BE561" s="196">
        <f>IF(N561="základní",J561,0)</f>
        <v>0</v>
      </c>
      <c r="BF561" s="196">
        <f>IF(N561="snížená",J561,0)</f>
        <v>0</v>
      </c>
      <c r="BG561" s="196">
        <f>IF(N561="zákl. přenesená",J561,0)</f>
        <v>0</v>
      </c>
      <c r="BH561" s="196">
        <f>IF(N561="sníž. přenesená",J561,0)</f>
        <v>0</v>
      </c>
      <c r="BI561" s="196">
        <f>IF(N561="nulová",J561,0)</f>
        <v>0</v>
      </c>
      <c r="BJ561" s="18" t="s">
        <v>86</v>
      </c>
      <c r="BK561" s="196">
        <f>ROUND(I561*H561,2)</f>
        <v>0</v>
      </c>
      <c r="BL561" s="18" t="s">
        <v>139</v>
      </c>
      <c r="BM561" s="195" t="s">
        <v>625</v>
      </c>
    </row>
    <row r="562" spans="1:47" s="2" customFormat="1" ht="12">
      <c r="A562" s="32"/>
      <c r="B562" s="33"/>
      <c r="C562" s="34"/>
      <c r="D562" s="197" t="s">
        <v>141</v>
      </c>
      <c r="E562" s="34"/>
      <c r="F562" s="198" t="s">
        <v>626</v>
      </c>
      <c r="G562" s="34"/>
      <c r="H562" s="34"/>
      <c r="I562" s="34"/>
      <c r="J562" s="34"/>
      <c r="K562" s="34"/>
      <c r="L562" s="37"/>
      <c r="M562" s="199"/>
      <c r="N562" s="200"/>
      <c r="O562" s="69"/>
      <c r="P562" s="69"/>
      <c r="Q562" s="69"/>
      <c r="R562" s="69"/>
      <c r="S562" s="69"/>
      <c r="T562" s="70"/>
      <c r="U562" s="32"/>
      <c r="V562" s="32"/>
      <c r="W562" s="32"/>
      <c r="X562" s="32"/>
      <c r="Y562" s="32"/>
      <c r="Z562" s="32"/>
      <c r="AA562" s="32"/>
      <c r="AB562" s="32"/>
      <c r="AC562" s="32"/>
      <c r="AD562" s="32"/>
      <c r="AE562" s="32"/>
      <c r="AT562" s="18" t="s">
        <v>141</v>
      </c>
      <c r="AU562" s="18" t="s">
        <v>88</v>
      </c>
    </row>
    <row r="563" spans="2:51" s="13" customFormat="1" ht="12">
      <c r="B563" s="201"/>
      <c r="C563" s="202"/>
      <c r="D563" s="197" t="s">
        <v>143</v>
      </c>
      <c r="E563" s="203" t="s">
        <v>1</v>
      </c>
      <c r="F563" s="204" t="s">
        <v>469</v>
      </c>
      <c r="G563" s="202"/>
      <c r="H563" s="203" t="s">
        <v>1</v>
      </c>
      <c r="I563" s="202"/>
      <c r="J563" s="202"/>
      <c r="K563" s="202"/>
      <c r="L563" s="205"/>
      <c r="M563" s="206"/>
      <c r="N563" s="207"/>
      <c r="O563" s="207"/>
      <c r="P563" s="207"/>
      <c r="Q563" s="207"/>
      <c r="R563" s="207"/>
      <c r="S563" s="207"/>
      <c r="T563" s="208"/>
      <c r="AT563" s="209" t="s">
        <v>143</v>
      </c>
      <c r="AU563" s="209" t="s">
        <v>88</v>
      </c>
      <c r="AV563" s="13" t="s">
        <v>86</v>
      </c>
      <c r="AW563" s="13" t="s">
        <v>33</v>
      </c>
      <c r="AX563" s="13" t="s">
        <v>78</v>
      </c>
      <c r="AY563" s="209" t="s">
        <v>133</v>
      </c>
    </row>
    <row r="564" spans="2:51" s="14" customFormat="1" ht="12">
      <c r="B564" s="210"/>
      <c r="C564" s="211"/>
      <c r="D564" s="197" t="s">
        <v>143</v>
      </c>
      <c r="E564" s="212" t="s">
        <v>1</v>
      </c>
      <c r="F564" s="213" t="s">
        <v>627</v>
      </c>
      <c r="G564" s="211"/>
      <c r="H564" s="214">
        <v>86</v>
      </c>
      <c r="I564" s="211"/>
      <c r="J564" s="211"/>
      <c r="K564" s="211"/>
      <c r="L564" s="215"/>
      <c r="M564" s="216"/>
      <c r="N564" s="217"/>
      <c r="O564" s="217"/>
      <c r="P564" s="217"/>
      <c r="Q564" s="217"/>
      <c r="R564" s="217"/>
      <c r="S564" s="217"/>
      <c r="T564" s="218"/>
      <c r="AT564" s="219" t="s">
        <v>143</v>
      </c>
      <c r="AU564" s="219" t="s">
        <v>88</v>
      </c>
      <c r="AV564" s="14" t="s">
        <v>88</v>
      </c>
      <c r="AW564" s="14" t="s">
        <v>33</v>
      </c>
      <c r="AX564" s="14" t="s">
        <v>78</v>
      </c>
      <c r="AY564" s="219" t="s">
        <v>133</v>
      </c>
    </row>
    <row r="565" spans="2:51" s="15" customFormat="1" ht="12">
      <c r="B565" s="220"/>
      <c r="C565" s="221"/>
      <c r="D565" s="197" t="s">
        <v>143</v>
      </c>
      <c r="E565" s="222" t="s">
        <v>1</v>
      </c>
      <c r="F565" s="223" t="s">
        <v>146</v>
      </c>
      <c r="G565" s="221"/>
      <c r="H565" s="224">
        <v>86</v>
      </c>
      <c r="I565" s="221"/>
      <c r="J565" s="221"/>
      <c r="K565" s="221"/>
      <c r="L565" s="225"/>
      <c r="M565" s="226"/>
      <c r="N565" s="227"/>
      <c r="O565" s="227"/>
      <c r="P565" s="227"/>
      <c r="Q565" s="227"/>
      <c r="R565" s="227"/>
      <c r="S565" s="227"/>
      <c r="T565" s="228"/>
      <c r="AT565" s="229" t="s">
        <v>143</v>
      </c>
      <c r="AU565" s="229" t="s">
        <v>88</v>
      </c>
      <c r="AV565" s="15" t="s">
        <v>139</v>
      </c>
      <c r="AW565" s="15" t="s">
        <v>33</v>
      </c>
      <c r="AX565" s="15" t="s">
        <v>86</v>
      </c>
      <c r="AY565" s="229" t="s">
        <v>133</v>
      </c>
    </row>
    <row r="566" spans="1:65" s="2" customFormat="1" ht="16.5" customHeight="1">
      <c r="A566" s="32"/>
      <c r="B566" s="33"/>
      <c r="C566" s="240" t="s">
        <v>628</v>
      </c>
      <c r="D566" s="240" t="s">
        <v>422</v>
      </c>
      <c r="E566" s="241" t="s">
        <v>629</v>
      </c>
      <c r="F566" s="242" t="s">
        <v>630</v>
      </c>
      <c r="G566" s="243" t="s">
        <v>172</v>
      </c>
      <c r="H566" s="244">
        <v>87.29</v>
      </c>
      <c r="I566" s="245">
        <v>0</v>
      </c>
      <c r="J566" s="245">
        <f>ROUND(I566*H566,2)</f>
        <v>0</v>
      </c>
      <c r="K566" s="246"/>
      <c r="L566" s="247"/>
      <c r="M566" s="248" t="s">
        <v>1</v>
      </c>
      <c r="N566" s="249" t="s">
        <v>43</v>
      </c>
      <c r="O566" s="193">
        <v>0</v>
      </c>
      <c r="P566" s="193">
        <f>O566*H566</f>
        <v>0</v>
      </c>
      <c r="Q566" s="193">
        <v>0.152</v>
      </c>
      <c r="R566" s="193">
        <f>Q566*H566</f>
        <v>13.268080000000001</v>
      </c>
      <c r="S566" s="193">
        <v>0</v>
      </c>
      <c r="T566" s="194">
        <f>S566*H566</f>
        <v>0</v>
      </c>
      <c r="U566" s="32"/>
      <c r="V566" s="32"/>
      <c r="W566" s="32"/>
      <c r="X566" s="32"/>
      <c r="Y566" s="32"/>
      <c r="Z566" s="32"/>
      <c r="AA566" s="32"/>
      <c r="AB566" s="32"/>
      <c r="AC566" s="32"/>
      <c r="AD566" s="32"/>
      <c r="AE566" s="32"/>
      <c r="AR566" s="195" t="s">
        <v>183</v>
      </c>
      <c r="AT566" s="195" t="s">
        <v>422</v>
      </c>
      <c r="AU566" s="195" t="s">
        <v>88</v>
      </c>
      <c r="AY566" s="18" t="s">
        <v>133</v>
      </c>
      <c r="BE566" s="196">
        <f>IF(N566="základní",J566,0)</f>
        <v>0</v>
      </c>
      <c r="BF566" s="196">
        <f>IF(N566="snížená",J566,0)</f>
        <v>0</v>
      </c>
      <c r="BG566" s="196">
        <f>IF(N566="zákl. přenesená",J566,0)</f>
        <v>0</v>
      </c>
      <c r="BH566" s="196">
        <f>IF(N566="sníž. přenesená",J566,0)</f>
        <v>0</v>
      </c>
      <c r="BI566" s="196">
        <f>IF(N566="nulová",J566,0)</f>
        <v>0</v>
      </c>
      <c r="BJ566" s="18" t="s">
        <v>86</v>
      </c>
      <c r="BK566" s="196">
        <f>ROUND(I566*H566,2)</f>
        <v>0</v>
      </c>
      <c r="BL566" s="18" t="s">
        <v>139</v>
      </c>
      <c r="BM566" s="195" t="s">
        <v>631</v>
      </c>
    </row>
    <row r="567" spans="1:47" s="2" customFormat="1" ht="12">
      <c r="A567" s="32"/>
      <c r="B567" s="33"/>
      <c r="C567" s="34"/>
      <c r="D567" s="197" t="s">
        <v>141</v>
      </c>
      <c r="E567" s="34"/>
      <c r="F567" s="198" t="s">
        <v>630</v>
      </c>
      <c r="G567" s="34"/>
      <c r="H567" s="34"/>
      <c r="I567" s="34"/>
      <c r="J567" s="34"/>
      <c r="K567" s="34"/>
      <c r="L567" s="37"/>
      <c r="M567" s="199"/>
      <c r="N567" s="200"/>
      <c r="O567" s="69"/>
      <c r="P567" s="69"/>
      <c r="Q567" s="69"/>
      <c r="R567" s="69"/>
      <c r="S567" s="69"/>
      <c r="T567" s="70"/>
      <c r="U567" s="32"/>
      <c r="V567" s="32"/>
      <c r="W567" s="32"/>
      <c r="X567" s="32"/>
      <c r="Y567" s="32"/>
      <c r="Z567" s="32"/>
      <c r="AA567" s="32"/>
      <c r="AB567" s="32"/>
      <c r="AC567" s="32"/>
      <c r="AD567" s="32"/>
      <c r="AE567" s="32"/>
      <c r="AT567" s="18" t="s">
        <v>141</v>
      </c>
      <c r="AU567" s="18" t="s">
        <v>88</v>
      </c>
    </row>
    <row r="568" spans="2:51" s="14" customFormat="1" ht="12">
      <c r="B568" s="210"/>
      <c r="C568" s="211"/>
      <c r="D568" s="197" t="s">
        <v>143</v>
      </c>
      <c r="E568" s="212" t="s">
        <v>1</v>
      </c>
      <c r="F568" s="213" t="s">
        <v>632</v>
      </c>
      <c r="G568" s="211"/>
      <c r="H568" s="214">
        <v>87.29</v>
      </c>
      <c r="I568" s="211"/>
      <c r="J568" s="211"/>
      <c r="K568" s="211"/>
      <c r="L568" s="215"/>
      <c r="M568" s="216"/>
      <c r="N568" s="217"/>
      <c r="O568" s="217"/>
      <c r="P568" s="217"/>
      <c r="Q568" s="217"/>
      <c r="R568" s="217"/>
      <c r="S568" s="217"/>
      <c r="T568" s="218"/>
      <c r="AT568" s="219" t="s">
        <v>143</v>
      </c>
      <c r="AU568" s="219" t="s">
        <v>88</v>
      </c>
      <c r="AV568" s="14" t="s">
        <v>88</v>
      </c>
      <c r="AW568" s="14" t="s">
        <v>33</v>
      </c>
      <c r="AX568" s="14" t="s">
        <v>78</v>
      </c>
      <c r="AY568" s="219" t="s">
        <v>133</v>
      </c>
    </row>
    <row r="569" spans="2:51" s="15" customFormat="1" ht="12">
      <c r="B569" s="220"/>
      <c r="C569" s="221"/>
      <c r="D569" s="197" t="s">
        <v>143</v>
      </c>
      <c r="E569" s="222" t="s">
        <v>1</v>
      </c>
      <c r="F569" s="223" t="s">
        <v>146</v>
      </c>
      <c r="G569" s="221"/>
      <c r="H569" s="224">
        <v>87.29</v>
      </c>
      <c r="I569" s="221"/>
      <c r="J569" s="221"/>
      <c r="K569" s="221"/>
      <c r="L569" s="225"/>
      <c r="M569" s="226"/>
      <c r="N569" s="227"/>
      <c r="O569" s="227"/>
      <c r="P569" s="227"/>
      <c r="Q569" s="227"/>
      <c r="R569" s="227"/>
      <c r="S569" s="227"/>
      <c r="T569" s="228"/>
      <c r="AT569" s="229" t="s">
        <v>143</v>
      </c>
      <c r="AU569" s="229" t="s">
        <v>88</v>
      </c>
      <c r="AV569" s="15" t="s">
        <v>139</v>
      </c>
      <c r="AW569" s="15" t="s">
        <v>33</v>
      </c>
      <c r="AX569" s="15" t="s">
        <v>86</v>
      </c>
      <c r="AY569" s="229" t="s">
        <v>133</v>
      </c>
    </row>
    <row r="570" spans="1:65" s="2" customFormat="1" ht="16.5" customHeight="1">
      <c r="A570" s="32"/>
      <c r="B570" s="33"/>
      <c r="C570" s="184" t="s">
        <v>633</v>
      </c>
      <c r="D570" s="184" t="s">
        <v>135</v>
      </c>
      <c r="E570" s="185" t="s">
        <v>634</v>
      </c>
      <c r="F570" s="186" t="s">
        <v>635</v>
      </c>
      <c r="G570" s="187" t="s">
        <v>636</v>
      </c>
      <c r="H570" s="188">
        <v>1</v>
      </c>
      <c r="I570" s="189">
        <v>0</v>
      </c>
      <c r="J570" s="189">
        <f>ROUND(I570*H570,2)</f>
        <v>0</v>
      </c>
      <c r="K570" s="190"/>
      <c r="L570" s="37"/>
      <c r="M570" s="191" t="s">
        <v>1</v>
      </c>
      <c r="N570" s="192" t="s">
        <v>43</v>
      </c>
      <c r="O570" s="193">
        <v>1</v>
      </c>
      <c r="P570" s="193">
        <f>O570*H570</f>
        <v>1</v>
      </c>
      <c r="Q570" s="193">
        <v>0.00016</v>
      </c>
      <c r="R570" s="193">
        <f>Q570*H570</f>
        <v>0.00016</v>
      </c>
      <c r="S570" s="193">
        <v>0</v>
      </c>
      <c r="T570" s="194">
        <f>S570*H570</f>
        <v>0</v>
      </c>
      <c r="U570" s="32"/>
      <c r="V570" s="32"/>
      <c r="W570" s="32"/>
      <c r="X570" s="32"/>
      <c r="Y570" s="32"/>
      <c r="Z570" s="32"/>
      <c r="AA570" s="32"/>
      <c r="AB570" s="32"/>
      <c r="AC570" s="32"/>
      <c r="AD570" s="32"/>
      <c r="AE570" s="32"/>
      <c r="AR570" s="195" t="s">
        <v>139</v>
      </c>
      <c r="AT570" s="195" t="s">
        <v>135</v>
      </c>
      <c r="AU570" s="195" t="s">
        <v>88</v>
      </c>
      <c r="AY570" s="18" t="s">
        <v>133</v>
      </c>
      <c r="BE570" s="196">
        <f>IF(N570="základní",J570,0)</f>
        <v>0</v>
      </c>
      <c r="BF570" s="196">
        <f>IF(N570="snížená",J570,0)</f>
        <v>0</v>
      </c>
      <c r="BG570" s="196">
        <f>IF(N570="zákl. přenesená",J570,0)</f>
        <v>0</v>
      </c>
      <c r="BH570" s="196">
        <f>IF(N570="sníž. přenesená",J570,0)</f>
        <v>0</v>
      </c>
      <c r="BI570" s="196">
        <f>IF(N570="nulová",J570,0)</f>
        <v>0</v>
      </c>
      <c r="BJ570" s="18" t="s">
        <v>86</v>
      </c>
      <c r="BK570" s="196">
        <f>ROUND(I570*H570,2)</f>
        <v>0</v>
      </c>
      <c r="BL570" s="18" t="s">
        <v>139</v>
      </c>
      <c r="BM570" s="195" t="s">
        <v>637</v>
      </c>
    </row>
    <row r="571" spans="1:47" s="2" customFormat="1" ht="12">
      <c r="A571" s="32"/>
      <c r="B571" s="33"/>
      <c r="C571" s="34"/>
      <c r="D571" s="197" t="s">
        <v>141</v>
      </c>
      <c r="E571" s="34"/>
      <c r="F571" s="198" t="s">
        <v>638</v>
      </c>
      <c r="G571" s="34"/>
      <c r="H571" s="34"/>
      <c r="I571" s="34"/>
      <c r="J571" s="34"/>
      <c r="K571" s="34"/>
      <c r="L571" s="37"/>
      <c r="M571" s="199"/>
      <c r="N571" s="200"/>
      <c r="O571" s="69"/>
      <c r="P571" s="69"/>
      <c r="Q571" s="69"/>
      <c r="R571" s="69"/>
      <c r="S571" s="69"/>
      <c r="T571" s="70"/>
      <c r="U571" s="32"/>
      <c r="V571" s="32"/>
      <c r="W571" s="32"/>
      <c r="X571" s="32"/>
      <c r="Y571" s="32"/>
      <c r="Z571" s="32"/>
      <c r="AA571" s="32"/>
      <c r="AB571" s="32"/>
      <c r="AC571" s="32"/>
      <c r="AD571" s="32"/>
      <c r="AE571" s="32"/>
      <c r="AT571" s="18" t="s">
        <v>141</v>
      </c>
      <c r="AU571" s="18" t="s">
        <v>88</v>
      </c>
    </row>
    <row r="572" spans="2:51" s="14" customFormat="1" ht="12">
      <c r="B572" s="210"/>
      <c r="C572" s="211"/>
      <c r="D572" s="197" t="s">
        <v>143</v>
      </c>
      <c r="E572" s="212" t="s">
        <v>1</v>
      </c>
      <c r="F572" s="213" t="s">
        <v>536</v>
      </c>
      <c r="G572" s="211"/>
      <c r="H572" s="214">
        <v>1</v>
      </c>
      <c r="I572" s="211"/>
      <c r="J572" s="211"/>
      <c r="K572" s="211"/>
      <c r="L572" s="215"/>
      <c r="M572" s="216"/>
      <c r="N572" s="217"/>
      <c r="O572" s="217"/>
      <c r="P572" s="217"/>
      <c r="Q572" s="217"/>
      <c r="R572" s="217"/>
      <c r="S572" s="217"/>
      <c r="T572" s="218"/>
      <c r="AT572" s="219" t="s">
        <v>143</v>
      </c>
      <c r="AU572" s="219" t="s">
        <v>88</v>
      </c>
      <c r="AV572" s="14" t="s">
        <v>88</v>
      </c>
      <c r="AW572" s="14" t="s">
        <v>33</v>
      </c>
      <c r="AX572" s="14" t="s">
        <v>86</v>
      </c>
      <c r="AY572" s="219" t="s">
        <v>133</v>
      </c>
    </row>
    <row r="573" spans="1:65" s="2" customFormat="1" ht="16.5" customHeight="1">
      <c r="A573" s="32"/>
      <c r="B573" s="33"/>
      <c r="C573" s="184" t="s">
        <v>639</v>
      </c>
      <c r="D573" s="184" t="s">
        <v>135</v>
      </c>
      <c r="E573" s="185" t="s">
        <v>640</v>
      </c>
      <c r="F573" s="186" t="s">
        <v>641</v>
      </c>
      <c r="G573" s="187" t="s">
        <v>514</v>
      </c>
      <c r="H573" s="188">
        <v>1</v>
      </c>
      <c r="I573" s="189">
        <v>0</v>
      </c>
      <c r="J573" s="189">
        <f>ROUND(I573*H573,2)</f>
        <v>0</v>
      </c>
      <c r="K573" s="190"/>
      <c r="L573" s="37"/>
      <c r="M573" s="191" t="s">
        <v>1</v>
      </c>
      <c r="N573" s="192" t="s">
        <v>43</v>
      </c>
      <c r="O573" s="193">
        <v>1</v>
      </c>
      <c r="P573" s="193">
        <f>O573*H573</f>
        <v>1</v>
      </c>
      <c r="Q573" s="193">
        <v>0.00016</v>
      </c>
      <c r="R573" s="193">
        <f>Q573*H573</f>
        <v>0.00016</v>
      </c>
      <c r="S573" s="193">
        <v>0</v>
      </c>
      <c r="T573" s="194">
        <f>S573*H573</f>
        <v>0</v>
      </c>
      <c r="U573" s="32"/>
      <c r="V573" s="32"/>
      <c r="W573" s="32"/>
      <c r="X573" s="32"/>
      <c r="Y573" s="32"/>
      <c r="Z573" s="32"/>
      <c r="AA573" s="32"/>
      <c r="AB573" s="32"/>
      <c r="AC573" s="32"/>
      <c r="AD573" s="32"/>
      <c r="AE573" s="32"/>
      <c r="AR573" s="195" t="s">
        <v>139</v>
      </c>
      <c r="AT573" s="195" t="s">
        <v>135</v>
      </c>
      <c r="AU573" s="195" t="s">
        <v>88</v>
      </c>
      <c r="AY573" s="18" t="s">
        <v>133</v>
      </c>
      <c r="BE573" s="196">
        <f>IF(N573="základní",J573,0)</f>
        <v>0</v>
      </c>
      <c r="BF573" s="196">
        <f>IF(N573="snížená",J573,0)</f>
        <v>0</v>
      </c>
      <c r="BG573" s="196">
        <f>IF(N573="zákl. přenesená",J573,0)</f>
        <v>0</v>
      </c>
      <c r="BH573" s="196">
        <f>IF(N573="sníž. přenesená",J573,0)</f>
        <v>0</v>
      </c>
      <c r="BI573" s="196">
        <f>IF(N573="nulová",J573,0)</f>
        <v>0</v>
      </c>
      <c r="BJ573" s="18" t="s">
        <v>86</v>
      </c>
      <c r="BK573" s="196">
        <f>ROUND(I573*H573,2)</f>
        <v>0</v>
      </c>
      <c r="BL573" s="18" t="s">
        <v>139</v>
      </c>
      <c r="BM573" s="195" t="s">
        <v>642</v>
      </c>
    </row>
    <row r="574" spans="1:47" s="2" customFormat="1" ht="12">
      <c r="A574" s="32"/>
      <c r="B574" s="33"/>
      <c r="C574" s="34"/>
      <c r="D574" s="197" t="s">
        <v>141</v>
      </c>
      <c r="E574" s="34"/>
      <c r="F574" s="198" t="s">
        <v>638</v>
      </c>
      <c r="G574" s="34"/>
      <c r="H574" s="34"/>
      <c r="I574" s="34"/>
      <c r="J574" s="34"/>
      <c r="K574" s="34"/>
      <c r="L574" s="37"/>
      <c r="M574" s="199"/>
      <c r="N574" s="200"/>
      <c r="O574" s="69"/>
      <c r="P574" s="69"/>
      <c r="Q574" s="69"/>
      <c r="R574" s="69"/>
      <c r="S574" s="69"/>
      <c r="T574" s="70"/>
      <c r="U574" s="32"/>
      <c r="V574" s="32"/>
      <c r="W574" s="32"/>
      <c r="X574" s="32"/>
      <c r="Y574" s="32"/>
      <c r="Z574" s="32"/>
      <c r="AA574" s="32"/>
      <c r="AB574" s="32"/>
      <c r="AC574" s="32"/>
      <c r="AD574" s="32"/>
      <c r="AE574" s="32"/>
      <c r="AT574" s="18" t="s">
        <v>141</v>
      </c>
      <c r="AU574" s="18" t="s">
        <v>88</v>
      </c>
    </row>
    <row r="575" spans="2:51" s="13" customFormat="1" ht="12">
      <c r="B575" s="201"/>
      <c r="C575" s="202"/>
      <c r="D575" s="197" t="s">
        <v>143</v>
      </c>
      <c r="E575" s="203" t="s">
        <v>1</v>
      </c>
      <c r="F575" s="204" t="s">
        <v>151</v>
      </c>
      <c r="G575" s="202"/>
      <c r="H575" s="203" t="s">
        <v>1</v>
      </c>
      <c r="I575" s="202"/>
      <c r="J575" s="202"/>
      <c r="K575" s="202"/>
      <c r="L575" s="205"/>
      <c r="M575" s="206"/>
      <c r="N575" s="207"/>
      <c r="O575" s="207"/>
      <c r="P575" s="207"/>
      <c r="Q575" s="207"/>
      <c r="R575" s="207"/>
      <c r="S575" s="207"/>
      <c r="T575" s="208"/>
      <c r="AT575" s="209" t="s">
        <v>143</v>
      </c>
      <c r="AU575" s="209" t="s">
        <v>88</v>
      </c>
      <c r="AV575" s="13" t="s">
        <v>86</v>
      </c>
      <c r="AW575" s="13" t="s">
        <v>33</v>
      </c>
      <c r="AX575" s="13" t="s">
        <v>78</v>
      </c>
      <c r="AY575" s="209" t="s">
        <v>133</v>
      </c>
    </row>
    <row r="576" spans="2:51" s="14" customFormat="1" ht="12">
      <c r="B576" s="210"/>
      <c r="C576" s="211"/>
      <c r="D576" s="197" t="s">
        <v>143</v>
      </c>
      <c r="E576" s="212" t="s">
        <v>1</v>
      </c>
      <c r="F576" s="213" t="s">
        <v>643</v>
      </c>
      <c r="G576" s="211"/>
      <c r="H576" s="214">
        <v>1</v>
      </c>
      <c r="I576" s="211"/>
      <c r="J576" s="211"/>
      <c r="K576" s="211"/>
      <c r="L576" s="215"/>
      <c r="M576" s="216"/>
      <c r="N576" s="217"/>
      <c r="O576" s="217"/>
      <c r="P576" s="217"/>
      <c r="Q576" s="217"/>
      <c r="R576" s="217"/>
      <c r="S576" s="217"/>
      <c r="T576" s="218"/>
      <c r="AT576" s="219" t="s">
        <v>143</v>
      </c>
      <c r="AU576" s="219" t="s">
        <v>88</v>
      </c>
      <c r="AV576" s="14" t="s">
        <v>88</v>
      </c>
      <c r="AW576" s="14" t="s">
        <v>33</v>
      </c>
      <c r="AX576" s="14" t="s">
        <v>78</v>
      </c>
      <c r="AY576" s="219" t="s">
        <v>133</v>
      </c>
    </row>
    <row r="577" spans="2:51" s="15" customFormat="1" ht="12">
      <c r="B577" s="220"/>
      <c r="C577" s="221"/>
      <c r="D577" s="197" t="s">
        <v>143</v>
      </c>
      <c r="E577" s="222" t="s">
        <v>1</v>
      </c>
      <c r="F577" s="223" t="s">
        <v>146</v>
      </c>
      <c r="G577" s="221"/>
      <c r="H577" s="224">
        <v>1</v>
      </c>
      <c r="I577" s="221"/>
      <c r="J577" s="221"/>
      <c r="K577" s="221"/>
      <c r="L577" s="225"/>
      <c r="M577" s="226"/>
      <c r="N577" s="227"/>
      <c r="O577" s="227"/>
      <c r="P577" s="227"/>
      <c r="Q577" s="227"/>
      <c r="R577" s="227"/>
      <c r="S577" s="227"/>
      <c r="T577" s="228"/>
      <c r="AT577" s="229" t="s">
        <v>143</v>
      </c>
      <c r="AU577" s="229" t="s">
        <v>88</v>
      </c>
      <c r="AV577" s="15" t="s">
        <v>139</v>
      </c>
      <c r="AW577" s="15" t="s">
        <v>33</v>
      </c>
      <c r="AX577" s="15" t="s">
        <v>86</v>
      </c>
      <c r="AY577" s="229" t="s">
        <v>133</v>
      </c>
    </row>
    <row r="578" spans="1:65" s="2" customFormat="1" ht="21.75" customHeight="1">
      <c r="A578" s="32"/>
      <c r="B578" s="33"/>
      <c r="C578" s="240" t="s">
        <v>644</v>
      </c>
      <c r="D578" s="240" t="s">
        <v>422</v>
      </c>
      <c r="E578" s="241" t="s">
        <v>645</v>
      </c>
      <c r="F578" s="242" t="s">
        <v>646</v>
      </c>
      <c r="G578" s="243" t="s">
        <v>514</v>
      </c>
      <c r="H578" s="244">
        <v>1.015</v>
      </c>
      <c r="I578" s="245">
        <v>0</v>
      </c>
      <c r="J578" s="245">
        <f>ROUND(I578*H578,2)</f>
        <v>0</v>
      </c>
      <c r="K578" s="246"/>
      <c r="L578" s="247"/>
      <c r="M578" s="248" t="s">
        <v>1</v>
      </c>
      <c r="N578" s="249" t="s">
        <v>43</v>
      </c>
      <c r="O578" s="193">
        <v>0</v>
      </c>
      <c r="P578" s="193">
        <f>O578*H578</f>
        <v>0</v>
      </c>
      <c r="Q578" s="193">
        <v>0.073</v>
      </c>
      <c r="R578" s="193">
        <f>Q578*H578</f>
        <v>0.074095</v>
      </c>
      <c r="S578" s="193">
        <v>0</v>
      </c>
      <c r="T578" s="194">
        <f>S578*H578</f>
        <v>0</v>
      </c>
      <c r="U578" s="32"/>
      <c r="V578" s="32"/>
      <c r="W578" s="32"/>
      <c r="X578" s="32"/>
      <c r="Y578" s="32"/>
      <c r="Z578" s="32"/>
      <c r="AA578" s="32"/>
      <c r="AB578" s="32"/>
      <c r="AC578" s="32"/>
      <c r="AD578" s="32"/>
      <c r="AE578" s="32"/>
      <c r="AR578" s="195" t="s">
        <v>183</v>
      </c>
      <c r="AT578" s="195" t="s">
        <v>422</v>
      </c>
      <c r="AU578" s="195" t="s">
        <v>88</v>
      </c>
      <c r="AY578" s="18" t="s">
        <v>133</v>
      </c>
      <c r="BE578" s="196">
        <f>IF(N578="základní",J578,0)</f>
        <v>0</v>
      </c>
      <c r="BF578" s="196">
        <f>IF(N578="snížená",J578,0)</f>
        <v>0</v>
      </c>
      <c r="BG578" s="196">
        <f>IF(N578="zákl. přenesená",J578,0)</f>
        <v>0</v>
      </c>
      <c r="BH578" s="196">
        <f>IF(N578="sníž. přenesená",J578,0)</f>
        <v>0</v>
      </c>
      <c r="BI578" s="196">
        <f>IF(N578="nulová",J578,0)</f>
        <v>0</v>
      </c>
      <c r="BJ578" s="18" t="s">
        <v>86</v>
      </c>
      <c r="BK578" s="196">
        <f>ROUND(I578*H578,2)</f>
        <v>0</v>
      </c>
      <c r="BL578" s="18" t="s">
        <v>139</v>
      </c>
      <c r="BM578" s="195" t="s">
        <v>647</v>
      </c>
    </row>
    <row r="579" spans="1:47" s="2" customFormat="1" ht="12">
      <c r="A579" s="32"/>
      <c r="B579" s="33"/>
      <c r="C579" s="34"/>
      <c r="D579" s="197" t="s">
        <v>141</v>
      </c>
      <c r="E579" s="34"/>
      <c r="F579" s="198" t="s">
        <v>648</v>
      </c>
      <c r="G579" s="34"/>
      <c r="H579" s="34"/>
      <c r="I579" s="34"/>
      <c r="J579" s="34"/>
      <c r="K579" s="34"/>
      <c r="L579" s="37"/>
      <c r="M579" s="199"/>
      <c r="N579" s="200"/>
      <c r="O579" s="69"/>
      <c r="P579" s="69"/>
      <c r="Q579" s="69"/>
      <c r="R579" s="69"/>
      <c r="S579" s="69"/>
      <c r="T579" s="70"/>
      <c r="U579" s="32"/>
      <c r="V579" s="32"/>
      <c r="W579" s="32"/>
      <c r="X579" s="32"/>
      <c r="Y579" s="32"/>
      <c r="Z579" s="32"/>
      <c r="AA579" s="32"/>
      <c r="AB579" s="32"/>
      <c r="AC579" s="32"/>
      <c r="AD579" s="32"/>
      <c r="AE579" s="32"/>
      <c r="AT579" s="18" t="s">
        <v>141</v>
      </c>
      <c r="AU579" s="18" t="s">
        <v>88</v>
      </c>
    </row>
    <row r="580" spans="2:51" s="14" customFormat="1" ht="12">
      <c r="B580" s="210"/>
      <c r="C580" s="211"/>
      <c r="D580" s="197" t="s">
        <v>143</v>
      </c>
      <c r="E580" s="212" t="s">
        <v>1</v>
      </c>
      <c r="F580" s="213" t="s">
        <v>649</v>
      </c>
      <c r="G580" s="211"/>
      <c r="H580" s="214">
        <v>1.015</v>
      </c>
      <c r="I580" s="211"/>
      <c r="J580" s="211"/>
      <c r="K580" s="211"/>
      <c r="L580" s="215"/>
      <c r="M580" s="216"/>
      <c r="N580" s="217"/>
      <c r="O580" s="217"/>
      <c r="P580" s="217"/>
      <c r="Q580" s="217"/>
      <c r="R580" s="217"/>
      <c r="S580" s="217"/>
      <c r="T580" s="218"/>
      <c r="AT580" s="219" t="s">
        <v>143</v>
      </c>
      <c r="AU580" s="219" t="s">
        <v>88</v>
      </c>
      <c r="AV580" s="14" t="s">
        <v>88</v>
      </c>
      <c r="AW580" s="14" t="s">
        <v>33</v>
      </c>
      <c r="AX580" s="14" t="s">
        <v>78</v>
      </c>
      <c r="AY580" s="219" t="s">
        <v>133</v>
      </c>
    </row>
    <row r="581" spans="2:51" s="15" customFormat="1" ht="12">
      <c r="B581" s="220"/>
      <c r="C581" s="221"/>
      <c r="D581" s="197" t="s">
        <v>143</v>
      </c>
      <c r="E581" s="222" t="s">
        <v>1</v>
      </c>
      <c r="F581" s="223" t="s">
        <v>146</v>
      </c>
      <c r="G581" s="221"/>
      <c r="H581" s="224">
        <v>1.015</v>
      </c>
      <c r="I581" s="221"/>
      <c r="J581" s="221"/>
      <c r="K581" s="221"/>
      <c r="L581" s="225"/>
      <c r="M581" s="226"/>
      <c r="N581" s="227"/>
      <c r="O581" s="227"/>
      <c r="P581" s="227"/>
      <c r="Q581" s="227"/>
      <c r="R581" s="227"/>
      <c r="S581" s="227"/>
      <c r="T581" s="228"/>
      <c r="AT581" s="229" t="s">
        <v>143</v>
      </c>
      <c r="AU581" s="229" t="s">
        <v>88</v>
      </c>
      <c r="AV581" s="15" t="s">
        <v>139</v>
      </c>
      <c r="AW581" s="15" t="s">
        <v>33</v>
      </c>
      <c r="AX581" s="15" t="s">
        <v>86</v>
      </c>
      <c r="AY581" s="229" t="s">
        <v>133</v>
      </c>
    </row>
    <row r="582" spans="1:65" s="2" customFormat="1" ht="16.5" customHeight="1">
      <c r="A582" s="32"/>
      <c r="B582" s="33"/>
      <c r="C582" s="184" t="s">
        <v>650</v>
      </c>
      <c r="D582" s="184" t="s">
        <v>135</v>
      </c>
      <c r="E582" s="185" t="s">
        <v>651</v>
      </c>
      <c r="F582" s="186" t="s">
        <v>652</v>
      </c>
      <c r="G582" s="187" t="s">
        <v>172</v>
      </c>
      <c r="H582" s="188">
        <v>274.3</v>
      </c>
      <c r="I582" s="189">
        <v>0</v>
      </c>
      <c r="J582" s="189">
        <f>ROUND(I582*H582,2)</f>
        <v>0</v>
      </c>
      <c r="K582" s="190"/>
      <c r="L582" s="37"/>
      <c r="M582" s="191" t="s">
        <v>1</v>
      </c>
      <c r="N582" s="192" t="s">
        <v>43</v>
      </c>
      <c r="O582" s="193">
        <v>0.309</v>
      </c>
      <c r="P582" s="193">
        <f>O582*H582</f>
        <v>84.7587</v>
      </c>
      <c r="Q582" s="193">
        <v>0.01323</v>
      </c>
      <c r="R582" s="193">
        <f>Q582*H582</f>
        <v>3.6289890000000002</v>
      </c>
      <c r="S582" s="193">
        <v>0</v>
      </c>
      <c r="T582" s="194">
        <f>S582*H582</f>
        <v>0</v>
      </c>
      <c r="U582" s="32"/>
      <c r="V582" s="32"/>
      <c r="W582" s="32"/>
      <c r="X582" s="32"/>
      <c r="Y582" s="32"/>
      <c r="Z582" s="32"/>
      <c r="AA582" s="32"/>
      <c r="AB582" s="32"/>
      <c r="AC582" s="32"/>
      <c r="AD582" s="32"/>
      <c r="AE582" s="32"/>
      <c r="AR582" s="195" t="s">
        <v>139</v>
      </c>
      <c r="AT582" s="195" t="s">
        <v>135</v>
      </c>
      <c r="AU582" s="195" t="s">
        <v>88</v>
      </c>
      <c r="AY582" s="18" t="s">
        <v>133</v>
      </c>
      <c r="BE582" s="196">
        <f>IF(N582="základní",J582,0)</f>
        <v>0</v>
      </c>
      <c r="BF582" s="196">
        <f>IF(N582="snížená",J582,0)</f>
        <v>0</v>
      </c>
      <c r="BG582" s="196">
        <f>IF(N582="zákl. přenesená",J582,0)</f>
        <v>0</v>
      </c>
      <c r="BH582" s="196">
        <f>IF(N582="sníž. přenesená",J582,0)</f>
        <v>0</v>
      </c>
      <c r="BI582" s="196">
        <f>IF(N582="nulová",J582,0)</f>
        <v>0</v>
      </c>
      <c r="BJ582" s="18" t="s">
        <v>86</v>
      </c>
      <c r="BK582" s="196">
        <f>ROUND(I582*H582,2)</f>
        <v>0</v>
      </c>
      <c r="BL582" s="18" t="s">
        <v>139</v>
      </c>
      <c r="BM582" s="195" t="s">
        <v>653</v>
      </c>
    </row>
    <row r="583" spans="1:47" s="2" customFormat="1" ht="19.5">
      <c r="A583" s="32"/>
      <c r="B583" s="33"/>
      <c r="C583" s="34"/>
      <c r="D583" s="197" t="s">
        <v>141</v>
      </c>
      <c r="E583" s="34"/>
      <c r="F583" s="198" t="s">
        <v>654</v>
      </c>
      <c r="G583" s="34"/>
      <c r="H583" s="34"/>
      <c r="I583" s="34"/>
      <c r="J583" s="34"/>
      <c r="K583" s="34"/>
      <c r="L583" s="37"/>
      <c r="M583" s="199"/>
      <c r="N583" s="200"/>
      <c r="O583" s="69"/>
      <c r="P583" s="69"/>
      <c r="Q583" s="69"/>
      <c r="R583" s="69"/>
      <c r="S583" s="69"/>
      <c r="T583" s="70"/>
      <c r="U583" s="32"/>
      <c r="V583" s="32"/>
      <c r="W583" s="32"/>
      <c r="X583" s="32"/>
      <c r="Y583" s="32"/>
      <c r="Z583" s="32"/>
      <c r="AA583" s="32"/>
      <c r="AB583" s="32"/>
      <c r="AC583" s="32"/>
      <c r="AD583" s="32"/>
      <c r="AE583" s="32"/>
      <c r="AT583" s="18" t="s">
        <v>141</v>
      </c>
      <c r="AU583" s="18" t="s">
        <v>88</v>
      </c>
    </row>
    <row r="584" spans="2:51" s="13" customFormat="1" ht="12">
      <c r="B584" s="201"/>
      <c r="C584" s="202"/>
      <c r="D584" s="197" t="s">
        <v>143</v>
      </c>
      <c r="E584" s="203" t="s">
        <v>1</v>
      </c>
      <c r="F584" s="204" t="s">
        <v>469</v>
      </c>
      <c r="G584" s="202"/>
      <c r="H584" s="203" t="s">
        <v>1</v>
      </c>
      <c r="I584" s="202"/>
      <c r="J584" s="202"/>
      <c r="K584" s="202"/>
      <c r="L584" s="205"/>
      <c r="M584" s="206"/>
      <c r="N584" s="207"/>
      <c r="O584" s="207"/>
      <c r="P584" s="207"/>
      <c r="Q584" s="207"/>
      <c r="R584" s="207"/>
      <c r="S584" s="207"/>
      <c r="T584" s="208"/>
      <c r="AT584" s="209" t="s">
        <v>143</v>
      </c>
      <c r="AU584" s="209" t="s">
        <v>88</v>
      </c>
      <c r="AV584" s="13" t="s">
        <v>86</v>
      </c>
      <c r="AW584" s="13" t="s">
        <v>33</v>
      </c>
      <c r="AX584" s="13" t="s">
        <v>78</v>
      </c>
      <c r="AY584" s="209" t="s">
        <v>133</v>
      </c>
    </row>
    <row r="585" spans="2:51" s="14" customFormat="1" ht="12">
      <c r="B585" s="210"/>
      <c r="C585" s="211"/>
      <c r="D585" s="197" t="s">
        <v>143</v>
      </c>
      <c r="E585" s="212" t="s">
        <v>1</v>
      </c>
      <c r="F585" s="213" t="s">
        <v>655</v>
      </c>
      <c r="G585" s="211"/>
      <c r="H585" s="214">
        <v>223</v>
      </c>
      <c r="I585" s="211"/>
      <c r="J585" s="211"/>
      <c r="K585" s="211"/>
      <c r="L585" s="215"/>
      <c r="M585" s="216"/>
      <c r="N585" s="217"/>
      <c r="O585" s="217"/>
      <c r="P585" s="217"/>
      <c r="Q585" s="217"/>
      <c r="R585" s="217"/>
      <c r="S585" s="217"/>
      <c r="T585" s="218"/>
      <c r="AT585" s="219" t="s">
        <v>143</v>
      </c>
      <c r="AU585" s="219" t="s">
        <v>88</v>
      </c>
      <c r="AV585" s="14" t="s">
        <v>88</v>
      </c>
      <c r="AW585" s="14" t="s">
        <v>33</v>
      </c>
      <c r="AX585" s="14" t="s">
        <v>78</v>
      </c>
      <c r="AY585" s="219" t="s">
        <v>133</v>
      </c>
    </row>
    <row r="586" spans="2:51" s="14" customFormat="1" ht="12">
      <c r="B586" s="210"/>
      <c r="C586" s="211"/>
      <c r="D586" s="197" t="s">
        <v>143</v>
      </c>
      <c r="E586" s="212" t="s">
        <v>1</v>
      </c>
      <c r="F586" s="213" t="s">
        <v>656</v>
      </c>
      <c r="G586" s="211"/>
      <c r="H586" s="214">
        <v>51.3</v>
      </c>
      <c r="I586" s="211"/>
      <c r="J586" s="211"/>
      <c r="K586" s="211"/>
      <c r="L586" s="215"/>
      <c r="M586" s="216"/>
      <c r="N586" s="217"/>
      <c r="O586" s="217"/>
      <c r="P586" s="217"/>
      <c r="Q586" s="217"/>
      <c r="R586" s="217"/>
      <c r="S586" s="217"/>
      <c r="T586" s="218"/>
      <c r="AT586" s="219" t="s">
        <v>143</v>
      </c>
      <c r="AU586" s="219" t="s">
        <v>88</v>
      </c>
      <c r="AV586" s="14" t="s">
        <v>88</v>
      </c>
      <c r="AW586" s="14" t="s">
        <v>33</v>
      </c>
      <c r="AX586" s="14" t="s">
        <v>78</v>
      </c>
      <c r="AY586" s="219" t="s">
        <v>133</v>
      </c>
    </row>
    <row r="587" spans="2:51" s="15" customFormat="1" ht="12">
      <c r="B587" s="220"/>
      <c r="C587" s="221"/>
      <c r="D587" s="197" t="s">
        <v>143</v>
      </c>
      <c r="E587" s="222" t="s">
        <v>1</v>
      </c>
      <c r="F587" s="223" t="s">
        <v>146</v>
      </c>
      <c r="G587" s="221"/>
      <c r="H587" s="224">
        <v>274.3</v>
      </c>
      <c r="I587" s="221"/>
      <c r="J587" s="221"/>
      <c r="K587" s="221"/>
      <c r="L587" s="225"/>
      <c r="M587" s="226"/>
      <c r="N587" s="227"/>
      <c r="O587" s="227"/>
      <c r="P587" s="227"/>
      <c r="Q587" s="227"/>
      <c r="R587" s="227"/>
      <c r="S587" s="227"/>
      <c r="T587" s="228"/>
      <c r="AT587" s="229" t="s">
        <v>143</v>
      </c>
      <c r="AU587" s="229" t="s">
        <v>88</v>
      </c>
      <c r="AV587" s="15" t="s">
        <v>139</v>
      </c>
      <c r="AW587" s="15" t="s">
        <v>33</v>
      </c>
      <c r="AX587" s="15" t="s">
        <v>86</v>
      </c>
      <c r="AY587" s="229" t="s">
        <v>133</v>
      </c>
    </row>
    <row r="588" spans="1:65" s="2" customFormat="1" ht="16.5" customHeight="1">
      <c r="A588" s="32"/>
      <c r="B588" s="33"/>
      <c r="C588" s="184" t="s">
        <v>657</v>
      </c>
      <c r="D588" s="184" t="s">
        <v>135</v>
      </c>
      <c r="E588" s="185" t="s">
        <v>658</v>
      </c>
      <c r="F588" s="186" t="s">
        <v>659</v>
      </c>
      <c r="G588" s="187" t="s">
        <v>514</v>
      </c>
      <c r="H588" s="188">
        <v>22</v>
      </c>
      <c r="I588" s="189">
        <v>0</v>
      </c>
      <c r="J588" s="189">
        <f>ROUND(I588*H588,2)</f>
        <v>0</v>
      </c>
      <c r="K588" s="190"/>
      <c r="L588" s="37"/>
      <c r="M588" s="191" t="s">
        <v>1</v>
      </c>
      <c r="N588" s="192" t="s">
        <v>43</v>
      </c>
      <c r="O588" s="193">
        <v>0.762</v>
      </c>
      <c r="P588" s="193">
        <f>O588*H588</f>
        <v>16.764</v>
      </c>
      <c r="Q588" s="193">
        <v>0.0001</v>
      </c>
      <c r="R588" s="193">
        <f>Q588*H588</f>
        <v>0.0022</v>
      </c>
      <c r="S588" s="193">
        <v>0</v>
      </c>
      <c r="T588" s="194">
        <f>S588*H588</f>
        <v>0</v>
      </c>
      <c r="U588" s="32"/>
      <c r="V588" s="32"/>
      <c r="W588" s="32"/>
      <c r="X588" s="32"/>
      <c r="Y588" s="32"/>
      <c r="Z588" s="32"/>
      <c r="AA588" s="32"/>
      <c r="AB588" s="32"/>
      <c r="AC588" s="32"/>
      <c r="AD588" s="32"/>
      <c r="AE588" s="32"/>
      <c r="AR588" s="195" t="s">
        <v>139</v>
      </c>
      <c r="AT588" s="195" t="s">
        <v>135</v>
      </c>
      <c r="AU588" s="195" t="s">
        <v>88</v>
      </c>
      <c r="AY588" s="18" t="s">
        <v>133</v>
      </c>
      <c r="BE588" s="196">
        <f>IF(N588="základní",J588,0)</f>
        <v>0</v>
      </c>
      <c r="BF588" s="196">
        <f>IF(N588="snížená",J588,0)</f>
        <v>0</v>
      </c>
      <c r="BG588" s="196">
        <f>IF(N588="zákl. přenesená",J588,0)</f>
        <v>0</v>
      </c>
      <c r="BH588" s="196">
        <f>IF(N588="sníž. přenesená",J588,0)</f>
        <v>0</v>
      </c>
      <c r="BI588" s="196">
        <f>IF(N588="nulová",J588,0)</f>
        <v>0</v>
      </c>
      <c r="BJ588" s="18" t="s">
        <v>86</v>
      </c>
      <c r="BK588" s="196">
        <f>ROUND(I588*H588,2)</f>
        <v>0</v>
      </c>
      <c r="BL588" s="18" t="s">
        <v>139</v>
      </c>
      <c r="BM588" s="195" t="s">
        <v>660</v>
      </c>
    </row>
    <row r="589" spans="1:47" s="2" customFormat="1" ht="12">
      <c r="A589" s="32"/>
      <c r="B589" s="33"/>
      <c r="C589" s="34"/>
      <c r="D589" s="197" t="s">
        <v>141</v>
      </c>
      <c r="E589" s="34"/>
      <c r="F589" s="198" t="s">
        <v>661</v>
      </c>
      <c r="G589" s="34"/>
      <c r="H589" s="34"/>
      <c r="I589" s="34"/>
      <c r="J589" s="34"/>
      <c r="K589" s="34"/>
      <c r="L589" s="37"/>
      <c r="M589" s="199"/>
      <c r="N589" s="200"/>
      <c r="O589" s="69"/>
      <c r="P589" s="69"/>
      <c r="Q589" s="69"/>
      <c r="R589" s="69"/>
      <c r="S589" s="69"/>
      <c r="T589" s="70"/>
      <c r="U589" s="32"/>
      <c r="V589" s="32"/>
      <c r="W589" s="32"/>
      <c r="X589" s="32"/>
      <c r="Y589" s="32"/>
      <c r="Z589" s="32"/>
      <c r="AA589" s="32"/>
      <c r="AB589" s="32"/>
      <c r="AC589" s="32"/>
      <c r="AD589" s="32"/>
      <c r="AE589" s="32"/>
      <c r="AT589" s="18" t="s">
        <v>141</v>
      </c>
      <c r="AU589" s="18" t="s">
        <v>88</v>
      </c>
    </row>
    <row r="590" spans="2:51" s="13" customFormat="1" ht="12">
      <c r="B590" s="201"/>
      <c r="C590" s="202"/>
      <c r="D590" s="197" t="s">
        <v>143</v>
      </c>
      <c r="E590" s="203" t="s">
        <v>1</v>
      </c>
      <c r="F590" s="204" t="s">
        <v>469</v>
      </c>
      <c r="G590" s="202"/>
      <c r="H590" s="203" t="s">
        <v>1</v>
      </c>
      <c r="I590" s="202"/>
      <c r="J590" s="202"/>
      <c r="K590" s="202"/>
      <c r="L590" s="205"/>
      <c r="M590" s="206"/>
      <c r="N590" s="207"/>
      <c r="O590" s="207"/>
      <c r="P590" s="207"/>
      <c r="Q590" s="207"/>
      <c r="R590" s="207"/>
      <c r="S590" s="207"/>
      <c r="T590" s="208"/>
      <c r="AT590" s="209" t="s">
        <v>143</v>
      </c>
      <c r="AU590" s="209" t="s">
        <v>88</v>
      </c>
      <c r="AV590" s="13" t="s">
        <v>86</v>
      </c>
      <c r="AW590" s="13" t="s">
        <v>33</v>
      </c>
      <c r="AX590" s="13" t="s">
        <v>78</v>
      </c>
      <c r="AY590" s="209" t="s">
        <v>133</v>
      </c>
    </row>
    <row r="591" spans="2:51" s="14" customFormat="1" ht="12">
      <c r="B591" s="210"/>
      <c r="C591" s="211"/>
      <c r="D591" s="197" t="s">
        <v>143</v>
      </c>
      <c r="E591" s="212" t="s">
        <v>1</v>
      </c>
      <c r="F591" s="213" t="s">
        <v>662</v>
      </c>
      <c r="G591" s="211"/>
      <c r="H591" s="214">
        <v>22</v>
      </c>
      <c r="I591" s="211"/>
      <c r="J591" s="211"/>
      <c r="K591" s="211"/>
      <c r="L591" s="215"/>
      <c r="M591" s="216"/>
      <c r="N591" s="217"/>
      <c r="O591" s="217"/>
      <c r="P591" s="217"/>
      <c r="Q591" s="217"/>
      <c r="R591" s="217"/>
      <c r="S591" s="217"/>
      <c r="T591" s="218"/>
      <c r="AT591" s="219" t="s">
        <v>143</v>
      </c>
      <c r="AU591" s="219" t="s">
        <v>88</v>
      </c>
      <c r="AV591" s="14" t="s">
        <v>88</v>
      </c>
      <c r="AW591" s="14" t="s">
        <v>33</v>
      </c>
      <c r="AX591" s="14" t="s">
        <v>78</v>
      </c>
      <c r="AY591" s="219" t="s">
        <v>133</v>
      </c>
    </row>
    <row r="592" spans="2:51" s="15" customFormat="1" ht="12">
      <c r="B592" s="220"/>
      <c r="C592" s="221"/>
      <c r="D592" s="197" t="s">
        <v>143</v>
      </c>
      <c r="E592" s="222" t="s">
        <v>1</v>
      </c>
      <c r="F592" s="223" t="s">
        <v>146</v>
      </c>
      <c r="G592" s="221"/>
      <c r="H592" s="224">
        <v>22</v>
      </c>
      <c r="I592" s="221"/>
      <c r="J592" s="221"/>
      <c r="K592" s="221"/>
      <c r="L592" s="225"/>
      <c r="M592" s="226"/>
      <c r="N592" s="227"/>
      <c r="O592" s="227"/>
      <c r="P592" s="227"/>
      <c r="Q592" s="227"/>
      <c r="R592" s="227"/>
      <c r="S592" s="227"/>
      <c r="T592" s="228"/>
      <c r="AT592" s="229" t="s">
        <v>143</v>
      </c>
      <c r="AU592" s="229" t="s">
        <v>88</v>
      </c>
      <c r="AV592" s="15" t="s">
        <v>139</v>
      </c>
      <c r="AW592" s="15" t="s">
        <v>33</v>
      </c>
      <c r="AX592" s="15" t="s">
        <v>86</v>
      </c>
      <c r="AY592" s="229" t="s">
        <v>133</v>
      </c>
    </row>
    <row r="593" spans="1:65" s="2" customFormat="1" ht="16.5" customHeight="1">
      <c r="A593" s="32"/>
      <c r="B593" s="33"/>
      <c r="C593" s="240" t="s">
        <v>663</v>
      </c>
      <c r="D593" s="240" t="s">
        <v>422</v>
      </c>
      <c r="E593" s="241" t="s">
        <v>664</v>
      </c>
      <c r="F593" s="242" t="s">
        <v>665</v>
      </c>
      <c r="G593" s="243" t="s">
        <v>514</v>
      </c>
      <c r="H593" s="244">
        <v>22</v>
      </c>
      <c r="I593" s="245">
        <v>0</v>
      </c>
      <c r="J593" s="245">
        <f>ROUND(I593*H593,2)</f>
        <v>0</v>
      </c>
      <c r="K593" s="246"/>
      <c r="L593" s="247"/>
      <c r="M593" s="248" t="s">
        <v>1</v>
      </c>
      <c r="N593" s="249" t="s">
        <v>43</v>
      </c>
      <c r="O593" s="193">
        <v>0</v>
      </c>
      <c r="P593" s="193">
        <f>O593*H593</f>
        <v>0</v>
      </c>
      <c r="Q593" s="193">
        <v>0.0007</v>
      </c>
      <c r="R593" s="193">
        <f>Q593*H593</f>
        <v>0.0154</v>
      </c>
      <c r="S593" s="193">
        <v>0</v>
      </c>
      <c r="T593" s="194">
        <f>S593*H593</f>
        <v>0</v>
      </c>
      <c r="U593" s="32"/>
      <c r="V593" s="32"/>
      <c r="W593" s="32"/>
      <c r="X593" s="32"/>
      <c r="Y593" s="32"/>
      <c r="Z593" s="32"/>
      <c r="AA593" s="32"/>
      <c r="AB593" s="32"/>
      <c r="AC593" s="32"/>
      <c r="AD593" s="32"/>
      <c r="AE593" s="32"/>
      <c r="AR593" s="195" t="s">
        <v>183</v>
      </c>
      <c r="AT593" s="195" t="s">
        <v>422</v>
      </c>
      <c r="AU593" s="195" t="s">
        <v>88</v>
      </c>
      <c r="AY593" s="18" t="s">
        <v>133</v>
      </c>
      <c r="BE593" s="196">
        <f>IF(N593="základní",J593,0)</f>
        <v>0</v>
      </c>
      <c r="BF593" s="196">
        <f>IF(N593="snížená",J593,0)</f>
        <v>0</v>
      </c>
      <c r="BG593" s="196">
        <f>IF(N593="zákl. přenesená",J593,0)</f>
        <v>0</v>
      </c>
      <c r="BH593" s="196">
        <f>IF(N593="sníž. přenesená",J593,0)</f>
        <v>0</v>
      </c>
      <c r="BI593" s="196">
        <f>IF(N593="nulová",J593,0)</f>
        <v>0</v>
      </c>
      <c r="BJ593" s="18" t="s">
        <v>86</v>
      </c>
      <c r="BK593" s="196">
        <f>ROUND(I593*H593,2)</f>
        <v>0</v>
      </c>
      <c r="BL593" s="18" t="s">
        <v>139</v>
      </c>
      <c r="BM593" s="195" t="s">
        <v>666</v>
      </c>
    </row>
    <row r="594" spans="1:47" s="2" customFormat="1" ht="12">
      <c r="A594" s="32"/>
      <c r="B594" s="33"/>
      <c r="C594" s="34"/>
      <c r="D594" s="197" t="s">
        <v>141</v>
      </c>
      <c r="E594" s="34"/>
      <c r="F594" s="198" t="s">
        <v>665</v>
      </c>
      <c r="G594" s="34"/>
      <c r="H594" s="34"/>
      <c r="I594" s="34"/>
      <c r="J594" s="34"/>
      <c r="K594" s="34"/>
      <c r="L594" s="37"/>
      <c r="M594" s="199"/>
      <c r="N594" s="200"/>
      <c r="O594" s="69"/>
      <c r="P594" s="69"/>
      <c r="Q594" s="69"/>
      <c r="R594" s="69"/>
      <c r="S594" s="69"/>
      <c r="T594" s="70"/>
      <c r="U594" s="32"/>
      <c r="V594" s="32"/>
      <c r="W594" s="32"/>
      <c r="X594" s="32"/>
      <c r="Y594" s="32"/>
      <c r="Z594" s="32"/>
      <c r="AA594" s="32"/>
      <c r="AB594" s="32"/>
      <c r="AC594" s="32"/>
      <c r="AD594" s="32"/>
      <c r="AE594" s="32"/>
      <c r="AT594" s="18" t="s">
        <v>141</v>
      </c>
      <c r="AU594" s="18" t="s">
        <v>88</v>
      </c>
    </row>
    <row r="595" spans="2:51" s="14" customFormat="1" ht="12">
      <c r="B595" s="210"/>
      <c r="C595" s="211"/>
      <c r="D595" s="197" t="s">
        <v>143</v>
      </c>
      <c r="E595" s="212" t="s">
        <v>1</v>
      </c>
      <c r="F595" s="213" t="s">
        <v>662</v>
      </c>
      <c r="G595" s="211"/>
      <c r="H595" s="214">
        <v>22</v>
      </c>
      <c r="I595" s="211"/>
      <c r="J595" s="211"/>
      <c r="K595" s="211"/>
      <c r="L595" s="215"/>
      <c r="M595" s="216"/>
      <c r="N595" s="217"/>
      <c r="O595" s="217"/>
      <c r="P595" s="217"/>
      <c r="Q595" s="217"/>
      <c r="R595" s="217"/>
      <c r="S595" s="217"/>
      <c r="T595" s="218"/>
      <c r="AT595" s="219" t="s">
        <v>143</v>
      </c>
      <c r="AU595" s="219" t="s">
        <v>88</v>
      </c>
      <c r="AV595" s="14" t="s">
        <v>88</v>
      </c>
      <c r="AW595" s="14" t="s">
        <v>33</v>
      </c>
      <c r="AX595" s="14" t="s">
        <v>78</v>
      </c>
      <c r="AY595" s="219" t="s">
        <v>133</v>
      </c>
    </row>
    <row r="596" spans="2:51" s="15" customFormat="1" ht="12">
      <c r="B596" s="220"/>
      <c r="C596" s="221"/>
      <c r="D596" s="197" t="s">
        <v>143</v>
      </c>
      <c r="E596" s="222" t="s">
        <v>1</v>
      </c>
      <c r="F596" s="223" t="s">
        <v>146</v>
      </c>
      <c r="G596" s="221"/>
      <c r="H596" s="224">
        <v>22</v>
      </c>
      <c r="I596" s="221"/>
      <c r="J596" s="221"/>
      <c r="K596" s="221"/>
      <c r="L596" s="225"/>
      <c r="M596" s="226"/>
      <c r="N596" s="227"/>
      <c r="O596" s="227"/>
      <c r="P596" s="227"/>
      <c r="Q596" s="227"/>
      <c r="R596" s="227"/>
      <c r="S596" s="227"/>
      <c r="T596" s="228"/>
      <c r="AT596" s="229" t="s">
        <v>143</v>
      </c>
      <c r="AU596" s="229" t="s">
        <v>88</v>
      </c>
      <c r="AV596" s="15" t="s">
        <v>139</v>
      </c>
      <c r="AW596" s="15" t="s">
        <v>33</v>
      </c>
      <c r="AX596" s="15" t="s">
        <v>86</v>
      </c>
      <c r="AY596" s="229" t="s">
        <v>133</v>
      </c>
    </row>
    <row r="597" spans="1:65" s="2" customFormat="1" ht="16.5" customHeight="1">
      <c r="A597" s="32"/>
      <c r="B597" s="33"/>
      <c r="C597" s="184" t="s">
        <v>667</v>
      </c>
      <c r="D597" s="184" t="s">
        <v>135</v>
      </c>
      <c r="E597" s="185" t="s">
        <v>668</v>
      </c>
      <c r="F597" s="186" t="s">
        <v>669</v>
      </c>
      <c r="G597" s="187" t="s">
        <v>514</v>
      </c>
      <c r="H597" s="188">
        <v>2</v>
      </c>
      <c r="I597" s="189">
        <v>0</v>
      </c>
      <c r="J597" s="189">
        <f>ROUND(I597*H597,2)</f>
        <v>0</v>
      </c>
      <c r="K597" s="190"/>
      <c r="L597" s="37"/>
      <c r="M597" s="191" t="s">
        <v>1</v>
      </c>
      <c r="N597" s="192" t="s">
        <v>43</v>
      </c>
      <c r="O597" s="193">
        <v>1.163</v>
      </c>
      <c r="P597" s="193">
        <f>O597*H597</f>
        <v>2.326</v>
      </c>
      <c r="Q597" s="193">
        <v>0.0001</v>
      </c>
      <c r="R597" s="193">
        <f>Q597*H597</f>
        <v>0.0002</v>
      </c>
      <c r="S597" s="193">
        <v>0</v>
      </c>
      <c r="T597" s="194">
        <f>S597*H597</f>
        <v>0</v>
      </c>
      <c r="U597" s="32"/>
      <c r="V597" s="32"/>
      <c r="W597" s="32"/>
      <c r="X597" s="32"/>
      <c r="Y597" s="32"/>
      <c r="Z597" s="32"/>
      <c r="AA597" s="32"/>
      <c r="AB597" s="32"/>
      <c r="AC597" s="32"/>
      <c r="AD597" s="32"/>
      <c r="AE597" s="32"/>
      <c r="AR597" s="195" t="s">
        <v>139</v>
      </c>
      <c r="AT597" s="195" t="s">
        <v>135</v>
      </c>
      <c r="AU597" s="195" t="s">
        <v>88</v>
      </c>
      <c r="AY597" s="18" t="s">
        <v>133</v>
      </c>
      <c r="BE597" s="196">
        <f>IF(N597="základní",J597,0)</f>
        <v>0</v>
      </c>
      <c r="BF597" s="196">
        <f>IF(N597="snížená",J597,0)</f>
        <v>0</v>
      </c>
      <c r="BG597" s="196">
        <f>IF(N597="zákl. přenesená",J597,0)</f>
        <v>0</v>
      </c>
      <c r="BH597" s="196">
        <f>IF(N597="sníž. přenesená",J597,0)</f>
        <v>0</v>
      </c>
      <c r="BI597" s="196">
        <f>IF(N597="nulová",J597,0)</f>
        <v>0</v>
      </c>
      <c r="BJ597" s="18" t="s">
        <v>86</v>
      </c>
      <c r="BK597" s="196">
        <f>ROUND(I597*H597,2)</f>
        <v>0</v>
      </c>
      <c r="BL597" s="18" t="s">
        <v>139</v>
      </c>
      <c r="BM597" s="195" t="s">
        <v>670</v>
      </c>
    </row>
    <row r="598" spans="1:47" s="2" customFormat="1" ht="12">
      <c r="A598" s="32"/>
      <c r="B598" s="33"/>
      <c r="C598" s="34"/>
      <c r="D598" s="197" t="s">
        <v>141</v>
      </c>
      <c r="E598" s="34"/>
      <c r="F598" s="198" t="s">
        <v>671</v>
      </c>
      <c r="G598" s="34"/>
      <c r="H598" s="34"/>
      <c r="I598" s="34"/>
      <c r="J598" s="34"/>
      <c r="K598" s="34"/>
      <c r="L598" s="37"/>
      <c r="M598" s="199"/>
      <c r="N598" s="200"/>
      <c r="O598" s="69"/>
      <c r="P598" s="69"/>
      <c r="Q598" s="69"/>
      <c r="R598" s="69"/>
      <c r="S598" s="69"/>
      <c r="T598" s="70"/>
      <c r="U598" s="32"/>
      <c r="V598" s="32"/>
      <c r="W598" s="32"/>
      <c r="X598" s="32"/>
      <c r="Y598" s="32"/>
      <c r="Z598" s="32"/>
      <c r="AA598" s="32"/>
      <c r="AB598" s="32"/>
      <c r="AC598" s="32"/>
      <c r="AD598" s="32"/>
      <c r="AE598" s="32"/>
      <c r="AT598" s="18" t="s">
        <v>141</v>
      </c>
      <c r="AU598" s="18" t="s">
        <v>88</v>
      </c>
    </row>
    <row r="599" spans="2:51" s="13" customFormat="1" ht="12">
      <c r="B599" s="201"/>
      <c r="C599" s="202"/>
      <c r="D599" s="197" t="s">
        <v>143</v>
      </c>
      <c r="E599" s="203" t="s">
        <v>1</v>
      </c>
      <c r="F599" s="204" t="s">
        <v>469</v>
      </c>
      <c r="G599" s="202"/>
      <c r="H599" s="203" t="s">
        <v>1</v>
      </c>
      <c r="I599" s="202"/>
      <c r="J599" s="202"/>
      <c r="K599" s="202"/>
      <c r="L599" s="205"/>
      <c r="M599" s="206"/>
      <c r="N599" s="207"/>
      <c r="O599" s="207"/>
      <c r="P599" s="207"/>
      <c r="Q599" s="207"/>
      <c r="R599" s="207"/>
      <c r="S599" s="207"/>
      <c r="T599" s="208"/>
      <c r="AT599" s="209" t="s">
        <v>143</v>
      </c>
      <c r="AU599" s="209" t="s">
        <v>88</v>
      </c>
      <c r="AV599" s="13" t="s">
        <v>86</v>
      </c>
      <c r="AW599" s="13" t="s">
        <v>33</v>
      </c>
      <c r="AX599" s="13" t="s">
        <v>78</v>
      </c>
      <c r="AY599" s="209" t="s">
        <v>133</v>
      </c>
    </row>
    <row r="600" spans="2:51" s="14" customFormat="1" ht="12">
      <c r="B600" s="210"/>
      <c r="C600" s="211"/>
      <c r="D600" s="197" t="s">
        <v>143</v>
      </c>
      <c r="E600" s="212" t="s">
        <v>1</v>
      </c>
      <c r="F600" s="213" t="s">
        <v>672</v>
      </c>
      <c r="G600" s="211"/>
      <c r="H600" s="214">
        <v>2</v>
      </c>
      <c r="I600" s="211"/>
      <c r="J600" s="211"/>
      <c r="K600" s="211"/>
      <c r="L600" s="215"/>
      <c r="M600" s="216"/>
      <c r="N600" s="217"/>
      <c r="O600" s="217"/>
      <c r="P600" s="217"/>
      <c r="Q600" s="217"/>
      <c r="R600" s="217"/>
      <c r="S600" s="217"/>
      <c r="T600" s="218"/>
      <c r="AT600" s="219" t="s">
        <v>143</v>
      </c>
      <c r="AU600" s="219" t="s">
        <v>88</v>
      </c>
      <c r="AV600" s="14" t="s">
        <v>88</v>
      </c>
      <c r="AW600" s="14" t="s">
        <v>33</v>
      </c>
      <c r="AX600" s="14" t="s">
        <v>78</v>
      </c>
      <c r="AY600" s="219" t="s">
        <v>133</v>
      </c>
    </row>
    <row r="601" spans="2:51" s="15" customFormat="1" ht="12">
      <c r="B601" s="220"/>
      <c r="C601" s="221"/>
      <c r="D601" s="197" t="s">
        <v>143</v>
      </c>
      <c r="E601" s="222" t="s">
        <v>1</v>
      </c>
      <c r="F601" s="223" t="s">
        <v>146</v>
      </c>
      <c r="G601" s="221"/>
      <c r="H601" s="224">
        <v>2</v>
      </c>
      <c r="I601" s="221"/>
      <c r="J601" s="221"/>
      <c r="K601" s="221"/>
      <c r="L601" s="225"/>
      <c r="M601" s="226"/>
      <c r="N601" s="227"/>
      <c r="O601" s="227"/>
      <c r="P601" s="227"/>
      <c r="Q601" s="227"/>
      <c r="R601" s="227"/>
      <c r="S601" s="227"/>
      <c r="T601" s="228"/>
      <c r="AT601" s="229" t="s">
        <v>143</v>
      </c>
      <c r="AU601" s="229" t="s">
        <v>88</v>
      </c>
      <c r="AV601" s="15" t="s">
        <v>139</v>
      </c>
      <c r="AW601" s="15" t="s">
        <v>33</v>
      </c>
      <c r="AX601" s="15" t="s">
        <v>86</v>
      </c>
      <c r="AY601" s="229" t="s">
        <v>133</v>
      </c>
    </row>
    <row r="602" spans="1:65" s="2" customFormat="1" ht="16.5" customHeight="1">
      <c r="A602" s="32"/>
      <c r="B602" s="33"/>
      <c r="C602" s="240" t="s">
        <v>673</v>
      </c>
      <c r="D602" s="240" t="s">
        <v>422</v>
      </c>
      <c r="E602" s="241" t="s">
        <v>674</v>
      </c>
      <c r="F602" s="242" t="s">
        <v>675</v>
      </c>
      <c r="G602" s="243" t="s">
        <v>514</v>
      </c>
      <c r="H602" s="244">
        <v>2</v>
      </c>
      <c r="I602" s="245">
        <v>0</v>
      </c>
      <c r="J602" s="245">
        <f>ROUND(I602*H602,2)</f>
        <v>0</v>
      </c>
      <c r="K602" s="246"/>
      <c r="L602" s="247"/>
      <c r="M602" s="248" t="s">
        <v>1</v>
      </c>
      <c r="N602" s="249" t="s">
        <v>43</v>
      </c>
      <c r="O602" s="193">
        <v>0</v>
      </c>
      <c r="P602" s="193">
        <f>O602*H602</f>
        <v>0</v>
      </c>
      <c r="Q602" s="193">
        <v>0.0009</v>
      </c>
      <c r="R602" s="193">
        <f>Q602*H602</f>
        <v>0.0018</v>
      </c>
      <c r="S602" s="193">
        <v>0</v>
      </c>
      <c r="T602" s="194">
        <f>S602*H602</f>
        <v>0</v>
      </c>
      <c r="U602" s="32"/>
      <c r="V602" s="32"/>
      <c r="W602" s="32"/>
      <c r="X602" s="32"/>
      <c r="Y602" s="32"/>
      <c r="Z602" s="32"/>
      <c r="AA602" s="32"/>
      <c r="AB602" s="32"/>
      <c r="AC602" s="32"/>
      <c r="AD602" s="32"/>
      <c r="AE602" s="32"/>
      <c r="AR602" s="195" t="s">
        <v>183</v>
      </c>
      <c r="AT602" s="195" t="s">
        <v>422</v>
      </c>
      <c r="AU602" s="195" t="s">
        <v>88</v>
      </c>
      <c r="AY602" s="18" t="s">
        <v>133</v>
      </c>
      <c r="BE602" s="196">
        <f>IF(N602="základní",J602,0)</f>
        <v>0</v>
      </c>
      <c r="BF602" s="196">
        <f>IF(N602="snížená",J602,0)</f>
        <v>0</v>
      </c>
      <c r="BG602" s="196">
        <f>IF(N602="zákl. přenesená",J602,0)</f>
        <v>0</v>
      </c>
      <c r="BH602" s="196">
        <f>IF(N602="sníž. přenesená",J602,0)</f>
        <v>0</v>
      </c>
      <c r="BI602" s="196">
        <f>IF(N602="nulová",J602,0)</f>
        <v>0</v>
      </c>
      <c r="BJ602" s="18" t="s">
        <v>86</v>
      </c>
      <c r="BK602" s="196">
        <f>ROUND(I602*H602,2)</f>
        <v>0</v>
      </c>
      <c r="BL602" s="18" t="s">
        <v>139</v>
      </c>
      <c r="BM602" s="195" t="s">
        <v>676</v>
      </c>
    </row>
    <row r="603" spans="1:47" s="2" customFormat="1" ht="12">
      <c r="A603" s="32"/>
      <c r="B603" s="33"/>
      <c r="C603" s="34"/>
      <c r="D603" s="197" t="s">
        <v>141</v>
      </c>
      <c r="E603" s="34"/>
      <c r="F603" s="198" t="s">
        <v>675</v>
      </c>
      <c r="G603" s="34"/>
      <c r="H603" s="34"/>
      <c r="I603" s="34"/>
      <c r="J603" s="34"/>
      <c r="K603" s="34"/>
      <c r="L603" s="37"/>
      <c r="M603" s="199"/>
      <c r="N603" s="200"/>
      <c r="O603" s="69"/>
      <c r="P603" s="69"/>
      <c r="Q603" s="69"/>
      <c r="R603" s="69"/>
      <c r="S603" s="69"/>
      <c r="T603" s="70"/>
      <c r="U603" s="32"/>
      <c r="V603" s="32"/>
      <c r="W603" s="32"/>
      <c r="X603" s="32"/>
      <c r="Y603" s="32"/>
      <c r="Z603" s="32"/>
      <c r="AA603" s="32"/>
      <c r="AB603" s="32"/>
      <c r="AC603" s="32"/>
      <c r="AD603" s="32"/>
      <c r="AE603" s="32"/>
      <c r="AT603" s="18" t="s">
        <v>141</v>
      </c>
      <c r="AU603" s="18" t="s">
        <v>88</v>
      </c>
    </row>
    <row r="604" spans="2:51" s="14" customFormat="1" ht="12">
      <c r="B604" s="210"/>
      <c r="C604" s="211"/>
      <c r="D604" s="197" t="s">
        <v>143</v>
      </c>
      <c r="E604" s="212" t="s">
        <v>1</v>
      </c>
      <c r="F604" s="213" t="s">
        <v>672</v>
      </c>
      <c r="G604" s="211"/>
      <c r="H604" s="214">
        <v>2</v>
      </c>
      <c r="I604" s="211"/>
      <c r="J604" s="211"/>
      <c r="K604" s="211"/>
      <c r="L604" s="215"/>
      <c r="M604" s="216"/>
      <c r="N604" s="217"/>
      <c r="O604" s="217"/>
      <c r="P604" s="217"/>
      <c r="Q604" s="217"/>
      <c r="R604" s="217"/>
      <c r="S604" s="217"/>
      <c r="T604" s="218"/>
      <c r="AT604" s="219" t="s">
        <v>143</v>
      </c>
      <c r="AU604" s="219" t="s">
        <v>88</v>
      </c>
      <c r="AV604" s="14" t="s">
        <v>88</v>
      </c>
      <c r="AW604" s="14" t="s">
        <v>33</v>
      </c>
      <c r="AX604" s="14" t="s">
        <v>78</v>
      </c>
      <c r="AY604" s="219" t="s">
        <v>133</v>
      </c>
    </row>
    <row r="605" spans="2:51" s="15" customFormat="1" ht="12">
      <c r="B605" s="220"/>
      <c r="C605" s="221"/>
      <c r="D605" s="197" t="s">
        <v>143</v>
      </c>
      <c r="E605" s="222" t="s">
        <v>1</v>
      </c>
      <c r="F605" s="223" t="s">
        <v>146</v>
      </c>
      <c r="G605" s="221"/>
      <c r="H605" s="224">
        <v>2</v>
      </c>
      <c r="I605" s="221"/>
      <c r="J605" s="221"/>
      <c r="K605" s="221"/>
      <c r="L605" s="225"/>
      <c r="M605" s="226"/>
      <c r="N605" s="227"/>
      <c r="O605" s="227"/>
      <c r="P605" s="227"/>
      <c r="Q605" s="227"/>
      <c r="R605" s="227"/>
      <c r="S605" s="227"/>
      <c r="T605" s="228"/>
      <c r="AT605" s="229" t="s">
        <v>143</v>
      </c>
      <c r="AU605" s="229" t="s">
        <v>88</v>
      </c>
      <c r="AV605" s="15" t="s">
        <v>139</v>
      </c>
      <c r="AW605" s="15" t="s">
        <v>33</v>
      </c>
      <c r="AX605" s="15" t="s">
        <v>86</v>
      </c>
      <c r="AY605" s="229" t="s">
        <v>133</v>
      </c>
    </row>
    <row r="606" spans="1:65" s="2" customFormat="1" ht="16.5" customHeight="1">
      <c r="A606" s="32"/>
      <c r="B606" s="33"/>
      <c r="C606" s="184" t="s">
        <v>677</v>
      </c>
      <c r="D606" s="184" t="s">
        <v>135</v>
      </c>
      <c r="E606" s="185" t="s">
        <v>678</v>
      </c>
      <c r="F606" s="186" t="s">
        <v>679</v>
      </c>
      <c r="G606" s="187" t="s">
        <v>514</v>
      </c>
      <c r="H606" s="188">
        <v>9</v>
      </c>
      <c r="I606" s="189">
        <v>0</v>
      </c>
      <c r="J606" s="189">
        <f>ROUND(I606*H606,2)</f>
        <v>0</v>
      </c>
      <c r="K606" s="190"/>
      <c r="L606" s="37"/>
      <c r="M606" s="191" t="s">
        <v>1</v>
      </c>
      <c r="N606" s="192" t="s">
        <v>43</v>
      </c>
      <c r="O606" s="193">
        <v>1.415</v>
      </c>
      <c r="P606" s="193">
        <f>O606*H606</f>
        <v>12.735</v>
      </c>
      <c r="Q606" s="193">
        <v>0.0001</v>
      </c>
      <c r="R606" s="193">
        <f>Q606*H606</f>
        <v>0.0009000000000000001</v>
      </c>
      <c r="S606" s="193">
        <v>0</v>
      </c>
      <c r="T606" s="194">
        <f>S606*H606</f>
        <v>0</v>
      </c>
      <c r="U606" s="32"/>
      <c r="V606" s="32"/>
      <c r="W606" s="32"/>
      <c r="X606" s="32"/>
      <c r="Y606" s="32"/>
      <c r="Z606" s="32"/>
      <c r="AA606" s="32"/>
      <c r="AB606" s="32"/>
      <c r="AC606" s="32"/>
      <c r="AD606" s="32"/>
      <c r="AE606" s="32"/>
      <c r="AR606" s="195" t="s">
        <v>139</v>
      </c>
      <c r="AT606" s="195" t="s">
        <v>135</v>
      </c>
      <c r="AU606" s="195" t="s">
        <v>88</v>
      </c>
      <c r="AY606" s="18" t="s">
        <v>133</v>
      </c>
      <c r="BE606" s="196">
        <f>IF(N606="základní",J606,0)</f>
        <v>0</v>
      </c>
      <c r="BF606" s="196">
        <f>IF(N606="snížená",J606,0)</f>
        <v>0</v>
      </c>
      <c r="BG606" s="196">
        <f>IF(N606="zákl. přenesená",J606,0)</f>
        <v>0</v>
      </c>
      <c r="BH606" s="196">
        <f>IF(N606="sníž. přenesená",J606,0)</f>
        <v>0</v>
      </c>
      <c r="BI606" s="196">
        <f>IF(N606="nulová",J606,0)</f>
        <v>0</v>
      </c>
      <c r="BJ606" s="18" t="s">
        <v>86</v>
      </c>
      <c r="BK606" s="196">
        <f>ROUND(I606*H606,2)</f>
        <v>0</v>
      </c>
      <c r="BL606" s="18" t="s">
        <v>139</v>
      </c>
      <c r="BM606" s="195" t="s">
        <v>680</v>
      </c>
    </row>
    <row r="607" spans="1:47" s="2" customFormat="1" ht="12">
      <c r="A607" s="32"/>
      <c r="B607" s="33"/>
      <c r="C607" s="34"/>
      <c r="D607" s="197" t="s">
        <v>141</v>
      </c>
      <c r="E607" s="34"/>
      <c r="F607" s="198" t="s">
        <v>681</v>
      </c>
      <c r="G607" s="34"/>
      <c r="H607" s="34"/>
      <c r="I607" s="34"/>
      <c r="J607" s="34"/>
      <c r="K607" s="34"/>
      <c r="L607" s="37"/>
      <c r="M607" s="199"/>
      <c r="N607" s="200"/>
      <c r="O607" s="69"/>
      <c r="P607" s="69"/>
      <c r="Q607" s="69"/>
      <c r="R607" s="69"/>
      <c r="S607" s="69"/>
      <c r="T607" s="70"/>
      <c r="U607" s="32"/>
      <c r="V607" s="32"/>
      <c r="W607" s="32"/>
      <c r="X607" s="32"/>
      <c r="Y607" s="32"/>
      <c r="Z607" s="32"/>
      <c r="AA607" s="32"/>
      <c r="AB607" s="32"/>
      <c r="AC607" s="32"/>
      <c r="AD607" s="32"/>
      <c r="AE607" s="32"/>
      <c r="AT607" s="18" t="s">
        <v>141</v>
      </c>
      <c r="AU607" s="18" t="s">
        <v>88</v>
      </c>
    </row>
    <row r="608" spans="2:51" s="13" customFormat="1" ht="12">
      <c r="B608" s="201"/>
      <c r="C608" s="202"/>
      <c r="D608" s="197" t="s">
        <v>143</v>
      </c>
      <c r="E608" s="203" t="s">
        <v>1</v>
      </c>
      <c r="F608" s="204" t="s">
        <v>469</v>
      </c>
      <c r="G608" s="202"/>
      <c r="H608" s="203" t="s">
        <v>1</v>
      </c>
      <c r="I608" s="202"/>
      <c r="J608" s="202"/>
      <c r="K608" s="202"/>
      <c r="L608" s="205"/>
      <c r="M608" s="206"/>
      <c r="N608" s="207"/>
      <c r="O608" s="207"/>
      <c r="P608" s="207"/>
      <c r="Q608" s="207"/>
      <c r="R608" s="207"/>
      <c r="S608" s="207"/>
      <c r="T608" s="208"/>
      <c r="AT608" s="209" t="s">
        <v>143</v>
      </c>
      <c r="AU608" s="209" t="s">
        <v>88</v>
      </c>
      <c r="AV608" s="13" t="s">
        <v>86</v>
      </c>
      <c r="AW608" s="13" t="s">
        <v>33</v>
      </c>
      <c r="AX608" s="13" t="s">
        <v>78</v>
      </c>
      <c r="AY608" s="209" t="s">
        <v>133</v>
      </c>
    </row>
    <row r="609" spans="2:51" s="14" customFormat="1" ht="12">
      <c r="B609" s="210"/>
      <c r="C609" s="211"/>
      <c r="D609" s="197" t="s">
        <v>143</v>
      </c>
      <c r="E609" s="212" t="s">
        <v>1</v>
      </c>
      <c r="F609" s="213" t="s">
        <v>682</v>
      </c>
      <c r="G609" s="211"/>
      <c r="H609" s="214">
        <v>9</v>
      </c>
      <c r="I609" s="211"/>
      <c r="J609" s="211"/>
      <c r="K609" s="211"/>
      <c r="L609" s="215"/>
      <c r="M609" s="216"/>
      <c r="N609" s="217"/>
      <c r="O609" s="217"/>
      <c r="P609" s="217"/>
      <c r="Q609" s="217"/>
      <c r="R609" s="217"/>
      <c r="S609" s="217"/>
      <c r="T609" s="218"/>
      <c r="AT609" s="219" t="s">
        <v>143</v>
      </c>
      <c r="AU609" s="219" t="s">
        <v>88</v>
      </c>
      <c r="AV609" s="14" t="s">
        <v>88</v>
      </c>
      <c r="AW609" s="14" t="s">
        <v>33</v>
      </c>
      <c r="AX609" s="14" t="s">
        <v>78</v>
      </c>
      <c r="AY609" s="219" t="s">
        <v>133</v>
      </c>
    </row>
    <row r="610" spans="2:51" s="15" customFormat="1" ht="12">
      <c r="B610" s="220"/>
      <c r="C610" s="221"/>
      <c r="D610" s="197" t="s">
        <v>143</v>
      </c>
      <c r="E610" s="222" t="s">
        <v>1</v>
      </c>
      <c r="F610" s="223" t="s">
        <v>146</v>
      </c>
      <c r="G610" s="221"/>
      <c r="H610" s="224">
        <v>9</v>
      </c>
      <c r="I610" s="221"/>
      <c r="J610" s="221"/>
      <c r="K610" s="221"/>
      <c r="L610" s="225"/>
      <c r="M610" s="226"/>
      <c r="N610" s="227"/>
      <c r="O610" s="227"/>
      <c r="P610" s="227"/>
      <c r="Q610" s="227"/>
      <c r="R610" s="227"/>
      <c r="S610" s="227"/>
      <c r="T610" s="228"/>
      <c r="AT610" s="229" t="s">
        <v>143</v>
      </c>
      <c r="AU610" s="229" t="s">
        <v>88</v>
      </c>
      <c r="AV610" s="15" t="s">
        <v>139</v>
      </c>
      <c r="AW610" s="15" t="s">
        <v>33</v>
      </c>
      <c r="AX610" s="15" t="s">
        <v>86</v>
      </c>
      <c r="AY610" s="229" t="s">
        <v>133</v>
      </c>
    </row>
    <row r="611" spans="1:65" s="2" customFormat="1" ht="16.5" customHeight="1">
      <c r="A611" s="32"/>
      <c r="B611" s="33"/>
      <c r="C611" s="240" t="s">
        <v>683</v>
      </c>
      <c r="D611" s="240" t="s">
        <v>422</v>
      </c>
      <c r="E611" s="241" t="s">
        <v>684</v>
      </c>
      <c r="F611" s="242" t="s">
        <v>685</v>
      </c>
      <c r="G611" s="243" t="s">
        <v>514</v>
      </c>
      <c r="H611" s="244">
        <v>9</v>
      </c>
      <c r="I611" s="245">
        <v>0</v>
      </c>
      <c r="J611" s="245">
        <f>ROUND(I611*H611,2)</f>
        <v>0</v>
      </c>
      <c r="K611" s="246"/>
      <c r="L611" s="247"/>
      <c r="M611" s="248" t="s">
        <v>1</v>
      </c>
      <c r="N611" s="249" t="s">
        <v>43</v>
      </c>
      <c r="O611" s="193">
        <v>0</v>
      </c>
      <c r="P611" s="193">
        <f>O611*H611</f>
        <v>0</v>
      </c>
      <c r="Q611" s="193">
        <v>0.0011</v>
      </c>
      <c r="R611" s="193">
        <f>Q611*H611</f>
        <v>0.0099</v>
      </c>
      <c r="S611" s="193">
        <v>0</v>
      </c>
      <c r="T611" s="194">
        <f>S611*H611</f>
        <v>0</v>
      </c>
      <c r="U611" s="32"/>
      <c r="V611" s="32"/>
      <c r="W611" s="32"/>
      <c r="X611" s="32"/>
      <c r="Y611" s="32"/>
      <c r="Z611" s="32"/>
      <c r="AA611" s="32"/>
      <c r="AB611" s="32"/>
      <c r="AC611" s="32"/>
      <c r="AD611" s="32"/>
      <c r="AE611" s="32"/>
      <c r="AR611" s="195" t="s">
        <v>183</v>
      </c>
      <c r="AT611" s="195" t="s">
        <v>422</v>
      </c>
      <c r="AU611" s="195" t="s">
        <v>88</v>
      </c>
      <c r="AY611" s="18" t="s">
        <v>133</v>
      </c>
      <c r="BE611" s="196">
        <f>IF(N611="základní",J611,0)</f>
        <v>0</v>
      </c>
      <c r="BF611" s="196">
        <f>IF(N611="snížená",J611,0)</f>
        <v>0</v>
      </c>
      <c r="BG611" s="196">
        <f>IF(N611="zákl. přenesená",J611,0)</f>
        <v>0</v>
      </c>
      <c r="BH611" s="196">
        <f>IF(N611="sníž. přenesená",J611,0)</f>
        <v>0</v>
      </c>
      <c r="BI611" s="196">
        <f>IF(N611="nulová",J611,0)</f>
        <v>0</v>
      </c>
      <c r="BJ611" s="18" t="s">
        <v>86</v>
      </c>
      <c r="BK611" s="196">
        <f>ROUND(I611*H611,2)</f>
        <v>0</v>
      </c>
      <c r="BL611" s="18" t="s">
        <v>139</v>
      </c>
      <c r="BM611" s="195" t="s">
        <v>686</v>
      </c>
    </row>
    <row r="612" spans="1:47" s="2" customFormat="1" ht="12">
      <c r="A612" s="32"/>
      <c r="B612" s="33"/>
      <c r="C612" s="34"/>
      <c r="D612" s="197" t="s">
        <v>141</v>
      </c>
      <c r="E612" s="34"/>
      <c r="F612" s="198" t="s">
        <v>685</v>
      </c>
      <c r="G612" s="34"/>
      <c r="H612" s="34"/>
      <c r="I612" s="34"/>
      <c r="J612" s="34"/>
      <c r="K612" s="34"/>
      <c r="L612" s="37"/>
      <c r="M612" s="199"/>
      <c r="N612" s="200"/>
      <c r="O612" s="69"/>
      <c r="P612" s="69"/>
      <c r="Q612" s="69"/>
      <c r="R612" s="69"/>
      <c r="S612" s="69"/>
      <c r="T612" s="70"/>
      <c r="U612" s="32"/>
      <c r="V612" s="32"/>
      <c r="W612" s="32"/>
      <c r="X612" s="32"/>
      <c r="Y612" s="32"/>
      <c r="Z612" s="32"/>
      <c r="AA612" s="32"/>
      <c r="AB612" s="32"/>
      <c r="AC612" s="32"/>
      <c r="AD612" s="32"/>
      <c r="AE612" s="32"/>
      <c r="AT612" s="18" t="s">
        <v>141</v>
      </c>
      <c r="AU612" s="18" t="s">
        <v>88</v>
      </c>
    </row>
    <row r="613" spans="2:51" s="14" customFormat="1" ht="12">
      <c r="B613" s="210"/>
      <c r="C613" s="211"/>
      <c r="D613" s="197" t="s">
        <v>143</v>
      </c>
      <c r="E613" s="212" t="s">
        <v>1</v>
      </c>
      <c r="F613" s="213" t="s">
        <v>682</v>
      </c>
      <c r="G613" s="211"/>
      <c r="H613" s="214">
        <v>9</v>
      </c>
      <c r="I613" s="211"/>
      <c r="J613" s="211"/>
      <c r="K613" s="211"/>
      <c r="L613" s="215"/>
      <c r="M613" s="216"/>
      <c r="N613" s="217"/>
      <c r="O613" s="217"/>
      <c r="P613" s="217"/>
      <c r="Q613" s="217"/>
      <c r="R613" s="217"/>
      <c r="S613" s="217"/>
      <c r="T613" s="218"/>
      <c r="AT613" s="219" t="s">
        <v>143</v>
      </c>
      <c r="AU613" s="219" t="s">
        <v>88</v>
      </c>
      <c r="AV613" s="14" t="s">
        <v>88</v>
      </c>
      <c r="AW613" s="14" t="s">
        <v>33</v>
      </c>
      <c r="AX613" s="14" t="s">
        <v>78</v>
      </c>
      <c r="AY613" s="219" t="s">
        <v>133</v>
      </c>
    </row>
    <row r="614" spans="2:51" s="15" customFormat="1" ht="12">
      <c r="B614" s="220"/>
      <c r="C614" s="221"/>
      <c r="D614" s="197" t="s">
        <v>143</v>
      </c>
      <c r="E614" s="222" t="s">
        <v>1</v>
      </c>
      <c r="F614" s="223" t="s">
        <v>146</v>
      </c>
      <c r="G614" s="221"/>
      <c r="H614" s="224">
        <v>9</v>
      </c>
      <c r="I614" s="221"/>
      <c r="J614" s="221"/>
      <c r="K614" s="221"/>
      <c r="L614" s="225"/>
      <c r="M614" s="226"/>
      <c r="N614" s="227"/>
      <c r="O614" s="227"/>
      <c r="P614" s="227"/>
      <c r="Q614" s="227"/>
      <c r="R614" s="227"/>
      <c r="S614" s="227"/>
      <c r="T614" s="228"/>
      <c r="AT614" s="229" t="s">
        <v>143</v>
      </c>
      <c r="AU614" s="229" t="s">
        <v>88</v>
      </c>
      <c r="AV614" s="15" t="s">
        <v>139</v>
      </c>
      <c r="AW614" s="15" t="s">
        <v>33</v>
      </c>
      <c r="AX614" s="15" t="s">
        <v>86</v>
      </c>
      <c r="AY614" s="229" t="s">
        <v>133</v>
      </c>
    </row>
    <row r="615" spans="1:65" s="2" customFormat="1" ht="16.5" customHeight="1">
      <c r="A615" s="32"/>
      <c r="B615" s="33"/>
      <c r="C615" s="184" t="s">
        <v>687</v>
      </c>
      <c r="D615" s="184" t="s">
        <v>135</v>
      </c>
      <c r="E615" s="185" t="s">
        <v>688</v>
      </c>
      <c r="F615" s="186" t="s">
        <v>689</v>
      </c>
      <c r="G615" s="187" t="s">
        <v>249</v>
      </c>
      <c r="H615" s="188">
        <v>2.88</v>
      </c>
      <c r="I615" s="189">
        <v>0</v>
      </c>
      <c r="J615" s="189">
        <f>ROUND(I615*H615,2)</f>
        <v>0</v>
      </c>
      <c r="K615" s="190"/>
      <c r="L615" s="37"/>
      <c r="M615" s="191" t="s">
        <v>1</v>
      </c>
      <c r="N615" s="192" t="s">
        <v>43</v>
      </c>
      <c r="O615" s="193">
        <v>0.888</v>
      </c>
      <c r="P615" s="193">
        <f>O615*H615</f>
        <v>2.55744</v>
      </c>
      <c r="Q615" s="193">
        <v>0</v>
      </c>
      <c r="R615" s="193">
        <f>Q615*H615</f>
        <v>0</v>
      </c>
      <c r="S615" s="193">
        <v>1.56</v>
      </c>
      <c r="T615" s="194">
        <f>S615*H615</f>
        <v>4.4928</v>
      </c>
      <c r="U615" s="32"/>
      <c r="V615" s="32"/>
      <c r="W615" s="32"/>
      <c r="X615" s="32"/>
      <c r="Y615" s="32"/>
      <c r="Z615" s="32"/>
      <c r="AA615" s="32"/>
      <c r="AB615" s="32"/>
      <c r="AC615" s="32"/>
      <c r="AD615" s="32"/>
      <c r="AE615" s="32"/>
      <c r="AR615" s="195" t="s">
        <v>139</v>
      </c>
      <c r="AT615" s="195" t="s">
        <v>135</v>
      </c>
      <c r="AU615" s="195" t="s">
        <v>88</v>
      </c>
      <c r="AY615" s="18" t="s">
        <v>133</v>
      </c>
      <c r="BE615" s="196">
        <f>IF(N615="základní",J615,0)</f>
        <v>0</v>
      </c>
      <c r="BF615" s="196">
        <f>IF(N615="snížená",J615,0)</f>
        <v>0</v>
      </c>
      <c r="BG615" s="196">
        <f>IF(N615="zákl. přenesená",J615,0)</f>
        <v>0</v>
      </c>
      <c r="BH615" s="196">
        <f>IF(N615="sníž. přenesená",J615,0)</f>
        <v>0</v>
      </c>
      <c r="BI615" s="196">
        <f>IF(N615="nulová",J615,0)</f>
        <v>0</v>
      </c>
      <c r="BJ615" s="18" t="s">
        <v>86</v>
      </c>
      <c r="BK615" s="196">
        <f>ROUND(I615*H615,2)</f>
        <v>0</v>
      </c>
      <c r="BL615" s="18" t="s">
        <v>139</v>
      </c>
      <c r="BM615" s="195" t="s">
        <v>690</v>
      </c>
    </row>
    <row r="616" spans="1:47" s="2" customFormat="1" ht="12">
      <c r="A616" s="32"/>
      <c r="B616" s="33"/>
      <c r="C616" s="34"/>
      <c r="D616" s="197" t="s">
        <v>141</v>
      </c>
      <c r="E616" s="34"/>
      <c r="F616" s="198" t="s">
        <v>691</v>
      </c>
      <c r="G616" s="34"/>
      <c r="H616" s="34"/>
      <c r="I616" s="34"/>
      <c r="J616" s="34"/>
      <c r="K616" s="34"/>
      <c r="L616" s="37"/>
      <c r="M616" s="199"/>
      <c r="N616" s="200"/>
      <c r="O616" s="69"/>
      <c r="P616" s="69"/>
      <c r="Q616" s="69"/>
      <c r="R616" s="69"/>
      <c r="S616" s="69"/>
      <c r="T616" s="70"/>
      <c r="U616" s="32"/>
      <c r="V616" s="32"/>
      <c r="W616" s="32"/>
      <c r="X616" s="32"/>
      <c r="Y616" s="32"/>
      <c r="Z616" s="32"/>
      <c r="AA616" s="32"/>
      <c r="AB616" s="32"/>
      <c r="AC616" s="32"/>
      <c r="AD616" s="32"/>
      <c r="AE616" s="32"/>
      <c r="AT616" s="18" t="s">
        <v>141</v>
      </c>
      <c r="AU616" s="18" t="s">
        <v>88</v>
      </c>
    </row>
    <row r="617" spans="2:51" s="13" customFormat="1" ht="12">
      <c r="B617" s="201"/>
      <c r="C617" s="202"/>
      <c r="D617" s="197" t="s">
        <v>143</v>
      </c>
      <c r="E617" s="203" t="s">
        <v>1</v>
      </c>
      <c r="F617" s="204" t="s">
        <v>692</v>
      </c>
      <c r="G617" s="202"/>
      <c r="H617" s="203" t="s">
        <v>1</v>
      </c>
      <c r="I617" s="202"/>
      <c r="J617" s="202"/>
      <c r="K617" s="202"/>
      <c r="L617" s="205"/>
      <c r="M617" s="206"/>
      <c r="N617" s="207"/>
      <c r="O617" s="207"/>
      <c r="P617" s="207"/>
      <c r="Q617" s="207"/>
      <c r="R617" s="207"/>
      <c r="S617" s="207"/>
      <c r="T617" s="208"/>
      <c r="AT617" s="209" t="s">
        <v>143</v>
      </c>
      <c r="AU617" s="209" t="s">
        <v>88</v>
      </c>
      <c r="AV617" s="13" t="s">
        <v>86</v>
      </c>
      <c r="AW617" s="13" t="s">
        <v>33</v>
      </c>
      <c r="AX617" s="13" t="s">
        <v>78</v>
      </c>
      <c r="AY617" s="209" t="s">
        <v>133</v>
      </c>
    </row>
    <row r="618" spans="2:51" s="14" customFormat="1" ht="12">
      <c r="B618" s="210"/>
      <c r="C618" s="211"/>
      <c r="D618" s="197" t="s">
        <v>143</v>
      </c>
      <c r="E618" s="212" t="s">
        <v>1</v>
      </c>
      <c r="F618" s="213" t="s">
        <v>693</v>
      </c>
      <c r="G618" s="211"/>
      <c r="H618" s="214">
        <v>2.88</v>
      </c>
      <c r="I618" s="211"/>
      <c r="J618" s="211"/>
      <c r="K618" s="211"/>
      <c r="L618" s="215"/>
      <c r="M618" s="216"/>
      <c r="N618" s="217"/>
      <c r="O618" s="217"/>
      <c r="P618" s="217"/>
      <c r="Q618" s="217"/>
      <c r="R618" s="217"/>
      <c r="S618" s="217"/>
      <c r="T618" s="218"/>
      <c r="AT618" s="219" t="s">
        <v>143</v>
      </c>
      <c r="AU618" s="219" t="s">
        <v>88</v>
      </c>
      <c r="AV618" s="14" t="s">
        <v>88</v>
      </c>
      <c r="AW618" s="14" t="s">
        <v>33</v>
      </c>
      <c r="AX618" s="14" t="s">
        <v>78</v>
      </c>
      <c r="AY618" s="219" t="s">
        <v>133</v>
      </c>
    </row>
    <row r="619" spans="2:51" s="15" customFormat="1" ht="12">
      <c r="B619" s="220"/>
      <c r="C619" s="221"/>
      <c r="D619" s="197" t="s">
        <v>143</v>
      </c>
      <c r="E619" s="222" t="s">
        <v>1</v>
      </c>
      <c r="F619" s="223" t="s">
        <v>146</v>
      </c>
      <c r="G619" s="221"/>
      <c r="H619" s="224">
        <v>2.88</v>
      </c>
      <c r="I619" s="221"/>
      <c r="J619" s="221"/>
      <c r="K619" s="221"/>
      <c r="L619" s="225"/>
      <c r="M619" s="226"/>
      <c r="N619" s="227"/>
      <c r="O619" s="227"/>
      <c r="P619" s="227"/>
      <c r="Q619" s="227"/>
      <c r="R619" s="227"/>
      <c r="S619" s="227"/>
      <c r="T619" s="228"/>
      <c r="AT619" s="229" t="s">
        <v>143</v>
      </c>
      <c r="AU619" s="229" t="s">
        <v>88</v>
      </c>
      <c r="AV619" s="15" t="s">
        <v>139</v>
      </c>
      <c r="AW619" s="15" t="s">
        <v>33</v>
      </c>
      <c r="AX619" s="15" t="s">
        <v>86</v>
      </c>
      <c r="AY619" s="229" t="s">
        <v>133</v>
      </c>
    </row>
    <row r="620" spans="1:65" s="2" customFormat="1" ht="16.5" customHeight="1">
      <c r="A620" s="32"/>
      <c r="B620" s="33"/>
      <c r="C620" s="184" t="s">
        <v>694</v>
      </c>
      <c r="D620" s="184" t="s">
        <v>135</v>
      </c>
      <c r="E620" s="185" t="s">
        <v>695</v>
      </c>
      <c r="F620" s="186" t="s">
        <v>696</v>
      </c>
      <c r="G620" s="187" t="s">
        <v>514</v>
      </c>
      <c r="H620" s="188">
        <v>3</v>
      </c>
      <c r="I620" s="189">
        <v>0</v>
      </c>
      <c r="J620" s="189">
        <f>ROUND(I620*H620,2)</f>
        <v>0</v>
      </c>
      <c r="K620" s="190"/>
      <c r="L620" s="37"/>
      <c r="M620" s="191" t="s">
        <v>1</v>
      </c>
      <c r="N620" s="192" t="s">
        <v>43</v>
      </c>
      <c r="O620" s="193">
        <v>10.3</v>
      </c>
      <c r="P620" s="193">
        <f>O620*H620</f>
        <v>30.900000000000002</v>
      </c>
      <c r="Q620" s="193">
        <v>0.45937</v>
      </c>
      <c r="R620" s="193">
        <f>Q620*H620</f>
        <v>1.37811</v>
      </c>
      <c r="S620" s="193">
        <v>0</v>
      </c>
      <c r="T620" s="194">
        <f>S620*H620</f>
        <v>0</v>
      </c>
      <c r="U620" s="32"/>
      <c r="V620" s="32"/>
      <c r="W620" s="32"/>
      <c r="X620" s="32"/>
      <c r="Y620" s="32"/>
      <c r="Z620" s="32"/>
      <c r="AA620" s="32"/>
      <c r="AB620" s="32"/>
      <c r="AC620" s="32"/>
      <c r="AD620" s="32"/>
      <c r="AE620" s="32"/>
      <c r="AR620" s="195" t="s">
        <v>139</v>
      </c>
      <c r="AT620" s="195" t="s">
        <v>135</v>
      </c>
      <c r="AU620" s="195" t="s">
        <v>88</v>
      </c>
      <c r="AY620" s="18" t="s">
        <v>133</v>
      </c>
      <c r="BE620" s="196">
        <f>IF(N620="základní",J620,0)</f>
        <v>0</v>
      </c>
      <c r="BF620" s="196">
        <f>IF(N620="snížená",J620,0)</f>
        <v>0</v>
      </c>
      <c r="BG620" s="196">
        <f>IF(N620="zákl. přenesená",J620,0)</f>
        <v>0</v>
      </c>
      <c r="BH620" s="196">
        <f>IF(N620="sníž. přenesená",J620,0)</f>
        <v>0</v>
      </c>
      <c r="BI620" s="196">
        <f>IF(N620="nulová",J620,0)</f>
        <v>0</v>
      </c>
      <c r="BJ620" s="18" t="s">
        <v>86</v>
      </c>
      <c r="BK620" s="196">
        <f>ROUND(I620*H620,2)</f>
        <v>0</v>
      </c>
      <c r="BL620" s="18" t="s">
        <v>139</v>
      </c>
      <c r="BM620" s="195" t="s">
        <v>697</v>
      </c>
    </row>
    <row r="621" spans="1:47" s="2" customFormat="1" ht="12">
      <c r="A621" s="32"/>
      <c r="B621" s="33"/>
      <c r="C621" s="34"/>
      <c r="D621" s="197" t="s">
        <v>141</v>
      </c>
      <c r="E621" s="34"/>
      <c r="F621" s="198" t="s">
        <v>698</v>
      </c>
      <c r="G621" s="34"/>
      <c r="H621" s="34"/>
      <c r="I621" s="34"/>
      <c r="J621" s="34"/>
      <c r="K621" s="34"/>
      <c r="L621" s="37"/>
      <c r="M621" s="199"/>
      <c r="N621" s="200"/>
      <c r="O621" s="69"/>
      <c r="P621" s="69"/>
      <c r="Q621" s="69"/>
      <c r="R621" s="69"/>
      <c r="S621" s="69"/>
      <c r="T621" s="70"/>
      <c r="U621" s="32"/>
      <c r="V621" s="32"/>
      <c r="W621" s="32"/>
      <c r="X621" s="32"/>
      <c r="Y621" s="32"/>
      <c r="Z621" s="32"/>
      <c r="AA621" s="32"/>
      <c r="AB621" s="32"/>
      <c r="AC621" s="32"/>
      <c r="AD621" s="32"/>
      <c r="AE621" s="32"/>
      <c r="AT621" s="18" t="s">
        <v>141</v>
      </c>
      <c r="AU621" s="18" t="s">
        <v>88</v>
      </c>
    </row>
    <row r="622" spans="2:51" s="14" customFormat="1" ht="12">
      <c r="B622" s="210"/>
      <c r="C622" s="211"/>
      <c r="D622" s="197" t="s">
        <v>143</v>
      </c>
      <c r="E622" s="212" t="s">
        <v>1</v>
      </c>
      <c r="F622" s="213" t="s">
        <v>699</v>
      </c>
      <c r="G622" s="211"/>
      <c r="H622" s="214">
        <v>3</v>
      </c>
      <c r="I622" s="211"/>
      <c r="J622" s="211"/>
      <c r="K622" s="211"/>
      <c r="L622" s="215"/>
      <c r="M622" s="216"/>
      <c r="N622" s="217"/>
      <c r="O622" s="217"/>
      <c r="P622" s="217"/>
      <c r="Q622" s="217"/>
      <c r="R622" s="217"/>
      <c r="S622" s="217"/>
      <c r="T622" s="218"/>
      <c r="AT622" s="219" t="s">
        <v>143</v>
      </c>
      <c r="AU622" s="219" t="s">
        <v>88</v>
      </c>
      <c r="AV622" s="14" t="s">
        <v>88</v>
      </c>
      <c r="AW622" s="14" t="s">
        <v>33</v>
      </c>
      <c r="AX622" s="14" t="s">
        <v>86</v>
      </c>
      <c r="AY622" s="219" t="s">
        <v>133</v>
      </c>
    </row>
    <row r="623" spans="1:65" s="2" customFormat="1" ht="16.5" customHeight="1">
      <c r="A623" s="32"/>
      <c r="B623" s="33"/>
      <c r="C623" s="184" t="s">
        <v>700</v>
      </c>
      <c r="D623" s="184" t="s">
        <v>135</v>
      </c>
      <c r="E623" s="185" t="s">
        <v>701</v>
      </c>
      <c r="F623" s="186" t="s">
        <v>702</v>
      </c>
      <c r="G623" s="187" t="s">
        <v>172</v>
      </c>
      <c r="H623" s="188">
        <v>300.35</v>
      </c>
      <c r="I623" s="189">
        <v>0</v>
      </c>
      <c r="J623" s="189">
        <f>ROUND(I623*H623,2)</f>
        <v>0</v>
      </c>
      <c r="K623" s="190"/>
      <c r="L623" s="37"/>
      <c r="M623" s="191" t="s">
        <v>1</v>
      </c>
      <c r="N623" s="192" t="s">
        <v>43</v>
      </c>
      <c r="O623" s="193">
        <v>0.066</v>
      </c>
      <c r="P623" s="193">
        <f>O623*H623</f>
        <v>19.823100000000004</v>
      </c>
      <c r="Q623" s="193">
        <v>0</v>
      </c>
      <c r="R623" s="193">
        <f>Q623*H623</f>
        <v>0</v>
      </c>
      <c r="S623" s="193">
        <v>0</v>
      </c>
      <c r="T623" s="194">
        <f>S623*H623</f>
        <v>0</v>
      </c>
      <c r="U623" s="32"/>
      <c r="V623" s="32"/>
      <c r="W623" s="32"/>
      <c r="X623" s="32"/>
      <c r="Y623" s="32"/>
      <c r="Z623" s="32"/>
      <c r="AA623" s="32"/>
      <c r="AB623" s="32"/>
      <c r="AC623" s="32"/>
      <c r="AD623" s="32"/>
      <c r="AE623" s="32"/>
      <c r="AR623" s="195" t="s">
        <v>139</v>
      </c>
      <c r="AT623" s="195" t="s">
        <v>135</v>
      </c>
      <c r="AU623" s="195" t="s">
        <v>88</v>
      </c>
      <c r="AY623" s="18" t="s">
        <v>133</v>
      </c>
      <c r="BE623" s="196">
        <f>IF(N623="základní",J623,0)</f>
        <v>0</v>
      </c>
      <c r="BF623" s="196">
        <f>IF(N623="snížená",J623,0)</f>
        <v>0</v>
      </c>
      <c r="BG623" s="196">
        <f>IF(N623="zákl. přenesená",J623,0)</f>
        <v>0</v>
      </c>
      <c r="BH623" s="196">
        <f>IF(N623="sníž. přenesená",J623,0)</f>
        <v>0</v>
      </c>
      <c r="BI623" s="196">
        <f>IF(N623="nulová",J623,0)</f>
        <v>0</v>
      </c>
      <c r="BJ623" s="18" t="s">
        <v>86</v>
      </c>
      <c r="BK623" s="196">
        <f>ROUND(I623*H623,2)</f>
        <v>0</v>
      </c>
      <c r="BL623" s="18" t="s">
        <v>139</v>
      </c>
      <c r="BM623" s="195" t="s">
        <v>703</v>
      </c>
    </row>
    <row r="624" spans="1:47" s="2" customFormat="1" ht="12">
      <c r="A624" s="32"/>
      <c r="B624" s="33"/>
      <c r="C624" s="34"/>
      <c r="D624" s="197" t="s">
        <v>141</v>
      </c>
      <c r="E624" s="34"/>
      <c r="F624" s="198" t="s">
        <v>704</v>
      </c>
      <c r="G624" s="34"/>
      <c r="H624" s="34"/>
      <c r="I624" s="34"/>
      <c r="J624" s="34"/>
      <c r="K624" s="34"/>
      <c r="L624" s="37"/>
      <c r="M624" s="199"/>
      <c r="N624" s="200"/>
      <c r="O624" s="69"/>
      <c r="P624" s="69"/>
      <c r="Q624" s="69"/>
      <c r="R624" s="69"/>
      <c r="S624" s="69"/>
      <c r="T624" s="70"/>
      <c r="U624" s="32"/>
      <c r="V624" s="32"/>
      <c r="W624" s="32"/>
      <c r="X624" s="32"/>
      <c r="Y624" s="32"/>
      <c r="Z624" s="32"/>
      <c r="AA624" s="32"/>
      <c r="AB624" s="32"/>
      <c r="AC624" s="32"/>
      <c r="AD624" s="32"/>
      <c r="AE624" s="32"/>
      <c r="AT624" s="18" t="s">
        <v>141</v>
      </c>
      <c r="AU624" s="18" t="s">
        <v>88</v>
      </c>
    </row>
    <row r="625" spans="2:51" s="13" customFormat="1" ht="12">
      <c r="B625" s="201"/>
      <c r="C625" s="202"/>
      <c r="D625" s="197" t="s">
        <v>143</v>
      </c>
      <c r="E625" s="203" t="s">
        <v>1</v>
      </c>
      <c r="F625" s="204" t="s">
        <v>469</v>
      </c>
      <c r="G625" s="202"/>
      <c r="H625" s="203" t="s">
        <v>1</v>
      </c>
      <c r="I625" s="202"/>
      <c r="J625" s="202"/>
      <c r="K625" s="202"/>
      <c r="L625" s="205"/>
      <c r="M625" s="206"/>
      <c r="N625" s="207"/>
      <c r="O625" s="207"/>
      <c r="P625" s="207"/>
      <c r="Q625" s="207"/>
      <c r="R625" s="207"/>
      <c r="S625" s="207"/>
      <c r="T625" s="208"/>
      <c r="AT625" s="209" t="s">
        <v>143</v>
      </c>
      <c r="AU625" s="209" t="s">
        <v>88</v>
      </c>
      <c r="AV625" s="13" t="s">
        <v>86</v>
      </c>
      <c r="AW625" s="13" t="s">
        <v>33</v>
      </c>
      <c r="AX625" s="13" t="s">
        <v>78</v>
      </c>
      <c r="AY625" s="209" t="s">
        <v>133</v>
      </c>
    </row>
    <row r="626" spans="2:51" s="14" customFormat="1" ht="12">
      <c r="B626" s="210"/>
      <c r="C626" s="211"/>
      <c r="D626" s="197" t="s">
        <v>143</v>
      </c>
      <c r="E626" s="212" t="s">
        <v>1</v>
      </c>
      <c r="F626" s="213" t="s">
        <v>705</v>
      </c>
      <c r="G626" s="211"/>
      <c r="H626" s="214">
        <v>223</v>
      </c>
      <c r="I626" s="211"/>
      <c r="J626" s="211"/>
      <c r="K626" s="211"/>
      <c r="L626" s="215"/>
      <c r="M626" s="216"/>
      <c r="N626" s="217"/>
      <c r="O626" s="217"/>
      <c r="P626" s="217"/>
      <c r="Q626" s="217"/>
      <c r="R626" s="217"/>
      <c r="S626" s="217"/>
      <c r="T626" s="218"/>
      <c r="AT626" s="219" t="s">
        <v>143</v>
      </c>
      <c r="AU626" s="219" t="s">
        <v>88</v>
      </c>
      <c r="AV626" s="14" t="s">
        <v>88</v>
      </c>
      <c r="AW626" s="14" t="s">
        <v>33</v>
      </c>
      <c r="AX626" s="14" t="s">
        <v>78</v>
      </c>
      <c r="AY626" s="219" t="s">
        <v>133</v>
      </c>
    </row>
    <row r="627" spans="2:51" s="14" customFormat="1" ht="12">
      <c r="B627" s="210"/>
      <c r="C627" s="211"/>
      <c r="D627" s="197" t="s">
        <v>143</v>
      </c>
      <c r="E627" s="212" t="s">
        <v>1</v>
      </c>
      <c r="F627" s="213" t="s">
        <v>706</v>
      </c>
      <c r="G627" s="211"/>
      <c r="H627" s="214">
        <v>13.55</v>
      </c>
      <c r="I627" s="211"/>
      <c r="J627" s="211"/>
      <c r="K627" s="211"/>
      <c r="L627" s="215"/>
      <c r="M627" s="216"/>
      <c r="N627" s="217"/>
      <c r="O627" s="217"/>
      <c r="P627" s="217"/>
      <c r="Q627" s="217"/>
      <c r="R627" s="217"/>
      <c r="S627" s="217"/>
      <c r="T627" s="218"/>
      <c r="AT627" s="219" t="s">
        <v>143</v>
      </c>
      <c r="AU627" s="219" t="s">
        <v>88</v>
      </c>
      <c r="AV627" s="14" t="s">
        <v>88</v>
      </c>
      <c r="AW627" s="14" t="s">
        <v>33</v>
      </c>
      <c r="AX627" s="14" t="s">
        <v>78</v>
      </c>
      <c r="AY627" s="219" t="s">
        <v>133</v>
      </c>
    </row>
    <row r="628" spans="2:51" s="16" customFormat="1" ht="12">
      <c r="B628" s="230"/>
      <c r="C628" s="231"/>
      <c r="D628" s="197" t="s">
        <v>143</v>
      </c>
      <c r="E628" s="232" t="s">
        <v>1</v>
      </c>
      <c r="F628" s="233" t="s">
        <v>203</v>
      </c>
      <c r="G628" s="231"/>
      <c r="H628" s="234">
        <v>236.55</v>
      </c>
      <c r="I628" s="231"/>
      <c r="J628" s="231"/>
      <c r="K628" s="231"/>
      <c r="L628" s="235"/>
      <c r="M628" s="236"/>
      <c r="N628" s="237"/>
      <c r="O628" s="237"/>
      <c r="P628" s="237"/>
      <c r="Q628" s="237"/>
      <c r="R628" s="237"/>
      <c r="S628" s="237"/>
      <c r="T628" s="238"/>
      <c r="AT628" s="239" t="s">
        <v>143</v>
      </c>
      <c r="AU628" s="239" t="s">
        <v>88</v>
      </c>
      <c r="AV628" s="16" t="s">
        <v>153</v>
      </c>
      <c r="AW628" s="16" t="s">
        <v>33</v>
      </c>
      <c r="AX628" s="16" t="s">
        <v>78</v>
      </c>
      <c r="AY628" s="239" t="s">
        <v>133</v>
      </c>
    </row>
    <row r="629" spans="2:51" s="14" customFormat="1" ht="12">
      <c r="B629" s="210"/>
      <c r="C629" s="211"/>
      <c r="D629" s="197" t="s">
        <v>143</v>
      </c>
      <c r="E629" s="212" t="s">
        <v>1</v>
      </c>
      <c r="F629" s="213" t="s">
        <v>707</v>
      </c>
      <c r="G629" s="211"/>
      <c r="H629" s="214">
        <v>51.3</v>
      </c>
      <c r="I629" s="211"/>
      <c r="J629" s="211"/>
      <c r="K629" s="211"/>
      <c r="L629" s="215"/>
      <c r="M629" s="216"/>
      <c r="N629" s="217"/>
      <c r="O629" s="217"/>
      <c r="P629" s="217"/>
      <c r="Q629" s="217"/>
      <c r="R629" s="217"/>
      <c r="S629" s="217"/>
      <c r="T629" s="218"/>
      <c r="AT629" s="219" t="s">
        <v>143</v>
      </c>
      <c r="AU629" s="219" t="s">
        <v>88</v>
      </c>
      <c r="AV629" s="14" t="s">
        <v>88</v>
      </c>
      <c r="AW629" s="14" t="s">
        <v>33</v>
      </c>
      <c r="AX629" s="14" t="s">
        <v>78</v>
      </c>
      <c r="AY629" s="219" t="s">
        <v>133</v>
      </c>
    </row>
    <row r="630" spans="2:51" s="14" customFormat="1" ht="12">
      <c r="B630" s="210"/>
      <c r="C630" s="211"/>
      <c r="D630" s="197" t="s">
        <v>143</v>
      </c>
      <c r="E630" s="212" t="s">
        <v>1</v>
      </c>
      <c r="F630" s="213" t="s">
        <v>708</v>
      </c>
      <c r="G630" s="211"/>
      <c r="H630" s="214">
        <v>12.5</v>
      </c>
      <c r="I630" s="211"/>
      <c r="J630" s="211"/>
      <c r="K630" s="211"/>
      <c r="L630" s="215"/>
      <c r="M630" s="216"/>
      <c r="N630" s="217"/>
      <c r="O630" s="217"/>
      <c r="P630" s="217"/>
      <c r="Q630" s="217"/>
      <c r="R630" s="217"/>
      <c r="S630" s="217"/>
      <c r="T630" s="218"/>
      <c r="AT630" s="219" t="s">
        <v>143</v>
      </c>
      <c r="AU630" s="219" t="s">
        <v>88</v>
      </c>
      <c r="AV630" s="14" t="s">
        <v>88</v>
      </c>
      <c r="AW630" s="14" t="s">
        <v>33</v>
      </c>
      <c r="AX630" s="14" t="s">
        <v>78</v>
      </c>
      <c r="AY630" s="219" t="s">
        <v>133</v>
      </c>
    </row>
    <row r="631" spans="2:51" s="16" customFormat="1" ht="12">
      <c r="B631" s="230"/>
      <c r="C631" s="231"/>
      <c r="D631" s="197" t="s">
        <v>143</v>
      </c>
      <c r="E631" s="232" t="s">
        <v>1</v>
      </c>
      <c r="F631" s="233" t="s">
        <v>203</v>
      </c>
      <c r="G631" s="231"/>
      <c r="H631" s="234">
        <v>63.8</v>
      </c>
      <c r="I631" s="231"/>
      <c r="J631" s="231"/>
      <c r="K631" s="231"/>
      <c r="L631" s="235"/>
      <c r="M631" s="236"/>
      <c r="N631" s="237"/>
      <c r="O631" s="237"/>
      <c r="P631" s="237"/>
      <c r="Q631" s="237"/>
      <c r="R631" s="237"/>
      <c r="S631" s="237"/>
      <c r="T631" s="238"/>
      <c r="AT631" s="239" t="s">
        <v>143</v>
      </c>
      <c r="AU631" s="239" t="s">
        <v>88</v>
      </c>
      <c r="AV631" s="16" t="s">
        <v>153</v>
      </c>
      <c r="AW631" s="16" t="s">
        <v>33</v>
      </c>
      <c r="AX631" s="16" t="s">
        <v>78</v>
      </c>
      <c r="AY631" s="239" t="s">
        <v>133</v>
      </c>
    </row>
    <row r="632" spans="2:51" s="15" customFormat="1" ht="12">
      <c r="B632" s="220"/>
      <c r="C632" s="221"/>
      <c r="D632" s="197" t="s">
        <v>143</v>
      </c>
      <c r="E632" s="222" t="s">
        <v>1</v>
      </c>
      <c r="F632" s="223" t="s">
        <v>146</v>
      </c>
      <c r="G632" s="221"/>
      <c r="H632" s="224">
        <v>300.35</v>
      </c>
      <c r="I632" s="221"/>
      <c r="J632" s="221"/>
      <c r="K632" s="221"/>
      <c r="L632" s="225"/>
      <c r="M632" s="226"/>
      <c r="N632" s="227"/>
      <c r="O632" s="227"/>
      <c r="P632" s="227"/>
      <c r="Q632" s="227"/>
      <c r="R632" s="227"/>
      <c r="S632" s="227"/>
      <c r="T632" s="228"/>
      <c r="AT632" s="229" t="s">
        <v>143</v>
      </c>
      <c r="AU632" s="229" t="s">
        <v>88</v>
      </c>
      <c r="AV632" s="15" t="s">
        <v>139</v>
      </c>
      <c r="AW632" s="15" t="s">
        <v>33</v>
      </c>
      <c r="AX632" s="15" t="s">
        <v>86</v>
      </c>
      <c r="AY632" s="229" t="s">
        <v>133</v>
      </c>
    </row>
    <row r="633" spans="1:65" s="2" customFormat="1" ht="16.5" customHeight="1">
      <c r="A633" s="32"/>
      <c r="B633" s="33"/>
      <c r="C633" s="184" t="s">
        <v>709</v>
      </c>
      <c r="D633" s="184" t="s">
        <v>135</v>
      </c>
      <c r="E633" s="185" t="s">
        <v>710</v>
      </c>
      <c r="F633" s="186" t="s">
        <v>711</v>
      </c>
      <c r="G633" s="187" t="s">
        <v>172</v>
      </c>
      <c r="H633" s="188">
        <v>86</v>
      </c>
      <c r="I633" s="189">
        <v>0</v>
      </c>
      <c r="J633" s="189">
        <f>ROUND(I633*H633,2)</f>
        <v>0</v>
      </c>
      <c r="K633" s="190"/>
      <c r="L633" s="37"/>
      <c r="M633" s="191" t="s">
        <v>1</v>
      </c>
      <c r="N633" s="192" t="s">
        <v>43</v>
      </c>
      <c r="O633" s="193">
        <v>0.099</v>
      </c>
      <c r="P633" s="193">
        <f>O633*H633</f>
        <v>8.514000000000001</v>
      </c>
      <c r="Q633" s="193">
        <v>0</v>
      </c>
      <c r="R633" s="193">
        <f>Q633*H633</f>
        <v>0</v>
      </c>
      <c r="S633" s="193">
        <v>0</v>
      </c>
      <c r="T633" s="194">
        <f>S633*H633</f>
        <v>0</v>
      </c>
      <c r="U633" s="32"/>
      <c r="V633" s="32"/>
      <c r="W633" s="32"/>
      <c r="X633" s="32"/>
      <c r="Y633" s="32"/>
      <c r="Z633" s="32"/>
      <c r="AA633" s="32"/>
      <c r="AB633" s="32"/>
      <c r="AC633" s="32"/>
      <c r="AD633" s="32"/>
      <c r="AE633" s="32"/>
      <c r="AR633" s="195" t="s">
        <v>139</v>
      </c>
      <c r="AT633" s="195" t="s">
        <v>135</v>
      </c>
      <c r="AU633" s="195" t="s">
        <v>88</v>
      </c>
      <c r="AY633" s="18" t="s">
        <v>133</v>
      </c>
      <c r="BE633" s="196">
        <f>IF(N633="základní",J633,0)</f>
        <v>0</v>
      </c>
      <c r="BF633" s="196">
        <f>IF(N633="snížená",J633,0)</f>
        <v>0</v>
      </c>
      <c r="BG633" s="196">
        <f>IF(N633="zákl. přenesená",J633,0)</f>
        <v>0</v>
      </c>
      <c r="BH633" s="196">
        <f>IF(N633="sníž. přenesená",J633,0)</f>
        <v>0</v>
      </c>
      <c r="BI633" s="196">
        <f>IF(N633="nulová",J633,0)</f>
        <v>0</v>
      </c>
      <c r="BJ633" s="18" t="s">
        <v>86</v>
      </c>
      <c r="BK633" s="196">
        <f>ROUND(I633*H633,2)</f>
        <v>0</v>
      </c>
      <c r="BL633" s="18" t="s">
        <v>139</v>
      </c>
      <c r="BM633" s="195" t="s">
        <v>712</v>
      </c>
    </row>
    <row r="634" spans="1:47" s="2" customFormat="1" ht="12">
      <c r="A634" s="32"/>
      <c r="B634" s="33"/>
      <c r="C634" s="34"/>
      <c r="D634" s="197" t="s">
        <v>141</v>
      </c>
      <c r="E634" s="34"/>
      <c r="F634" s="198" t="s">
        <v>713</v>
      </c>
      <c r="G634" s="34"/>
      <c r="H634" s="34"/>
      <c r="I634" s="34"/>
      <c r="J634" s="34"/>
      <c r="K634" s="34"/>
      <c r="L634" s="37"/>
      <c r="M634" s="199"/>
      <c r="N634" s="200"/>
      <c r="O634" s="69"/>
      <c r="P634" s="69"/>
      <c r="Q634" s="69"/>
      <c r="R634" s="69"/>
      <c r="S634" s="69"/>
      <c r="T634" s="70"/>
      <c r="U634" s="32"/>
      <c r="V634" s="32"/>
      <c r="W634" s="32"/>
      <c r="X634" s="32"/>
      <c r="Y634" s="32"/>
      <c r="Z634" s="32"/>
      <c r="AA634" s="32"/>
      <c r="AB634" s="32"/>
      <c r="AC634" s="32"/>
      <c r="AD634" s="32"/>
      <c r="AE634" s="32"/>
      <c r="AT634" s="18" t="s">
        <v>141</v>
      </c>
      <c r="AU634" s="18" t="s">
        <v>88</v>
      </c>
    </row>
    <row r="635" spans="2:51" s="13" customFormat="1" ht="12">
      <c r="B635" s="201"/>
      <c r="C635" s="202"/>
      <c r="D635" s="197" t="s">
        <v>143</v>
      </c>
      <c r="E635" s="203" t="s">
        <v>1</v>
      </c>
      <c r="F635" s="204" t="s">
        <v>469</v>
      </c>
      <c r="G635" s="202"/>
      <c r="H635" s="203" t="s">
        <v>1</v>
      </c>
      <c r="I635" s="202"/>
      <c r="J635" s="202"/>
      <c r="K635" s="202"/>
      <c r="L635" s="205"/>
      <c r="M635" s="206"/>
      <c r="N635" s="207"/>
      <c r="O635" s="207"/>
      <c r="P635" s="207"/>
      <c r="Q635" s="207"/>
      <c r="R635" s="207"/>
      <c r="S635" s="207"/>
      <c r="T635" s="208"/>
      <c r="AT635" s="209" t="s">
        <v>143</v>
      </c>
      <c r="AU635" s="209" t="s">
        <v>88</v>
      </c>
      <c r="AV635" s="13" t="s">
        <v>86</v>
      </c>
      <c r="AW635" s="13" t="s">
        <v>33</v>
      </c>
      <c r="AX635" s="13" t="s">
        <v>78</v>
      </c>
      <c r="AY635" s="209" t="s">
        <v>133</v>
      </c>
    </row>
    <row r="636" spans="2:51" s="14" customFormat="1" ht="12">
      <c r="B636" s="210"/>
      <c r="C636" s="211"/>
      <c r="D636" s="197" t="s">
        <v>143</v>
      </c>
      <c r="E636" s="212" t="s">
        <v>1</v>
      </c>
      <c r="F636" s="213" t="s">
        <v>627</v>
      </c>
      <c r="G636" s="211"/>
      <c r="H636" s="214">
        <v>86</v>
      </c>
      <c r="I636" s="211"/>
      <c r="J636" s="211"/>
      <c r="K636" s="211"/>
      <c r="L636" s="215"/>
      <c r="M636" s="216"/>
      <c r="N636" s="217"/>
      <c r="O636" s="217"/>
      <c r="P636" s="217"/>
      <c r="Q636" s="217"/>
      <c r="R636" s="217"/>
      <c r="S636" s="217"/>
      <c r="T636" s="218"/>
      <c r="AT636" s="219" t="s">
        <v>143</v>
      </c>
      <c r="AU636" s="219" t="s">
        <v>88</v>
      </c>
      <c r="AV636" s="14" t="s">
        <v>88</v>
      </c>
      <c r="AW636" s="14" t="s">
        <v>33</v>
      </c>
      <c r="AX636" s="14" t="s">
        <v>78</v>
      </c>
      <c r="AY636" s="219" t="s">
        <v>133</v>
      </c>
    </row>
    <row r="637" spans="2:51" s="15" customFormat="1" ht="12">
      <c r="B637" s="220"/>
      <c r="C637" s="221"/>
      <c r="D637" s="197" t="s">
        <v>143</v>
      </c>
      <c r="E637" s="222" t="s">
        <v>1</v>
      </c>
      <c r="F637" s="223" t="s">
        <v>146</v>
      </c>
      <c r="G637" s="221"/>
      <c r="H637" s="224">
        <v>86</v>
      </c>
      <c r="I637" s="221"/>
      <c r="J637" s="221"/>
      <c r="K637" s="221"/>
      <c r="L637" s="225"/>
      <c r="M637" s="226"/>
      <c r="N637" s="227"/>
      <c r="O637" s="227"/>
      <c r="P637" s="227"/>
      <c r="Q637" s="227"/>
      <c r="R637" s="227"/>
      <c r="S637" s="227"/>
      <c r="T637" s="228"/>
      <c r="AT637" s="229" t="s">
        <v>143</v>
      </c>
      <c r="AU637" s="229" t="s">
        <v>88</v>
      </c>
      <c r="AV637" s="15" t="s">
        <v>139</v>
      </c>
      <c r="AW637" s="15" t="s">
        <v>33</v>
      </c>
      <c r="AX637" s="15" t="s">
        <v>86</v>
      </c>
      <c r="AY637" s="229" t="s">
        <v>133</v>
      </c>
    </row>
    <row r="638" spans="1:65" s="2" customFormat="1" ht="16.5" customHeight="1">
      <c r="A638" s="32"/>
      <c r="B638" s="33"/>
      <c r="C638" s="184" t="s">
        <v>714</v>
      </c>
      <c r="D638" s="184" t="s">
        <v>135</v>
      </c>
      <c r="E638" s="185" t="s">
        <v>715</v>
      </c>
      <c r="F638" s="186" t="s">
        <v>716</v>
      </c>
      <c r="G638" s="187" t="s">
        <v>514</v>
      </c>
      <c r="H638" s="188">
        <v>1</v>
      </c>
      <c r="I638" s="189">
        <v>0</v>
      </c>
      <c r="J638" s="189">
        <f>ROUND(I638*H638,2)</f>
        <v>0</v>
      </c>
      <c r="K638" s="190"/>
      <c r="L638" s="37"/>
      <c r="M638" s="191" t="s">
        <v>1</v>
      </c>
      <c r="N638" s="192" t="s">
        <v>43</v>
      </c>
      <c r="O638" s="193">
        <v>23.08</v>
      </c>
      <c r="P638" s="193">
        <f>O638*H638</f>
        <v>23.08</v>
      </c>
      <c r="Q638" s="193">
        <v>0.47094</v>
      </c>
      <c r="R638" s="193">
        <f>Q638*H638</f>
        <v>0.47094</v>
      </c>
      <c r="S638" s="193">
        <v>0</v>
      </c>
      <c r="T638" s="194">
        <f>S638*H638</f>
        <v>0</v>
      </c>
      <c r="U638" s="32"/>
      <c r="V638" s="32"/>
      <c r="W638" s="32"/>
      <c r="X638" s="32"/>
      <c r="Y638" s="32"/>
      <c r="Z638" s="32"/>
      <c r="AA638" s="32"/>
      <c r="AB638" s="32"/>
      <c r="AC638" s="32"/>
      <c r="AD638" s="32"/>
      <c r="AE638" s="32"/>
      <c r="AR638" s="195" t="s">
        <v>139</v>
      </c>
      <c r="AT638" s="195" t="s">
        <v>135</v>
      </c>
      <c r="AU638" s="195" t="s">
        <v>88</v>
      </c>
      <c r="AY638" s="18" t="s">
        <v>133</v>
      </c>
      <c r="BE638" s="196">
        <f>IF(N638="základní",J638,0)</f>
        <v>0</v>
      </c>
      <c r="BF638" s="196">
        <f>IF(N638="snížená",J638,0)</f>
        <v>0</v>
      </c>
      <c r="BG638" s="196">
        <f>IF(N638="zákl. přenesená",J638,0)</f>
        <v>0</v>
      </c>
      <c r="BH638" s="196">
        <f>IF(N638="sníž. přenesená",J638,0)</f>
        <v>0</v>
      </c>
      <c r="BI638" s="196">
        <f>IF(N638="nulová",J638,0)</f>
        <v>0</v>
      </c>
      <c r="BJ638" s="18" t="s">
        <v>86</v>
      </c>
      <c r="BK638" s="196">
        <f>ROUND(I638*H638,2)</f>
        <v>0</v>
      </c>
      <c r="BL638" s="18" t="s">
        <v>139</v>
      </c>
      <c r="BM638" s="195" t="s">
        <v>717</v>
      </c>
    </row>
    <row r="639" spans="1:47" s="2" customFormat="1" ht="12">
      <c r="A639" s="32"/>
      <c r="B639" s="33"/>
      <c r="C639" s="34"/>
      <c r="D639" s="197" t="s">
        <v>141</v>
      </c>
      <c r="E639" s="34"/>
      <c r="F639" s="198" t="s">
        <v>718</v>
      </c>
      <c r="G639" s="34"/>
      <c r="H639" s="34"/>
      <c r="I639" s="34"/>
      <c r="J639" s="34"/>
      <c r="K639" s="34"/>
      <c r="L639" s="37"/>
      <c r="M639" s="199"/>
      <c r="N639" s="200"/>
      <c r="O639" s="69"/>
      <c r="P639" s="69"/>
      <c r="Q639" s="69"/>
      <c r="R639" s="69"/>
      <c r="S639" s="69"/>
      <c r="T639" s="70"/>
      <c r="U639" s="32"/>
      <c r="V639" s="32"/>
      <c r="W639" s="32"/>
      <c r="X639" s="32"/>
      <c r="Y639" s="32"/>
      <c r="Z639" s="32"/>
      <c r="AA639" s="32"/>
      <c r="AB639" s="32"/>
      <c r="AC639" s="32"/>
      <c r="AD639" s="32"/>
      <c r="AE639" s="32"/>
      <c r="AT639" s="18" t="s">
        <v>141</v>
      </c>
      <c r="AU639" s="18" t="s">
        <v>88</v>
      </c>
    </row>
    <row r="640" spans="2:51" s="14" customFormat="1" ht="12">
      <c r="B640" s="210"/>
      <c r="C640" s="211"/>
      <c r="D640" s="197" t="s">
        <v>143</v>
      </c>
      <c r="E640" s="212" t="s">
        <v>1</v>
      </c>
      <c r="F640" s="213" t="s">
        <v>536</v>
      </c>
      <c r="G640" s="211"/>
      <c r="H640" s="214">
        <v>1</v>
      </c>
      <c r="I640" s="211"/>
      <c r="J640" s="211"/>
      <c r="K640" s="211"/>
      <c r="L640" s="215"/>
      <c r="M640" s="216"/>
      <c r="N640" s="217"/>
      <c r="O640" s="217"/>
      <c r="P640" s="217"/>
      <c r="Q640" s="217"/>
      <c r="R640" s="217"/>
      <c r="S640" s="217"/>
      <c r="T640" s="218"/>
      <c r="AT640" s="219" t="s">
        <v>143</v>
      </c>
      <c r="AU640" s="219" t="s">
        <v>88</v>
      </c>
      <c r="AV640" s="14" t="s">
        <v>88</v>
      </c>
      <c r="AW640" s="14" t="s">
        <v>33</v>
      </c>
      <c r="AX640" s="14" t="s">
        <v>86</v>
      </c>
      <c r="AY640" s="219" t="s">
        <v>133</v>
      </c>
    </row>
    <row r="641" spans="1:65" s="2" customFormat="1" ht="16.5" customHeight="1">
      <c r="A641" s="32"/>
      <c r="B641" s="33"/>
      <c r="C641" s="184" t="s">
        <v>719</v>
      </c>
      <c r="D641" s="184" t="s">
        <v>135</v>
      </c>
      <c r="E641" s="185" t="s">
        <v>720</v>
      </c>
      <c r="F641" s="186" t="s">
        <v>721</v>
      </c>
      <c r="G641" s="187" t="s">
        <v>514</v>
      </c>
      <c r="H641" s="188">
        <v>18</v>
      </c>
      <c r="I641" s="189">
        <v>0</v>
      </c>
      <c r="J641" s="189">
        <f>ROUND(I641*H641,2)</f>
        <v>0</v>
      </c>
      <c r="K641" s="190"/>
      <c r="L641" s="37"/>
      <c r="M641" s="191" t="s">
        <v>1</v>
      </c>
      <c r="N641" s="192" t="s">
        <v>43</v>
      </c>
      <c r="O641" s="193">
        <v>1.562</v>
      </c>
      <c r="P641" s="193">
        <f>O641*H641</f>
        <v>28.116</v>
      </c>
      <c r="Q641" s="193">
        <v>0.01019</v>
      </c>
      <c r="R641" s="193">
        <f>Q641*H641</f>
        <v>0.18342</v>
      </c>
      <c r="S641" s="193">
        <v>0</v>
      </c>
      <c r="T641" s="194">
        <f>S641*H641</f>
        <v>0</v>
      </c>
      <c r="U641" s="32"/>
      <c r="V641" s="32"/>
      <c r="W641" s="32"/>
      <c r="X641" s="32"/>
      <c r="Y641" s="32"/>
      <c r="Z641" s="32"/>
      <c r="AA641" s="32"/>
      <c r="AB641" s="32"/>
      <c r="AC641" s="32"/>
      <c r="AD641" s="32"/>
      <c r="AE641" s="32"/>
      <c r="AR641" s="195" t="s">
        <v>139</v>
      </c>
      <c r="AT641" s="195" t="s">
        <v>135</v>
      </c>
      <c r="AU641" s="195" t="s">
        <v>88</v>
      </c>
      <c r="AY641" s="18" t="s">
        <v>133</v>
      </c>
      <c r="BE641" s="196">
        <f>IF(N641="základní",J641,0)</f>
        <v>0</v>
      </c>
      <c r="BF641" s="196">
        <f>IF(N641="snížená",J641,0)</f>
        <v>0</v>
      </c>
      <c r="BG641" s="196">
        <f>IF(N641="zákl. přenesená",J641,0)</f>
        <v>0</v>
      </c>
      <c r="BH641" s="196">
        <f>IF(N641="sníž. přenesená",J641,0)</f>
        <v>0</v>
      </c>
      <c r="BI641" s="196">
        <f>IF(N641="nulová",J641,0)</f>
        <v>0</v>
      </c>
      <c r="BJ641" s="18" t="s">
        <v>86</v>
      </c>
      <c r="BK641" s="196">
        <f>ROUND(I641*H641,2)</f>
        <v>0</v>
      </c>
      <c r="BL641" s="18" t="s">
        <v>139</v>
      </c>
      <c r="BM641" s="195" t="s">
        <v>722</v>
      </c>
    </row>
    <row r="642" spans="1:47" s="2" customFormat="1" ht="12">
      <c r="A642" s="32"/>
      <c r="B642" s="33"/>
      <c r="C642" s="34"/>
      <c r="D642" s="197" t="s">
        <v>141</v>
      </c>
      <c r="E642" s="34"/>
      <c r="F642" s="198" t="s">
        <v>721</v>
      </c>
      <c r="G642" s="34"/>
      <c r="H642" s="34"/>
      <c r="I642" s="34"/>
      <c r="J642" s="34"/>
      <c r="K642" s="34"/>
      <c r="L642" s="37"/>
      <c r="M642" s="199"/>
      <c r="N642" s="200"/>
      <c r="O642" s="69"/>
      <c r="P642" s="69"/>
      <c r="Q642" s="69"/>
      <c r="R642" s="69"/>
      <c r="S642" s="69"/>
      <c r="T642" s="70"/>
      <c r="U642" s="32"/>
      <c r="V642" s="32"/>
      <c r="W642" s="32"/>
      <c r="X642" s="32"/>
      <c r="Y642" s="32"/>
      <c r="Z642" s="32"/>
      <c r="AA642" s="32"/>
      <c r="AB642" s="32"/>
      <c r="AC642" s="32"/>
      <c r="AD642" s="32"/>
      <c r="AE642" s="32"/>
      <c r="AT642" s="18" t="s">
        <v>141</v>
      </c>
      <c r="AU642" s="18" t="s">
        <v>88</v>
      </c>
    </row>
    <row r="643" spans="2:51" s="13" customFormat="1" ht="12">
      <c r="B643" s="201"/>
      <c r="C643" s="202"/>
      <c r="D643" s="197" t="s">
        <v>143</v>
      </c>
      <c r="E643" s="203" t="s">
        <v>1</v>
      </c>
      <c r="F643" s="204" t="s">
        <v>517</v>
      </c>
      <c r="G643" s="202"/>
      <c r="H643" s="203" t="s">
        <v>1</v>
      </c>
      <c r="I643" s="202"/>
      <c r="J643" s="202"/>
      <c r="K643" s="202"/>
      <c r="L643" s="205"/>
      <c r="M643" s="206"/>
      <c r="N643" s="207"/>
      <c r="O643" s="207"/>
      <c r="P643" s="207"/>
      <c r="Q643" s="207"/>
      <c r="R643" s="207"/>
      <c r="S643" s="207"/>
      <c r="T643" s="208"/>
      <c r="AT643" s="209" t="s">
        <v>143</v>
      </c>
      <c r="AU643" s="209" t="s">
        <v>88</v>
      </c>
      <c r="AV643" s="13" t="s">
        <v>86</v>
      </c>
      <c r="AW643" s="13" t="s">
        <v>33</v>
      </c>
      <c r="AX643" s="13" t="s">
        <v>78</v>
      </c>
      <c r="AY643" s="209" t="s">
        <v>133</v>
      </c>
    </row>
    <row r="644" spans="2:51" s="14" customFormat="1" ht="12">
      <c r="B644" s="210"/>
      <c r="C644" s="211"/>
      <c r="D644" s="197" t="s">
        <v>143</v>
      </c>
      <c r="E644" s="212" t="s">
        <v>1</v>
      </c>
      <c r="F644" s="213" t="s">
        <v>723</v>
      </c>
      <c r="G644" s="211"/>
      <c r="H644" s="214">
        <v>18</v>
      </c>
      <c r="I644" s="211"/>
      <c r="J644" s="211"/>
      <c r="K644" s="211"/>
      <c r="L644" s="215"/>
      <c r="M644" s="216"/>
      <c r="N644" s="217"/>
      <c r="O644" s="217"/>
      <c r="P644" s="217"/>
      <c r="Q644" s="217"/>
      <c r="R644" s="217"/>
      <c r="S644" s="217"/>
      <c r="T644" s="218"/>
      <c r="AT644" s="219" t="s">
        <v>143</v>
      </c>
      <c r="AU644" s="219" t="s">
        <v>88</v>
      </c>
      <c r="AV644" s="14" t="s">
        <v>88</v>
      </c>
      <c r="AW644" s="14" t="s">
        <v>33</v>
      </c>
      <c r="AX644" s="14" t="s">
        <v>78</v>
      </c>
      <c r="AY644" s="219" t="s">
        <v>133</v>
      </c>
    </row>
    <row r="645" spans="2:51" s="15" customFormat="1" ht="12">
      <c r="B645" s="220"/>
      <c r="C645" s="221"/>
      <c r="D645" s="197" t="s">
        <v>143</v>
      </c>
      <c r="E645" s="222" t="s">
        <v>1</v>
      </c>
      <c r="F645" s="223" t="s">
        <v>146</v>
      </c>
      <c r="G645" s="221"/>
      <c r="H645" s="224">
        <v>18</v>
      </c>
      <c r="I645" s="221"/>
      <c r="J645" s="221"/>
      <c r="K645" s="221"/>
      <c r="L645" s="225"/>
      <c r="M645" s="226"/>
      <c r="N645" s="227"/>
      <c r="O645" s="227"/>
      <c r="P645" s="227"/>
      <c r="Q645" s="227"/>
      <c r="R645" s="227"/>
      <c r="S645" s="227"/>
      <c r="T645" s="228"/>
      <c r="AT645" s="229" t="s">
        <v>143</v>
      </c>
      <c r="AU645" s="229" t="s">
        <v>88</v>
      </c>
      <c r="AV645" s="15" t="s">
        <v>139</v>
      </c>
      <c r="AW645" s="15" t="s">
        <v>33</v>
      </c>
      <c r="AX645" s="15" t="s">
        <v>86</v>
      </c>
      <c r="AY645" s="229" t="s">
        <v>133</v>
      </c>
    </row>
    <row r="646" spans="1:65" s="2" customFormat="1" ht="16.5" customHeight="1">
      <c r="A646" s="32"/>
      <c r="B646" s="33"/>
      <c r="C646" s="240" t="s">
        <v>724</v>
      </c>
      <c r="D646" s="240" t="s">
        <v>422</v>
      </c>
      <c r="E646" s="241" t="s">
        <v>725</v>
      </c>
      <c r="F646" s="242" t="s">
        <v>726</v>
      </c>
      <c r="G646" s="243" t="s">
        <v>514</v>
      </c>
      <c r="H646" s="244">
        <v>6</v>
      </c>
      <c r="I646" s="245">
        <v>0</v>
      </c>
      <c r="J646" s="245">
        <f>ROUND(I646*H646,2)</f>
        <v>0</v>
      </c>
      <c r="K646" s="246"/>
      <c r="L646" s="247"/>
      <c r="M646" s="248" t="s">
        <v>1</v>
      </c>
      <c r="N646" s="249" t="s">
        <v>43</v>
      </c>
      <c r="O646" s="193">
        <v>0</v>
      </c>
      <c r="P646" s="193">
        <f>O646*H646</f>
        <v>0</v>
      </c>
      <c r="Q646" s="193">
        <v>0.262</v>
      </c>
      <c r="R646" s="193">
        <f>Q646*H646</f>
        <v>1.572</v>
      </c>
      <c r="S646" s="193">
        <v>0</v>
      </c>
      <c r="T646" s="194">
        <f>S646*H646</f>
        <v>0</v>
      </c>
      <c r="U646" s="32"/>
      <c r="V646" s="32"/>
      <c r="W646" s="32"/>
      <c r="X646" s="32"/>
      <c r="Y646" s="32"/>
      <c r="Z646" s="32"/>
      <c r="AA646" s="32"/>
      <c r="AB646" s="32"/>
      <c r="AC646" s="32"/>
      <c r="AD646" s="32"/>
      <c r="AE646" s="32"/>
      <c r="AR646" s="195" t="s">
        <v>183</v>
      </c>
      <c r="AT646" s="195" t="s">
        <v>422</v>
      </c>
      <c r="AU646" s="195" t="s">
        <v>88</v>
      </c>
      <c r="AY646" s="18" t="s">
        <v>133</v>
      </c>
      <c r="BE646" s="196">
        <f>IF(N646="základní",J646,0)</f>
        <v>0</v>
      </c>
      <c r="BF646" s="196">
        <f>IF(N646="snížená",J646,0)</f>
        <v>0</v>
      </c>
      <c r="BG646" s="196">
        <f>IF(N646="zákl. přenesená",J646,0)</f>
        <v>0</v>
      </c>
      <c r="BH646" s="196">
        <f>IF(N646="sníž. přenesená",J646,0)</f>
        <v>0</v>
      </c>
      <c r="BI646" s="196">
        <f>IF(N646="nulová",J646,0)</f>
        <v>0</v>
      </c>
      <c r="BJ646" s="18" t="s">
        <v>86</v>
      </c>
      <c r="BK646" s="196">
        <f>ROUND(I646*H646,2)</f>
        <v>0</v>
      </c>
      <c r="BL646" s="18" t="s">
        <v>139</v>
      </c>
      <c r="BM646" s="195" t="s">
        <v>727</v>
      </c>
    </row>
    <row r="647" spans="1:47" s="2" customFormat="1" ht="12">
      <c r="A647" s="32"/>
      <c r="B647" s="33"/>
      <c r="C647" s="34"/>
      <c r="D647" s="197" t="s">
        <v>141</v>
      </c>
      <c r="E647" s="34"/>
      <c r="F647" s="198" t="s">
        <v>726</v>
      </c>
      <c r="G647" s="34"/>
      <c r="H647" s="34"/>
      <c r="I647" s="34"/>
      <c r="J647" s="34"/>
      <c r="K647" s="34"/>
      <c r="L647" s="37"/>
      <c r="M647" s="199"/>
      <c r="N647" s="200"/>
      <c r="O647" s="69"/>
      <c r="P647" s="69"/>
      <c r="Q647" s="69"/>
      <c r="R647" s="69"/>
      <c r="S647" s="69"/>
      <c r="T647" s="70"/>
      <c r="U647" s="32"/>
      <c r="V647" s="32"/>
      <c r="W647" s="32"/>
      <c r="X647" s="32"/>
      <c r="Y647" s="32"/>
      <c r="Z647" s="32"/>
      <c r="AA647" s="32"/>
      <c r="AB647" s="32"/>
      <c r="AC647" s="32"/>
      <c r="AD647" s="32"/>
      <c r="AE647" s="32"/>
      <c r="AT647" s="18" t="s">
        <v>141</v>
      </c>
      <c r="AU647" s="18" t="s">
        <v>88</v>
      </c>
    </row>
    <row r="648" spans="2:51" s="13" customFormat="1" ht="12">
      <c r="B648" s="201"/>
      <c r="C648" s="202"/>
      <c r="D648" s="197" t="s">
        <v>143</v>
      </c>
      <c r="E648" s="203" t="s">
        <v>1</v>
      </c>
      <c r="F648" s="204" t="s">
        <v>517</v>
      </c>
      <c r="G648" s="202"/>
      <c r="H648" s="203" t="s">
        <v>1</v>
      </c>
      <c r="I648" s="202"/>
      <c r="J648" s="202"/>
      <c r="K648" s="202"/>
      <c r="L648" s="205"/>
      <c r="M648" s="206"/>
      <c r="N648" s="207"/>
      <c r="O648" s="207"/>
      <c r="P648" s="207"/>
      <c r="Q648" s="207"/>
      <c r="R648" s="207"/>
      <c r="S648" s="207"/>
      <c r="T648" s="208"/>
      <c r="AT648" s="209" t="s">
        <v>143</v>
      </c>
      <c r="AU648" s="209" t="s">
        <v>88</v>
      </c>
      <c r="AV648" s="13" t="s">
        <v>86</v>
      </c>
      <c r="AW648" s="13" t="s">
        <v>33</v>
      </c>
      <c r="AX648" s="13" t="s">
        <v>78</v>
      </c>
      <c r="AY648" s="209" t="s">
        <v>133</v>
      </c>
    </row>
    <row r="649" spans="2:51" s="14" customFormat="1" ht="12">
      <c r="B649" s="210"/>
      <c r="C649" s="211"/>
      <c r="D649" s="197" t="s">
        <v>143</v>
      </c>
      <c r="E649" s="212" t="s">
        <v>1</v>
      </c>
      <c r="F649" s="213" t="s">
        <v>728</v>
      </c>
      <c r="G649" s="211"/>
      <c r="H649" s="214">
        <v>6</v>
      </c>
      <c r="I649" s="211"/>
      <c r="J649" s="211"/>
      <c r="K649" s="211"/>
      <c r="L649" s="215"/>
      <c r="M649" s="216"/>
      <c r="N649" s="217"/>
      <c r="O649" s="217"/>
      <c r="P649" s="217"/>
      <c r="Q649" s="217"/>
      <c r="R649" s="217"/>
      <c r="S649" s="217"/>
      <c r="T649" s="218"/>
      <c r="AT649" s="219" t="s">
        <v>143</v>
      </c>
      <c r="AU649" s="219" t="s">
        <v>88</v>
      </c>
      <c r="AV649" s="14" t="s">
        <v>88</v>
      </c>
      <c r="AW649" s="14" t="s">
        <v>33</v>
      </c>
      <c r="AX649" s="14" t="s">
        <v>78</v>
      </c>
      <c r="AY649" s="219" t="s">
        <v>133</v>
      </c>
    </row>
    <row r="650" spans="2:51" s="15" customFormat="1" ht="12">
      <c r="B650" s="220"/>
      <c r="C650" s="221"/>
      <c r="D650" s="197" t="s">
        <v>143</v>
      </c>
      <c r="E650" s="222" t="s">
        <v>1</v>
      </c>
      <c r="F650" s="223" t="s">
        <v>146</v>
      </c>
      <c r="G650" s="221"/>
      <c r="H650" s="224">
        <v>6</v>
      </c>
      <c r="I650" s="221"/>
      <c r="J650" s="221"/>
      <c r="K650" s="221"/>
      <c r="L650" s="225"/>
      <c r="M650" s="226"/>
      <c r="N650" s="227"/>
      <c r="O650" s="227"/>
      <c r="P650" s="227"/>
      <c r="Q650" s="227"/>
      <c r="R650" s="227"/>
      <c r="S650" s="227"/>
      <c r="T650" s="228"/>
      <c r="AT650" s="229" t="s">
        <v>143</v>
      </c>
      <c r="AU650" s="229" t="s">
        <v>88</v>
      </c>
      <c r="AV650" s="15" t="s">
        <v>139</v>
      </c>
      <c r="AW650" s="15" t="s">
        <v>33</v>
      </c>
      <c r="AX650" s="15" t="s">
        <v>86</v>
      </c>
      <c r="AY650" s="229" t="s">
        <v>133</v>
      </c>
    </row>
    <row r="651" spans="1:65" s="2" customFormat="1" ht="16.5" customHeight="1">
      <c r="A651" s="32"/>
      <c r="B651" s="33"/>
      <c r="C651" s="240" t="s">
        <v>729</v>
      </c>
      <c r="D651" s="240" t="s">
        <v>422</v>
      </c>
      <c r="E651" s="241" t="s">
        <v>730</v>
      </c>
      <c r="F651" s="242" t="s">
        <v>731</v>
      </c>
      <c r="G651" s="243" t="s">
        <v>514</v>
      </c>
      <c r="H651" s="244">
        <v>3</v>
      </c>
      <c r="I651" s="245">
        <v>0</v>
      </c>
      <c r="J651" s="245">
        <f>ROUND(I651*H651,2)</f>
        <v>0</v>
      </c>
      <c r="K651" s="246"/>
      <c r="L651" s="247"/>
      <c r="M651" s="248" t="s">
        <v>1</v>
      </c>
      <c r="N651" s="249" t="s">
        <v>43</v>
      </c>
      <c r="O651" s="193">
        <v>0</v>
      </c>
      <c r="P651" s="193">
        <f>O651*H651</f>
        <v>0</v>
      </c>
      <c r="Q651" s="193">
        <v>0.526</v>
      </c>
      <c r="R651" s="193">
        <f>Q651*H651</f>
        <v>1.578</v>
      </c>
      <c r="S651" s="193">
        <v>0</v>
      </c>
      <c r="T651" s="194">
        <f>S651*H651</f>
        <v>0</v>
      </c>
      <c r="U651" s="32"/>
      <c r="V651" s="32"/>
      <c r="W651" s="32"/>
      <c r="X651" s="32"/>
      <c r="Y651" s="32"/>
      <c r="Z651" s="32"/>
      <c r="AA651" s="32"/>
      <c r="AB651" s="32"/>
      <c r="AC651" s="32"/>
      <c r="AD651" s="32"/>
      <c r="AE651" s="32"/>
      <c r="AR651" s="195" t="s">
        <v>183</v>
      </c>
      <c r="AT651" s="195" t="s">
        <v>422</v>
      </c>
      <c r="AU651" s="195" t="s">
        <v>88</v>
      </c>
      <c r="AY651" s="18" t="s">
        <v>133</v>
      </c>
      <c r="BE651" s="196">
        <f>IF(N651="základní",J651,0)</f>
        <v>0</v>
      </c>
      <c r="BF651" s="196">
        <f>IF(N651="snížená",J651,0)</f>
        <v>0</v>
      </c>
      <c r="BG651" s="196">
        <f>IF(N651="zákl. přenesená",J651,0)</f>
        <v>0</v>
      </c>
      <c r="BH651" s="196">
        <f>IF(N651="sníž. přenesená",J651,0)</f>
        <v>0</v>
      </c>
      <c r="BI651" s="196">
        <f>IF(N651="nulová",J651,0)</f>
        <v>0</v>
      </c>
      <c r="BJ651" s="18" t="s">
        <v>86</v>
      </c>
      <c r="BK651" s="196">
        <f>ROUND(I651*H651,2)</f>
        <v>0</v>
      </c>
      <c r="BL651" s="18" t="s">
        <v>139</v>
      </c>
      <c r="BM651" s="195" t="s">
        <v>732</v>
      </c>
    </row>
    <row r="652" spans="1:47" s="2" customFormat="1" ht="12">
      <c r="A652" s="32"/>
      <c r="B652" s="33"/>
      <c r="C652" s="34"/>
      <c r="D652" s="197" t="s">
        <v>141</v>
      </c>
      <c r="E652" s="34"/>
      <c r="F652" s="198" t="s">
        <v>731</v>
      </c>
      <c r="G652" s="34"/>
      <c r="H652" s="34"/>
      <c r="I652" s="34"/>
      <c r="J652" s="34"/>
      <c r="K652" s="34"/>
      <c r="L652" s="37"/>
      <c r="M652" s="199"/>
      <c r="N652" s="200"/>
      <c r="O652" s="69"/>
      <c r="P652" s="69"/>
      <c r="Q652" s="69"/>
      <c r="R652" s="69"/>
      <c r="S652" s="69"/>
      <c r="T652" s="70"/>
      <c r="U652" s="32"/>
      <c r="V652" s="32"/>
      <c r="W652" s="32"/>
      <c r="X652" s="32"/>
      <c r="Y652" s="32"/>
      <c r="Z652" s="32"/>
      <c r="AA652" s="32"/>
      <c r="AB652" s="32"/>
      <c r="AC652" s="32"/>
      <c r="AD652" s="32"/>
      <c r="AE652" s="32"/>
      <c r="AT652" s="18" t="s">
        <v>141</v>
      </c>
      <c r="AU652" s="18" t="s">
        <v>88</v>
      </c>
    </row>
    <row r="653" spans="2:51" s="13" customFormat="1" ht="12">
      <c r="B653" s="201"/>
      <c r="C653" s="202"/>
      <c r="D653" s="197" t="s">
        <v>143</v>
      </c>
      <c r="E653" s="203" t="s">
        <v>1</v>
      </c>
      <c r="F653" s="204" t="s">
        <v>517</v>
      </c>
      <c r="G653" s="202"/>
      <c r="H653" s="203" t="s">
        <v>1</v>
      </c>
      <c r="I653" s="202"/>
      <c r="J653" s="202"/>
      <c r="K653" s="202"/>
      <c r="L653" s="205"/>
      <c r="M653" s="206"/>
      <c r="N653" s="207"/>
      <c r="O653" s="207"/>
      <c r="P653" s="207"/>
      <c r="Q653" s="207"/>
      <c r="R653" s="207"/>
      <c r="S653" s="207"/>
      <c r="T653" s="208"/>
      <c r="AT653" s="209" t="s">
        <v>143</v>
      </c>
      <c r="AU653" s="209" t="s">
        <v>88</v>
      </c>
      <c r="AV653" s="13" t="s">
        <v>86</v>
      </c>
      <c r="AW653" s="13" t="s">
        <v>33</v>
      </c>
      <c r="AX653" s="13" t="s">
        <v>78</v>
      </c>
      <c r="AY653" s="209" t="s">
        <v>133</v>
      </c>
    </row>
    <row r="654" spans="2:51" s="14" customFormat="1" ht="12">
      <c r="B654" s="210"/>
      <c r="C654" s="211"/>
      <c r="D654" s="197" t="s">
        <v>143</v>
      </c>
      <c r="E654" s="212" t="s">
        <v>1</v>
      </c>
      <c r="F654" s="213" t="s">
        <v>699</v>
      </c>
      <c r="G654" s="211"/>
      <c r="H654" s="214">
        <v>3</v>
      </c>
      <c r="I654" s="211"/>
      <c r="J654" s="211"/>
      <c r="K654" s="211"/>
      <c r="L654" s="215"/>
      <c r="M654" s="216"/>
      <c r="N654" s="217"/>
      <c r="O654" s="217"/>
      <c r="P654" s="217"/>
      <c r="Q654" s="217"/>
      <c r="R654" s="217"/>
      <c r="S654" s="217"/>
      <c r="T654" s="218"/>
      <c r="AT654" s="219" t="s">
        <v>143</v>
      </c>
      <c r="AU654" s="219" t="s">
        <v>88</v>
      </c>
      <c r="AV654" s="14" t="s">
        <v>88</v>
      </c>
      <c r="AW654" s="14" t="s">
        <v>33</v>
      </c>
      <c r="AX654" s="14" t="s">
        <v>78</v>
      </c>
      <c r="AY654" s="219" t="s">
        <v>133</v>
      </c>
    </row>
    <row r="655" spans="2:51" s="15" customFormat="1" ht="12">
      <c r="B655" s="220"/>
      <c r="C655" s="221"/>
      <c r="D655" s="197" t="s">
        <v>143</v>
      </c>
      <c r="E655" s="222" t="s">
        <v>1</v>
      </c>
      <c r="F655" s="223" t="s">
        <v>146</v>
      </c>
      <c r="G655" s="221"/>
      <c r="H655" s="224">
        <v>3</v>
      </c>
      <c r="I655" s="221"/>
      <c r="J655" s="221"/>
      <c r="K655" s="221"/>
      <c r="L655" s="225"/>
      <c r="M655" s="226"/>
      <c r="N655" s="227"/>
      <c r="O655" s="227"/>
      <c r="P655" s="227"/>
      <c r="Q655" s="227"/>
      <c r="R655" s="227"/>
      <c r="S655" s="227"/>
      <c r="T655" s="228"/>
      <c r="AT655" s="229" t="s">
        <v>143</v>
      </c>
      <c r="AU655" s="229" t="s">
        <v>88</v>
      </c>
      <c r="AV655" s="15" t="s">
        <v>139</v>
      </c>
      <c r="AW655" s="15" t="s">
        <v>33</v>
      </c>
      <c r="AX655" s="15" t="s">
        <v>86</v>
      </c>
      <c r="AY655" s="229" t="s">
        <v>133</v>
      </c>
    </row>
    <row r="656" spans="1:65" s="2" customFormat="1" ht="16.5" customHeight="1">
      <c r="A656" s="32"/>
      <c r="B656" s="33"/>
      <c r="C656" s="240" t="s">
        <v>733</v>
      </c>
      <c r="D656" s="240" t="s">
        <v>422</v>
      </c>
      <c r="E656" s="241" t="s">
        <v>734</v>
      </c>
      <c r="F656" s="242" t="s">
        <v>735</v>
      </c>
      <c r="G656" s="243" t="s">
        <v>514</v>
      </c>
      <c r="H656" s="244">
        <v>9</v>
      </c>
      <c r="I656" s="245">
        <v>0</v>
      </c>
      <c r="J656" s="245">
        <f>ROUND(I656*H656,2)</f>
        <v>0</v>
      </c>
      <c r="K656" s="246"/>
      <c r="L656" s="247"/>
      <c r="M656" s="248" t="s">
        <v>1</v>
      </c>
      <c r="N656" s="249" t="s">
        <v>43</v>
      </c>
      <c r="O656" s="193">
        <v>0</v>
      </c>
      <c r="P656" s="193">
        <f>O656*H656</f>
        <v>0</v>
      </c>
      <c r="Q656" s="193">
        <v>1.054</v>
      </c>
      <c r="R656" s="193">
        <f>Q656*H656</f>
        <v>9.486</v>
      </c>
      <c r="S656" s="193">
        <v>0</v>
      </c>
      <c r="T656" s="194">
        <f>S656*H656</f>
        <v>0</v>
      </c>
      <c r="U656" s="32"/>
      <c r="V656" s="32"/>
      <c r="W656" s="32"/>
      <c r="X656" s="32"/>
      <c r="Y656" s="32"/>
      <c r="Z656" s="32"/>
      <c r="AA656" s="32"/>
      <c r="AB656" s="32"/>
      <c r="AC656" s="32"/>
      <c r="AD656" s="32"/>
      <c r="AE656" s="32"/>
      <c r="AR656" s="195" t="s">
        <v>183</v>
      </c>
      <c r="AT656" s="195" t="s">
        <v>422</v>
      </c>
      <c r="AU656" s="195" t="s">
        <v>88</v>
      </c>
      <c r="AY656" s="18" t="s">
        <v>133</v>
      </c>
      <c r="BE656" s="196">
        <f>IF(N656="základní",J656,0)</f>
        <v>0</v>
      </c>
      <c r="BF656" s="196">
        <f>IF(N656="snížená",J656,0)</f>
        <v>0</v>
      </c>
      <c r="BG656" s="196">
        <f>IF(N656="zákl. přenesená",J656,0)</f>
        <v>0</v>
      </c>
      <c r="BH656" s="196">
        <f>IF(N656="sníž. přenesená",J656,0)</f>
        <v>0</v>
      </c>
      <c r="BI656" s="196">
        <f>IF(N656="nulová",J656,0)</f>
        <v>0</v>
      </c>
      <c r="BJ656" s="18" t="s">
        <v>86</v>
      </c>
      <c r="BK656" s="196">
        <f>ROUND(I656*H656,2)</f>
        <v>0</v>
      </c>
      <c r="BL656" s="18" t="s">
        <v>139</v>
      </c>
      <c r="BM656" s="195" t="s">
        <v>736</v>
      </c>
    </row>
    <row r="657" spans="1:47" s="2" customFormat="1" ht="12">
      <c r="A657" s="32"/>
      <c r="B657" s="33"/>
      <c r="C657" s="34"/>
      <c r="D657" s="197" t="s">
        <v>141</v>
      </c>
      <c r="E657" s="34"/>
      <c r="F657" s="198" t="s">
        <v>735</v>
      </c>
      <c r="G657" s="34"/>
      <c r="H657" s="34"/>
      <c r="I657" s="34"/>
      <c r="J657" s="34"/>
      <c r="K657" s="34"/>
      <c r="L657" s="37"/>
      <c r="M657" s="199"/>
      <c r="N657" s="200"/>
      <c r="O657" s="69"/>
      <c r="P657" s="69"/>
      <c r="Q657" s="69"/>
      <c r="R657" s="69"/>
      <c r="S657" s="69"/>
      <c r="T657" s="70"/>
      <c r="U657" s="32"/>
      <c r="V657" s="32"/>
      <c r="W657" s="32"/>
      <c r="X657" s="32"/>
      <c r="Y657" s="32"/>
      <c r="Z657" s="32"/>
      <c r="AA657" s="32"/>
      <c r="AB657" s="32"/>
      <c r="AC657" s="32"/>
      <c r="AD657" s="32"/>
      <c r="AE657" s="32"/>
      <c r="AT657" s="18" t="s">
        <v>141</v>
      </c>
      <c r="AU657" s="18" t="s">
        <v>88</v>
      </c>
    </row>
    <row r="658" spans="2:51" s="13" customFormat="1" ht="12">
      <c r="B658" s="201"/>
      <c r="C658" s="202"/>
      <c r="D658" s="197" t="s">
        <v>143</v>
      </c>
      <c r="E658" s="203" t="s">
        <v>1</v>
      </c>
      <c r="F658" s="204" t="s">
        <v>517</v>
      </c>
      <c r="G658" s="202"/>
      <c r="H658" s="203" t="s">
        <v>1</v>
      </c>
      <c r="I658" s="202"/>
      <c r="J658" s="202"/>
      <c r="K658" s="202"/>
      <c r="L658" s="205"/>
      <c r="M658" s="206"/>
      <c r="N658" s="207"/>
      <c r="O658" s="207"/>
      <c r="P658" s="207"/>
      <c r="Q658" s="207"/>
      <c r="R658" s="207"/>
      <c r="S658" s="207"/>
      <c r="T658" s="208"/>
      <c r="AT658" s="209" t="s">
        <v>143</v>
      </c>
      <c r="AU658" s="209" t="s">
        <v>88</v>
      </c>
      <c r="AV658" s="13" t="s">
        <v>86</v>
      </c>
      <c r="AW658" s="13" t="s">
        <v>33</v>
      </c>
      <c r="AX658" s="13" t="s">
        <v>78</v>
      </c>
      <c r="AY658" s="209" t="s">
        <v>133</v>
      </c>
    </row>
    <row r="659" spans="2:51" s="14" customFormat="1" ht="12">
      <c r="B659" s="210"/>
      <c r="C659" s="211"/>
      <c r="D659" s="197" t="s">
        <v>143</v>
      </c>
      <c r="E659" s="212" t="s">
        <v>1</v>
      </c>
      <c r="F659" s="213" t="s">
        <v>682</v>
      </c>
      <c r="G659" s="211"/>
      <c r="H659" s="214">
        <v>9</v>
      </c>
      <c r="I659" s="211"/>
      <c r="J659" s="211"/>
      <c r="K659" s="211"/>
      <c r="L659" s="215"/>
      <c r="M659" s="216"/>
      <c r="N659" s="217"/>
      <c r="O659" s="217"/>
      <c r="P659" s="217"/>
      <c r="Q659" s="217"/>
      <c r="R659" s="217"/>
      <c r="S659" s="217"/>
      <c r="T659" s="218"/>
      <c r="AT659" s="219" t="s">
        <v>143</v>
      </c>
      <c r="AU659" s="219" t="s">
        <v>88</v>
      </c>
      <c r="AV659" s="14" t="s">
        <v>88</v>
      </c>
      <c r="AW659" s="14" t="s">
        <v>33</v>
      </c>
      <c r="AX659" s="14" t="s">
        <v>78</v>
      </c>
      <c r="AY659" s="219" t="s">
        <v>133</v>
      </c>
    </row>
    <row r="660" spans="2:51" s="15" customFormat="1" ht="12">
      <c r="B660" s="220"/>
      <c r="C660" s="221"/>
      <c r="D660" s="197" t="s">
        <v>143</v>
      </c>
      <c r="E660" s="222" t="s">
        <v>1</v>
      </c>
      <c r="F660" s="223" t="s">
        <v>146</v>
      </c>
      <c r="G660" s="221"/>
      <c r="H660" s="224">
        <v>9</v>
      </c>
      <c r="I660" s="221"/>
      <c r="J660" s="221"/>
      <c r="K660" s="221"/>
      <c r="L660" s="225"/>
      <c r="M660" s="226"/>
      <c r="N660" s="227"/>
      <c r="O660" s="227"/>
      <c r="P660" s="227"/>
      <c r="Q660" s="227"/>
      <c r="R660" s="227"/>
      <c r="S660" s="227"/>
      <c r="T660" s="228"/>
      <c r="AT660" s="229" t="s">
        <v>143</v>
      </c>
      <c r="AU660" s="229" t="s">
        <v>88</v>
      </c>
      <c r="AV660" s="15" t="s">
        <v>139</v>
      </c>
      <c r="AW660" s="15" t="s">
        <v>33</v>
      </c>
      <c r="AX660" s="15" t="s">
        <v>86</v>
      </c>
      <c r="AY660" s="229" t="s">
        <v>133</v>
      </c>
    </row>
    <row r="661" spans="1:65" s="2" customFormat="1" ht="16.5" customHeight="1">
      <c r="A661" s="32"/>
      <c r="B661" s="33"/>
      <c r="C661" s="240" t="s">
        <v>737</v>
      </c>
      <c r="D661" s="240" t="s">
        <v>422</v>
      </c>
      <c r="E661" s="241" t="s">
        <v>738</v>
      </c>
      <c r="F661" s="242" t="s">
        <v>739</v>
      </c>
      <c r="G661" s="243" t="s">
        <v>514</v>
      </c>
      <c r="H661" s="244">
        <v>86</v>
      </c>
      <c r="I661" s="245">
        <v>0</v>
      </c>
      <c r="J661" s="245">
        <f>ROUND(I661*H661,2)</f>
        <v>0</v>
      </c>
      <c r="K661" s="246"/>
      <c r="L661" s="247"/>
      <c r="M661" s="248" t="s">
        <v>1</v>
      </c>
      <c r="N661" s="249" t="s">
        <v>43</v>
      </c>
      <c r="O661" s="193">
        <v>0</v>
      </c>
      <c r="P661" s="193">
        <f>O661*H661</f>
        <v>0</v>
      </c>
      <c r="Q661" s="193">
        <v>0.002</v>
      </c>
      <c r="R661" s="193">
        <f>Q661*H661</f>
        <v>0.17200000000000001</v>
      </c>
      <c r="S661" s="193">
        <v>0</v>
      </c>
      <c r="T661" s="194">
        <f>S661*H661</f>
        <v>0</v>
      </c>
      <c r="U661" s="32"/>
      <c r="V661" s="32"/>
      <c r="W661" s="32"/>
      <c r="X661" s="32"/>
      <c r="Y661" s="32"/>
      <c r="Z661" s="32"/>
      <c r="AA661" s="32"/>
      <c r="AB661" s="32"/>
      <c r="AC661" s="32"/>
      <c r="AD661" s="32"/>
      <c r="AE661" s="32"/>
      <c r="AR661" s="195" t="s">
        <v>183</v>
      </c>
      <c r="AT661" s="195" t="s">
        <v>422</v>
      </c>
      <c r="AU661" s="195" t="s">
        <v>88</v>
      </c>
      <c r="AY661" s="18" t="s">
        <v>133</v>
      </c>
      <c r="BE661" s="196">
        <f>IF(N661="základní",J661,0)</f>
        <v>0</v>
      </c>
      <c r="BF661" s="196">
        <f>IF(N661="snížená",J661,0)</f>
        <v>0</v>
      </c>
      <c r="BG661" s="196">
        <f>IF(N661="zákl. přenesená",J661,0)</f>
        <v>0</v>
      </c>
      <c r="BH661" s="196">
        <f>IF(N661="sníž. přenesená",J661,0)</f>
        <v>0</v>
      </c>
      <c r="BI661" s="196">
        <f>IF(N661="nulová",J661,0)</f>
        <v>0</v>
      </c>
      <c r="BJ661" s="18" t="s">
        <v>86</v>
      </c>
      <c r="BK661" s="196">
        <f>ROUND(I661*H661,2)</f>
        <v>0</v>
      </c>
      <c r="BL661" s="18" t="s">
        <v>139</v>
      </c>
      <c r="BM661" s="195" t="s">
        <v>740</v>
      </c>
    </row>
    <row r="662" spans="1:47" s="2" customFormat="1" ht="12">
      <c r="A662" s="32"/>
      <c r="B662" s="33"/>
      <c r="C662" s="34"/>
      <c r="D662" s="197" t="s">
        <v>141</v>
      </c>
      <c r="E662" s="34"/>
      <c r="F662" s="198" t="s">
        <v>739</v>
      </c>
      <c r="G662" s="34"/>
      <c r="H662" s="34"/>
      <c r="I662" s="34"/>
      <c r="J662" s="34"/>
      <c r="K662" s="34"/>
      <c r="L662" s="37"/>
      <c r="M662" s="199"/>
      <c r="N662" s="200"/>
      <c r="O662" s="69"/>
      <c r="P662" s="69"/>
      <c r="Q662" s="69"/>
      <c r="R662" s="69"/>
      <c r="S662" s="69"/>
      <c r="T662" s="70"/>
      <c r="U662" s="32"/>
      <c r="V662" s="32"/>
      <c r="W662" s="32"/>
      <c r="X662" s="32"/>
      <c r="Y662" s="32"/>
      <c r="Z662" s="32"/>
      <c r="AA662" s="32"/>
      <c r="AB662" s="32"/>
      <c r="AC662" s="32"/>
      <c r="AD662" s="32"/>
      <c r="AE662" s="32"/>
      <c r="AT662" s="18" t="s">
        <v>141</v>
      </c>
      <c r="AU662" s="18" t="s">
        <v>88</v>
      </c>
    </row>
    <row r="663" spans="2:51" s="13" customFormat="1" ht="12">
      <c r="B663" s="201"/>
      <c r="C663" s="202"/>
      <c r="D663" s="197" t="s">
        <v>143</v>
      </c>
      <c r="E663" s="203" t="s">
        <v>1</v>
      </c>
      <c r="F663" s="204" t="s">
        <v>517</v>
      </c>
      <c r="G663" s="202"/>
      <c r="H663" s="203" t="s">
        <v>1</v>
      </c>
      <c r="I663" s="202"/>
      <c r="J663" s="202"/>
      <c r="K663" s="202"/>
      <c r="L663" s="205"/>
      <c r="M663" s="206"/>
      <c r="N663" s="207"/>
      <c r="O663" s="207"/>
      <c r="P663" s="207"/>
      <c r="Q663" s="207"/>
      <c r="R663" s="207"/>
      <c r="S663" s="207"/>
      <c r="T663" s="208"/>
      <c r="AT663" s="209" t="s">
        <v>143</v>
      </c>
      <c r="AU663" s="209" t="s">
        <v>88</v>
      </c>
      <c r="AV663" s="13" t="s">
        <v>86</v>
      </c>
      <c r="AW663" s="13" t="s">
        <v>33</v>
      </c>
      <c r="AX663" s="13" t="s">
        <v>78</v>
      </c>
      <c r="AY663" s="209" t="s">
        <v>133</v>
      </c>
    </row>
    <row r="664" spans="2:51" s="14" customFormat="1" ht="12">
      <c r="B664" s="210"/>
      <c r="C664" s="211"/>
      <c r="D664" s="197" t="s">
        <v>143</v>
      </c>
      <c r="E664" s="212" t="s">
        <v>1</v>
      </c>
      <c r="F664" s="213" t="s">
        <v>627</v>
      </c>
      <c r="G664" s="211"/>
      <c r="H664" s="214">
        <v>86</v>
      </c>
      <c r="I664" s="211"/>
      <c r="J664" s="211"/>
      <c r="K664" s="211"/>
      <c r="L664" s="215"/>
      <c r="M664" s="216"/>
      <c r="N664" s="217"/>
      <c r="O664" s="217"/>
      <c r="P664" s="217"/>
      <c r="Q664" s="217"/>
      <c r="R664" s="217"/>
      <c r="S664" s="217"/>
      <c r="T664" s="218"/>
      <c r="AT664" s="219" t="s">
        <v>143</v>
      </c>
      <c r="AU664" s="219" t="s">
        <v>88</v>
      </c>
      <c r="AV664" s="14" t="s">
        <v>88</v>
      </c>
      <c r="AW664" s="14" t="s">
        <v>33</v>
      </c>
      <c r="AX664" s="14" t="s">
        <v>78</v>
      </c>
      <c r="AY664" s="219" t="s">
        <v>133</v>
      </c>
    </row>
    <row r="665" spans="2:51" s="15" customFormat="1" ht="12">
      <c r="B665" s="220"/>
      <c r="C665" s="221"/>
      <c r="D665" s="197" t="s">
        <v>143</v>
      </c>
      <c r="E665" s="222" t="s">
        <v>1</v>
      </c>
      <c r="F665" s="223" t="s">
        <v>146</v>
      </c>
      <c r="G665" s="221"/>
      <c r="H665" s="224">
        <v>86</v>
      </c>
      <c r="I665" s="221"/>
      <c r="J665" s="221"/>
      <c r="K665" s="221"/>
      <c r="L665" s="225"/>
      <c r="M665" s="226"/>
      <c r="N665" s="227"/>
      <c r="O665" s="227"/>
      <c r="P665" s="227"/>
      <c r="Q665" s="227"/>
      <c r="R665" s="227"/>
      <c r="S665" s="227"/>
      <c r="T665" s="228"/>
      <c r="AT665" s="229" t="s">
        <v>143</v>
      </c>
      <c r="AU665" s="229" t="s">
        <v>88</v>
      </c>
      <c r="AV665" s="15" t="s">
        <v>139</v>
      </c>
      <c r="AW665" s="15" t="s">
        <v>33</v>
      </c>
      <c r="AX665" s="15" t="s">
        <v>86</v>
      </c>
      <c r="AY665" s="229" t="s">
        <v>133</v>
      </c>
    </row>
    <row r="666" spans="1:65" s="2" customFormat="1" ht="16.5" customHeight="1">
      <c r="A666" s="32"/>
      <c r="B666" s="33"/>
      <c r="C666" s="184" t="s">
        <v>741</v>
      </c>
      <c r="D666" s="184" t="s">
        <v>135</v>
      </c>
      <c r="E666" s="185" t="s">
        <v>742</v>
      </c>
      <c r="F666" s="186" t="s">
        <v>743</v>
      </c>
      <c r="G666" s="187" t="s">
        <v>514</v>
      </c>
      <c r="H666" s="188">
        <v>14</v>
      </c>
      <c r="I666" s="189">
        <v>0</v>
      </c>
      <c r="J666" s="189">
        <f>ROUND(I666*H666,2)</f>
        <v>0</v>
      </c>
      <c r="K666" s="190"/>
      <c r="L666" s="37"/>
      <c r="M666" s="191" t="s">
        <v>1</v>
      </c>
      <c r="N666" s="192" t="s">
        <v>43</v>
      </c>
      <c r="O666" s="193">
        <v>1.664</v>
      </c>
      <c r="P666" s="193">
        <f>O666*H666</f>
        <v>23.296</v>
      </c>
      <c r="Q666" s="193">
        <v>0.01248</v>
      </c>
      <c r="R666" s="193">
        <f>Q666*H666</f>
        <v>0.17472</v>
      </c>
      <c r="S666" s="193">
        <v>0</v>
      </c>
      <c r="T666" s="194">
        <f>S666*H666</f>
        <v>0</v>
      </c>
      <c r="U666" s="32"/>
      <c r="V666" s="32"/>
      <c r="W666" s="32"/>
      <c r="X666" s="32"/>
      <c r="Y666" s="32"/>
      <c r="Z666" s="32"/>
      <c r="AA666" s="32"/>
      <c r="AB666" s="32"/>
      <c r="AC666" s="32"/>
      <c r="AD666" s="32"/>
      <c r="AE666" s="32"/>
      <c r="AR666" s="195" t="s">
        <v>139</v>
      </c>
      <c r="AT666" s="195" t="s">
        <v>135</v>
      </c>
      <c r="AU666" s="195" t="s">
        <v>88</v>
      </c>
      <c r="AY666" s="18" t="s">
        <v>133</v>
      </c>
      <c r="BE666" s="196">
        <f>IF(N666="základní",J666,0)</f>
        <v>0</v>
      </c>
      <c r="BF666" s="196">
        <f>IF(N666="snížená",J666,0)</f>
        <v>0</v>
      </c>
      <c r="BG666" s="196">
        <f>IF(N666="zákl. přenesená",J666,0)</f>
        <v>0</v>
      </c>
      <c r="BH666" s="196">
        <f>IF(N666="sníž. přenesená",J666,0)</f>
        <v>0</v>
      </c>
      <c r="BI666" s="196">
        <f>IF(N666="nulová",J666,0)</f>
        <v>0</v>
      </c>
      <c r="BJ666" s="18" t="s">
        <v>86</v>
      </c>
      <c r="BK666" s="196">
        <f>ROUND(I666*H666,2)</f>
        <v>0</v>
      </c>
      <c r="BL666" s="18" t="s">
        <v>139</v>
      </c>
      <c r="BM666" s="195" t="s">
        <v>744</v>
      </c>
    </row>
    <row r="667" spans="1:47" s="2" customFormat="1" ht="12">
      <c r="A667" s="32"/>
      <c r="B667" s="33"/>
      <c r="C667" s="34"/>
      <c r="D667" s="197" t="s">
        <v>141</v>
      </c>
      <c r="E667" s="34"/>
      <c r="F667" s="198" t="s">
        <v>743</v>
      </c>
      <c r="G667" s="34"/>
      <c r="H667" s="34"/>
      <c r="I667" s="34"/>
      <c r="J667" s="34"/>
      <c r="K667" s="34"/>
      <c r="L667" s="37"/>
      <c r="M667" s="199"/>
      <c r="N667" s="200"/>
      <c r="O667" s="69"/>
      <c r="P667" s="69"/>
      <c r="Q667" s="69"/>
      <c r="R667" s="69"/>
      <c r="S667" s="69"/>
      <c r="T667" s="70"/>
      <c r="U667" s="32"/>
      <c r="V667" s="32"/>
      <c r="W667" s="32"/>
      <c r="X667" s="32"/>
      <c r="Y667" s="32"/>
      <c r="Z667" s="32"/>
      <c r="AA667" s="32"/>
      <c r="AB667" s="32"/>
      <c r="AC667" s="32"/>
      <c r="AD667" s="32"/>
      <c r="AE667" s="32"/>
      <c r="AT667" s="18" t="s">
        <v>141</v>
      </c>
      <c r="AU667" s="18" t="s">
        <v>88</v>
      </c>
    </row>
    <row r="668" spans="2:51" s="13" customFormat="1" ht="12">
      <c r="B668" s="201"/>
      <c r="C668" s="202"/>
      <c r="D668" s="197" t="s">
        <v>143</v>
      </c>
      <c r="E668" s="203" t="s">
        <v>1</v>
      </c>
      <c r="F668" s="204" t="s">
        <v>517</v>
      </c>
      <c r="G668" s="202"/>
      <c r="H668" s="203" t="s">
        <v>1</v>
      </c>
      <c r="I668" s="202"/>
      <c r="J668" s="202"/>
      <c r="K668" s="202"/>
      <c r="L668" s="205"/>
      <c r="M668" s="206"/>
      <c r="N668" s="207"/>
      <c r="O668" s="207"/>
      <c r="P668" s="207"/>
      <c r="Q668" s="207"/>
      <c r="R668" s="207"/>
      <c r="S668" s="207"/>
      <c r="T668" s="208"/>
      <c r="AT668" s="209" t="s">
        <v>143</v>
      </c>
      <c r="AU668" s="209" t="s">
        <v>88</v>
      </c>
      <c r="AV668" s="13" t="s">
        <v>86</v>
      </c>
      <c r="AW668" s="13" t="s">
        <v>33</v>
      </c>
      <c r="AX668" s="13" t="s">
        <v>78</v>
      </c>
      <c r="AY668" s="209" t="s">
        <v>133</v>
      </c>
    </row>
    <row r="669" spans="2:51" s="14" customFormat="1" ht="12">
      <c r="B669" s="210"/>
      <c r="C669" s="211"/>
      <c r="D669" s="197" t="s">
        <v>143</v>
      </c>
      <c r="E669" s="212" t="s">
        <v>1</v>
      </c>
      <c r="F669" s="213" t="s">
        <v>745</v>
      </c>
      <c r="G669" s="211"/>
      <c r="H669" s="214">
        <v>14</v>
      </c>
      <c r="I669" s="211"/>
      <c r="J669" s="211"/>
      <c r="K669" s="211"/>
      <c r="L669" s="215"/>
      <c r="M669" s="216"/>
      <c r="N669" s="217"/>
      <c r="O669" s="217"/>
      <c r="P669" s="217"/>
      <c r="Q669" s="217"/>
      <c r="R669" s="217"/>
      <c r="S669" s="217"/>
      <c r="T669" s="218"/>
      <c r="AT669" s="219" t="s">
        <v>143</v>
      </c>
      <c r="AU669" s="219" t="s">
        <v>88</v>
      </c>
      <c r="AV669" s="14" t="s">
        <v>88</v>
      </c>
      <c r="AW669" s="14" t="s">
        <v>33</v>
      </c>
      <c r="AX669" s="14" t="s">
        <v>78</v>
      </c>
      <c r="AY669" s="219" t="s">
        <v>133</v>
      </c>
    </row>
    <row r="670" spans="2:51" s="15" customFormat="1" ht="12">
      <c r="B670" s="220"/>
      <c r="C670" s="221"/>
      <c r="D670" s="197" t="s">
        <v>143</v>
      </c>
      <c r="E670" s="222" t="s">
        <v>1</v>
      </c>
      <c r="F670" s="223" t="s">
        <v>146</v>
      </c>
      <c r="G670" s="221"/>
      <c r="H670" s="224">
        <v>14</v>
      </c>
      <c r="I670" s="221"/>
      <c r="J670" s="221"/>
      <c r="K670" s="221"/>
      <c r="L670" s="225"/>
      <c r="M670" s="226"/>
      <c r="N670" s="227"/>
      <c r="O670" s="227"/>
      <c r="P670" s="227"/>
      <c r="Q670" s="227"/>
      <c r="R670" s="227"/>
      <c r="S670" s="227"/>
      <c r="T670" s="228"/>
      <c r="AT670" s="229" t="s">
        <v>143</v>
      </c>
      <c r="AU670" s="229" t="s">
        <v>88</v>
      </c>
      <c r="AV670" s="15" t="s">
        <v>139</v>
      </c>
      <c r="AW670" s="15" t="s">
        <v>33</v>
      </c>
      <c r="AX670" s="15" t="s">
        <v>86</v>
      </c>
      <c r="AY670" s="229" t="s">
        <v>133</v>
      </c>
    </row>
    <row r="671" spans="1:65" s="2" customFormat="1" ht="16.5" customHeight="1">
      <c r="A671" s="32"/>
      <c r="B671" s="33"/>
      <c r="C671" s="240" t="s">
        <v>746</v>
      </c>
      <c r="D671" s="240" t="s">
        <v>422</v>
      </c>
      <c r="E671" s="241" t="s">
        <v>747</v>
      </c>
      <c r="F671" s="242" t="s">
        <v>748</v>
      </c>
      <c r="G671" s="243" t="s">
        <v>514</v>
      </c>
      <c r="H671" s="244">
        <v>14</v>
      </c>
      <c r="I671" s="245">
        <v>0</v>
      </c>
      <c r="J671" s="245">
        <f>ROUND(I671*H671,2)</f>
        <v>0</v>
      </c>
      <c r="K671" s="246"/>
      <c r="L671" s="247"/>
      <c r="M671" s="248" t="s">
        <v>1</v>
      </c>
      <c r="N671" s="249" t="s">
        <v>43</v>
      </c>
      <c r="O671" s="193">
        <v>0</v>
      </c>
      <c r="P671" s="193">
        <f>O671*H671</f>
        <v>0</v>
      </c>
      <c r="Q671" s="193">
        <v>0.548</v>
      </c>
      <c r="R671" s="193">
        <f>Q671*H671</f>
        <v>7.672000000000001</v>
      </c>
      <c r="S671" s="193">
        <v>0</v>
      </c>
      <c r="T671" s="194">
        <f>S671*H671</f>
        <v>0</v>
      </c>
      <c r="U671" s="32"/>
      <c r="V671" s="32"/>
      <c r="W671" s="32"/>
      <c r="X671" s="32"/>
      <c r="Y671" s="32"/>
      <c r="Z671" s="32"/>
      <c r="AA671" s="32"/>
      <c r="AB671" s="32"/>
      <c r="AC671" s="32"/>
      <c r="AD671" s="32"/>
      <c r="AE671" s="32"/>
      <c r="AR671" s="195" t="s">
        <v>183</v>
      </c>
      <c r="AT671" s="195" t="s">
        <v>422</v>
      </c>
      <c r="AU671" s="195" t="s">
        <v>88</v>
      </c>
      <c r="AY671" s="18" t="s">
        <v>133</v>
      </c>
      <c r="BE671" s="196">
        <f>IF(N671="základní",J671,0)</f>
        <v>0</v>
      </c>
      <c r="BF671" s="196">
        <f>IF(N671="snížená",J671,0)</f>
        <v>0</v>
      </c>
      <c r="BG671" s="196">
        <f>IF(N671="zákl. přenesená",J671,0)</f>
        <v>0</v>
      </c>
      <c r="BH671" s="196">
        <f>IF(N671="sníž. přenesená",J671,0)</f>
        <v>0</v>
      </c>
      <c r="BI671" s="196">
        <f>IF(N671="nulová",J671,0)</f>
        <v>0</v>
      </c>
      <c r="BJ671" s="18" t="s">
        <v>86</v>
      </c>
      <c r="BK671" s="196">
        <f>ROUND(I671*H671,2)</f>
        <v>0</v>
      </c>
      <c r="BL671" s="18" t="s">
        <v>139</v>
      </c>
      <c r="BM671" s="195" t="s">
        <v>749</v>
      </c>
    </row>
    <row r="672" spans="1:47" s="2" customFormat="1" ht="12">
      <c r="A672" s="32"/>
      <c r="B672" s="33"/>
      <c r="C672" s="34"/>
      <c r="D672" s="197" t="s">
        <v>141</v>
      </c>
      <c r="E672" s="34"/>
      <c r="F672" s="198" t="s">
        <v>748</v>
      </c>
      <c r="G672" s="34"/>
      <c r="H672" s="34"/>
      <c r="I672" s="34"/>
      <c r="J672" s="34"/>
      <c r="K672" s="34"/>
      <c r="L672" s="37"/>
      <c r="M672" s="199"/>
      <c r="N672" s="200"/>
      <c r="O672" s="69"/>
      <c r="P672" s="69"/>
      <c r="Q672" s="69"/>
      <c r="R672" s="69"/>
      <c r="S672" s="69"/>
      <c r="T672" s="70"/>
      <c r="U672" s="32"/>
      <c r="V672" s="32"/>
      <c r="W672" s="32"/>
      <c r="X672" s="32"/>
      <c r="Y672" s="32"/>
      <c r="Z672" s="32"/>
      <c r="AA672" s="32"/>
      <c r="AB672" s="32"/>
      <c r="AC672" s="32"/>
      <c r="AD672" s="32"/>
      <c r="AE672" s="32"/>
      <c r="AT672" s="18" t="s">
        <v>141</v>
      </c>
      <c r="AU672" s="18" t="s">
        <v>88</v>
      </c>
    </row>
    <row r="673" spans="2:51" s="13" customFormat="1" ht="12">
      <c r="B673" s="201"/>
      <c r="C673" s="202"/>
      <c r="D673" s="197" t="s">
        <v>143</v>
      </c>
      <c r="E673" s="203" t="s">
        <v>1</v>
      </c>
      <c r="F673" s="204" t="s">
        <v>517</v>
      </c>
      <c r="G673" s="202"/>
      <c r="H673" s="203" t="s">
        <v>1</v>
      </c>
      <c r="I673" s="202"/>
      <c r="J673" s="202"/>
      <c r="K673" s="202"/>
      <c r="L673" s="205"/>
      <c r="M673" s="206"/>
      <c r="N673" s="207"/>
      <c r="O673" s="207"/>
      <c r="P673" s="207"/>
      <c r="Q673" s="207"/>
      <c r="R673" s="207"/>
      <c r="S673" s="207"/>
      <c r="T673" s="208"/>
      <c r="AT673" s="209" t="s">
        <v>143</v>
      </c>
      <c r="AU673" s="209" t="s">
        <v>88</v>
      </c>
      <c r="AV673" s="13" t="s">
        <v>86</v>
      </c>
      <c r="AW673" s="13" t="s">
        <v>33</v>
      </c>
      <c r="AX673" s="13" t="s">
        <v>78</v>
      </c>
      <c r="AY673" s="209" t="s">
        <v>133</v>
      </c>
    </row>
    <row r="674" spans="2:51" s="14" customFormat="1" ht="12">
      <c r="B674" s="210"/>
      <c r="C674" s="211"/>
      <c r="D674" s="197" t="s">
        <v>143</v>
      </c>
      <c r="E674" s="212" t="s">
        <v>1</v>
      </c>
      <c r="F674" s="213" t="s">
        <v>745</v>
      </c>
      <c r="G674" s="211"/>
      <c r="H674" s="214">
        <v>14</v>
      </c>
      <c r="I674" s="211"/>
      <c r="J674" s="211"/>
      <c r="K674" s="211"/>
      <c r="L674" s="215"/>
      <c r="M674" s="216"/>
      <c r="N674" s="217"/>
      <c r="O674" s="217"/>
      <c r="P674" s="217"/>
      <c r="Q674" s="217"/>
      <c r="R674" s="217"/>
      <c r="S674" s="217"/>
      <c r="T674" s="218"/>
      <c r="AT674" s="219" t="s">
        <v>143</v>
      </c>
      <c r="AU674" s="219" t="s">
        <v>88</v>
      </c>
      <c r="AV674" s="14" t="s">
        <v>88</v>
      </c>
      <c r="AW674" s="14" t="s">
        <v>33</v>
      </c>
      <c r="AX674" s="14" t="s">
        <v>78</v>
      </c>
      <c r="AY674" s="219" t="s">
        <v>133</v>
      </c>
    </row>
    <row r="675" spans="2:51" s="15" customFormat="1" ht="12">
      <c r="B675" s="220"/>
      <c r="C675" s="221"/>
      <c r="D675" s="197" t="s">
        <v>143</v>
      </c>
      <c r="E675" s="222" t="s">
        <v>1</v>
      </c>
      <c r="F675" s="223" t="s">
        <v>146</v>
      </c>
      <c r="G675" s="221"/>
      <c r="H675" s="224">
        <v>14</v>
      </c>
      <c r="I675" s="221"/>
      <c r="J675" s="221"/>
      <c r="K675" s="221"/>
      <c r="L675" s="225"/>
      <c r="M675" s="226"/>
      <c r="N675" s="227"/>
      <c r="O675" s="227"/>
      <c r="P675" s="227"/>
      <c r="Q675" s="227"/>
      <c r="R675" s="227"/>
      <c r="S675" s="227"/>
      <c r="T675" s="228"/>
      <c r="AT675" s="229" t="s">
        <v>143</v>
      </c>
      <c r="AU675" s="229" t="s">
        <v>88</v>
      </c>
      <c r="AV675" s="15" t="s">
        <v>139</v>
      </c>
      <c r="AW675" s="15" t="s">
        <v>33</v>
      </c>
      <c r="AX675" s="15" t="s">
        <v>86</v>
      </c>
      <c r="AY675" s="229" t="s">
        <v>133</v>
      </c>
    </row>
    <row r="676" spans="1:65" s="2" customFormat="1" ht="16.5" customHeight="1">
      <c r="A676" s="32"/>
      <c r="B676" s="33"/>
      <c r="C676" s="184" t="s">
        <v>750</v>
      </c>
      <c r="D676" s="184" t="s">
        <v>135</v>
      </c>
      <c r="E676" s="185" t="s">
        <v>751</v>
      </c>
      <c r="F676" s="186" t="s">
        <v>752</v>
      </c>
      <c r="G676" s="187" t="s">
        <v>514</v>
      </c>
      <c r="H676" s="188">
        <v>17</v>
      </c>
      <c r="I676" s="189">
        <v>0</v>
      </c>
      <c r="J676" s="189">
        <f>ROUND(I676*H676,2)</f>
        <v>0</v>
      </c>
      <c r="K676" s="190"/>
      <c r="L676" s="37"/>
      <c r="M676" s="191" t="s">
        <v>1</v>
      </c>
      <c r="N676" s="192" t="s">
        <v>43</v>
      </c>
      <c r="O676" s="193">
        <v>2.08</v>
      </c>
      <c r="P676" s="193">
        <f>O676*H676</f>
        <v>35.36</v>
      </c>
      <c r="Q676" s="193">
        <v>0.02854</v>
      </c>
      <c r="R676" s="193">
        <f>Q676*H676</f>
        <v>0.48518</v>
      </c>
      <c r="S676" s="193">
        <v>0</v>
      </c>
      <c r="T676" s="194">
        <f>S676*H676</f>
        <v>0</v>
      </c>
      <c r="U676" s="32"/>
      <c r="V676" s="32"/>
      <c r="W676" s="32"/>
      <c r="X676" s="32"/>
      <c r="Y676" s="32"/>
      <c r="Z676" s="32"/>
      <c r="AA676" s="32"/>
      <c r="AB676" s="32"/>
      <c r="AC676" s="32"/>
      <c r="AD676" s="32"/>
      <c r="AE676" s="32"/>
      <c r="AR676" s="195" t="s">
        <v>139</v>
      </c>
      <c r="AT676" s="195" t="s">
        <v>135</v>
      </c>
      <c r="AU676" s="195" t="s">
        <v>88</v>
      </c>
      <c r="AY676" s="18" t="s">
        <v>133</v>
      </c>
      <c r="BE676" s="196">
        <f>IF(N676="základní",J676,0)</f>
        <v>0</v>
      </c>
      <c r="BF676" s="196">
        <f>IF(N676="snížená",J676,0)</f>
        <v>0</v>
      </c>
      <c r="BG676" s="196">
        <f>IF(N676="zákl. přenesená",J676,0)</f>
        <v>0</v>
      </c>
      <c r="BH676" s="196">
        <f>IF(N676="sníž. přenesená",J676,0)</f>
        <v>0</v>
      </c>
      <c r="BI676" s="196">
        <f>IF(N676="nulová",J676,0)</f>
        <v>0</v>
      </c>
      <c r="BJ676" s="18" t="s">
        <v>86</v>
      </c>
      <c r="BK676" s="196">
        <f>ROUND(I676*H676,2)</f>
        <v>0</v>
      </c>
      <c r="BL676" s="18" t="s">
        <v>139</v>
      </c>
      <c r="BM676" s="195" t="s">
        <v>753</v>
      </c>
    </row>
    <row r="677" spans="1:47" s="2" customFormat="1" ht="12">
      <c r="A677" s="32"/>
      <c r="B677" s="33"/>
      <c r="C677" s="34"/>
      <c r="D677" s="197" t="s">
        <v>141</v>
      </c>
      <c r="E677" s="34"/>
      <c r="F677" s="198" t="s">
        <v>752</v>
      </c>
      <c r="G677" s="34"/>
      <c r="H677" s="34"/>
      <c r="I677" s="34"/>
      <c r="J677" s="34"/>
      <c r="K677" s="34"/>
      <c r="L677" s="37"/>
      <c r="M677" s="199"/>
      <c r="N677" s="200"/>
      <c r="O677" s="69"/>
      <c r="P677" s="69"/>
      <c r="Q677" s="69"/>
      <c r="R677" s="69"/>
      <c r="S677" s="69"/>
      <c r="T677" s="70"/>
      <c r="U677" s="32"/>
      <c r="V677" s="32"/>
      <c r="W677" s="32"/>
      <c r="X677" s="32"/>
      <c r="Y677" s="32"/>
      <c r="Z677" s="32"/>
      <c r="AA677" s="32"/>
      <c r="AB677" s="32"/>
      <c r="AC677" s="32"/>
      <c r="AD677" s="32"/>
      <c r="AE677" s="32"/>
      <c r="AT677" s="18" t="s">
        <v>141</v>
      </c>
      <c r="AU677" s="18" t="s">
        <v>88</v>
      </c>
    </row>
    <row r="678" spans="2:51" s="13" customFormat="1" ht="12">
      <c r="B678" s="201"/>
      <c r="C678" s="202"/>
      <c r="D678" s="197" t="s">
        <v>143</v>
      </c>
      <c r="E678" s="203" t="s">
        <v>1</v>
      </c>
      <c r="F678" s="204" t="s">
        <v>517</v>
      </c>
      <c r="G678" s="202"/>
      <c r="H678" s="203" t="s">
        <v>1</v>
      </c>
      <c r="I678" s="202"/>
      <c r="J678" s="202"/>
      <c r="K678" s="202"/>
      <c r="L678" s="205"/>
      <c r="M678" s="206"/>
      <c r="N678" s="207"/>
      <c r="O678" s="207"/>
      <c r="P678" s="207"/>
      <c r="Q678" s="207"/>
      <c r="R678" s="207"/>
      <c r="S678" s="207"/>
      <c r="T678" s="208"/>
      <c r="AT678" s="209" t="s">
        <v>143</v>
      </c>
      <c r="AU678" s="209" t="s">
        <v>88</v>
      </c>
      <c r="AV678" s="13" t="s">
        <v>86</v>
      </c>
      <c r="AW678" s="13" t="s">
        <v>33</v>
      </c>
      <c r="AX678" s="13" t="s">
        <v>78</v>
      </c>
      <c r="AY678" s="209" t="s">
        <v>133</v>
      </c>
    </row>
    <row r="679" spans="2:51" s="14" customFormat="1" ht="12">
      <c r="B679" s="210"/>
      <c r="C679" s="211"/>
      <c r="D679" s="197" t="s">
        <v>143</v>
      </c>
      <c r="E679" s="212" t="s">
        <v>1</v>
      </c>
      <c r="F679" s="213" t="s">
        <v>754</v>
      </c>
      <c r="G679" s="211"/>
      <c r="H679" s="214">
        <v>17</v>
      </c>
      <c r="I679" s="211"/>
      <c r="J679" s="211"/>
      <c r="K679" s="211"/>
      <c r="L679" s="215"/>
      <c r="M679" s="216"/>
      <c r="N679" s="217"/>
      <c r="O679" s="217"/>
      <c r="P679" s="217"/>
      <c r="Q679" s="217"/>
      <c r="R679" s="217"/>
      <c r="S679" s="217"/>
      <c r="T679" s="218"/>
      <c r="AT679" s="219" t="s">
        <v>143</v>
      </c>
      <c r="AU679" s="219" t="s">
        <v>88</v>
      </c>
      <c r="AV679" s="14" t="s">
        <v>88</v>
      </c>
      <c r="AW679" s="14" t="s">
        <v>33</v>
      </c>
      <c r="AX679" s="14" t="s">
        <v>78</v>
      </c>
      <c r="AY679" s="219" t="s">
        <v>133</v>
      </c>
    </row>
    <row r="680" spans="2:51" s="15" customFormat="1" ht="12">
      <c r="B680" s="220"/>
      <c r="C680" s="221"/>
      <c r="D680" s="197" t="s">
        <v>143</v>
      </c>
      <c r="E680" s="222" t="s">
        <v>1</v>
      </c>
      <c r="F680" s="223" t="s">
        <v>146</v>
      </c>
      <c r="G680" s="221"/>
      <c r="H680" s="224">
        <v>17</v>
      </c>
      <c r="I680" s="221"/>
      <c r="J680" s="221"/>
      <c r="K680" s="221"/>
      <c r="L680" s="225"/>
      <c r="M680" s="226"/>
      <c r="N680" s="227"/>
      <c r="O680" s="227"/>
      <c r="P680" s="227"/>
      <c r="Q680" s="227"/>
      <c r="R680" s="227"/>
      <c r="S680" s="227"/>
      <c r="T680" s="228"/>
      <c r="AT680" s="229" t="s">
        <v>143</v>
      </c>
      <c r="AU680" s="229" t="s">
        <v>88</v>
      </c>
      <c r="AV680" s="15" t="s">
        <v>139</v>
      </c>
      <c r="AW680" s="15" t="s">
        <v>33</v>
      </c>
      <c r="AX680" s="15" t="s">
        <v>86</v>
      </c>
      <c r="AY680" s="229" t="s">
        <v>133</v>
      </c>
    </row>
    <row r="681" spans="1:65" s="2" customFormat="1" ht="16.5" customHeight="1">
      <c r="A681" s="32"/>
      <c r="B681" s="33"/>
      <c r="C681" s="240" t="s">
        <v>755</v>
      </c>
      <c r="D681" s="240" t="s">
        <v>422</v>
      </c>
      <c r="E681" s="241" t="s">
        <v>756</v>
      </c>
      <c r="F681" s="242" t="s">
        <v>757</v>
      </c>
      <c r="G681" s="243" t="s">
        <v>514</v>
      </c>
      <c r="H681" s="244">
        <v>17</v>
      </c>
      <c r="I681" s="245">
        <v>0</v>
      </c>
      <c r="J681" s="245">
        <f>ROUND(I681*H681,2)</f>
        <v>0</v>
      </c>
      <c r="K681" s="246"/>
      <c r="L681" s="247"/>
      <c r="M681" s="248" t="s">
        <v>1</v>
      </c>
      <c r="N681" s="249" t="s">
        <v>43</v>
      </c>
      <c r="O681" s="193">
        <v>0</v>
      </c>
      <c r="P681" s="193">
        <f>O681*H681</f>
        <v>0</v>
      </c>
      <c r="Q681" s="193">
        <v>1.6</v>
      </c>
      <c r="R681" s="193">
        <f>Q681*H681</f>
        <v>27.200000000000003</v>
      </c>
      <c r="S681" s="193">
        <v>0</v>
      </c>
      <c r="T681" s="194">
        <f>S681*H681</f>
        <v>0</v>
      </c>
      <c r="U681" s="32"/>
      <c r="V681" s="32"/>
      <c r="W681" s="32"/>
      <c r="X681" s="32"/>
      <c r="Y681" s="32"/>
      <c r="Z681" s="32"/>
      <c r="AA681" s="32"/>
      <c r="AB681" s="32"/>
      <c r="AC681" s="32"/>
      <c r="AD681" s="32"/>
      <c r="AE681" s="32"/>
      <c r="AR681" s="195" t="s">
        <v>183</v>
      </c>
      <c r="AT681" s="195" t="s">
        <v>422</v>
      </c>
      <c r="AU681" s="195" t="s">
        <v>88</v>
      </c>
      <c r="AY681" s="18" t="s">
        <v>133</v>
      </c>
      <c r="BE681" s="196">
        <f>IF(N681="základní",J681,0)</f>
        <v>0</v>
      </c>
      <c r="BF681" s="196">
        <f>IF(N681="snížená",J681,0)</f>
        <v>0</v>
      </c>
      <c r="BG681" s="196">
        <f>IF(N681="zákl. přenesená",J681,0)</f>
        <v>0</v>
      </c>
      <c r="BH681" s="196">
        <f>IF(N681="sníž. přenesená",J681,0)</f>
        <v>0</v>
      </c>
      <c r="BI681" s="196">
        <f>IF(N681="nulová",J681,0)</f>
        <v>0</v>
      </c>
      <c r="BJ681" s="18" t="s">
        <v>86</v>
      </c>
      <c r="BK681" s="196">
        <f>ROUND(I681*H681,2)</f>
        <v>0</v>
      </c>
      <c r="BL681" s="18" t="s">
        <v>139</v>
      </c>
      <c r="BM681" s="195" t="s">
        <v>758</v>
      </c>
    </row>
    <row r="682" spans="1:47" s="2" customFormat="1" ht="12">
      <c r="A682" s="32"/>
      <c r="B682" s="33"/>
      <c r="C682" s="34"/>
      <c r="D682" s="197" t="s">
        <v>141</v>
      </c>
      <c r="E682" s="34"/>
      <c r="F682" s="198" t="s">
        <v>757</v>
      </c>
      <c r="G682" s="34"/>
      <c r="H682" s="34"/>
      <c r="I682" s="34"/>
      <c r="J682" s="34"/>
      <c r="K682" s="34"/>
      <c r="L682" s="37"/>
      <c r="M682" s="199"/>
      <c r="N682" s="200"/>
      <c r="O682" s="69"/>
      <c r="P682" s="69"/>
      <c r="Q682" s="69"/>
      <c r="R682" s="69"/>
      <c r="S682" s="69"/>
      <c r="T682" s="70"/>
      <c r="U682" s="32"/>
      <c r="V682" s="32"/>
      <c r="W682" s="32"/>
      <c r="X682" s="32"/>
      <c r="Y682" s="32"/>
      <c r="Z682" s="32"/>
      <c r="AA682" s="32"/>
      <c r="AB682" s="32"/>
      <c r="AC682" s="32"/>
      <c r="AD682" s="32"/>
      <c r="AE682" s="32"/>
      <c r="AT682" s="18" t="s">
        <v>141</v>
      </c>
      <c r="AU682" s="18" t="s">
        <v>88</v>
      </c>
    </row>
    <row r="683" spans="2:51" s="13" customFormat="1" ht="12">
      <c r="B683" s="201"/>
      <c r="C683" s="202"/>
      <c r="D683" s="197" t="s">
        <v>143</v>
      </c>
      <c r="E683" s="203" t="s">
        <v>1</v>
      </c>
      <c r="F683" s="204" t="s">
        <v>517</v>
      </c>
      <c r="G683" s="202"/>
      <c r="H683" s="203" t="s">
        <v>1</v>
      </c>
      <c r="I683" s="202"/>
      <c r="J683" s="202"/>
      <c r="K683" s="202"/>
      <c r="L683" s="205"/>
      <c r="M683" s="206"/>
      <c r="N683" s="207"/>
      <c r="O683" s="207"/>
      <c r="P683" s="207"/>
      <c r="Q683" s="207"/>
      <c r="R683" s="207"/>
      <c r="S683" s="207"/>
      <c r="T683" s="208"/>
      <c r="AT683" s="209" t="s">
        <v>143</v>
      </c>
      <c r="AU683" s="209" t="s">
        <v>88</v>
      </c>
      <c r="AV683" s="13" t="s">
        <v>86</v>
      </c>
      <c r="AW683" s="13" t="s">
        <v>33</v>
      </c>
      <c r="AX683" s="13" t="s">
        <v>78</v>
      </c>
      <c r="AY683" s="209" t="s">
        <v>133</v>
      </c>
    </row>
    <row r="684" spans="2:51" s="14" customFormat="1" ht="12">
      <c r="B684" s="210"/>
      <c r="C684" s="211"/>
      <c r="D684" s="197" t="s">
        <v>143</v>
      </c>
      <c r="E684" s="212" t="s">
        <v>1</v>
      </c>
      <c r="F684" s="213" t="s">
        <v>754</v>
      </c>
      <c r="G684" s="211"/>
      <c r="H684" s="214">
        <v>17</v>
      </c>
      <c r="I684" s="211"/>
      <c r="J684" s="211"/>
      <c r="K684" s="211"/>
      <c r="L684" s="215"/>
      <c r="M684" s="216"/>
      <c r="N684" s="217"/>
      <c r="O684" s="217"/>
      <c r="P684" s="217"/>
      <c r="Q684" s="217"/>
      <c r="R684" s="217"/>
      <c r="S684" s="217"/>
      <c r="T684" s="218"/>
      <c r="AT684" s="219" t="s">
        <v>143</v>
      </c>
      <c r="AU684" s="219" t="s">
        <v>88</v>
      </c>
      <c r="AV684" s="14" t="s">
        <v>88</v>
      </c>
      <c r="AW684" s="14" t="s">
        <v>33</v>
      </c>
      <c r="AX684" s="14" t="s">
        <v>78</v>
      </c>
      <c r="AY684" s="219" t="s">
        <v>133</v>
      </c>
    </row>
    <row r="685" spans="2:51" s="15" customFormat="1" ht="12">
      <c r="B685" s="220"/>
      <c r="C685" s="221"/>
      <c r="D685" s="197" t="s">
        <v>143</v>
      </c>
      <c r="E685" s="222" t="s">
        <v>1</v>
      </c>
      <c r="F685" s="223" t="s">
        <v>146</v>
      </c>
      <c r="G685" s="221"/>
      <c r="H685" s="224">
        <v>17</v>
      </c>
      <c r="I685" s="221"/>
      <c r="J685" s="221"/>
      <c r="K685" s="221"/>
      <c r="L685" s="225"/>
      <c r="M685" s="226"/>
      <c r="N685" s="227"/>
      <c r="O685" s="227"/>
      <c r="P685" s="227"/>
      <c r="Q685" s="227"/>
      <c r="R685" s="227"/>
      <c r="S685" s="227"/>
      <c r="T685" s="228"/>
      <c r="AT685" s="229" t="s">
        <v>143</v>
      </c>
      <c r="AU685" s="229" t="s">
        <v>88</v>
      </c>
      <c r="AV685" s="15" t="s">
        <v>139</v>
      </c>
      <c r="AW685" s="15" t="s">
        <v>33</v>
      </c>
      <c r="AX685" s="15" t="s">
        <v>86</v>
      </c>
      <c r="AY685" s="229" t="s">
        <v>133</v>
      </c>
    </row>
    <row r="686" spans="1:65" s="2" customFormat="1" ht="16.5" customHeight="1">
      <c r="A686" s="32"/>
      <c r="B686" s="33"/>
      <c r="C686" s="184" t="s">
        <v>759</v>
      </c>
      <c r="D686" s="184" t="s">
        <v>135</v>
      </c>
      <c r="E686" s="185" t="s">
        <v>760</v>
      </c>
      <c r="F686" s="186" t="s">
        <v>761</v>
      </c>
      <c r="G686" s="187" t="s">
        <v>514</v>
      </c>
      <c r="H686" s="188">
        <v>3</v>
      </c>
      <c r="I686" s="189">
        <v>0</v>
      </c>
      <c r="J686" s="189">
        <f>ROUND(I686*H686,2)</f>
        <v>0</v>
      </c>
      <c r="K686" s="190"/>
      <c r="L686" s="37"/>
      <c r="M686" s="191" t="s">
        <v>1</v>
      </c>
      <c r="N686" s="192" t="s">
        <v>43</v>
      </c>
      <c r="O686" s="193">
        <v>0.817</v>
      </c>
      <c r="P686" s="193">
        <f>O686*H686</f>
        <v>2.4509999999999996</v>
      </c>
      <c r="Q686" s="193">
        <v>0.03927</v>
      </c>
      <c r="R686" s="193">
        <f>Q686*H686</f>
        <v>0.11781</v>
      </c>
      <c r="S686" s="193">
        <v>0</v>
      </c>
      <c r="T686" s="194">
        <f>S686*H686</f>
        <v>0</v>
      </c>
      <c r="U686" s="32"/>
      <c r="V686" s="32"/>
      <c r="W686" s="32"/>
      <c r="X686" s="32"/>
      <c r="Y686" s="32"/>
      <c r="Z686" s="32"/>
      <c r="AA686" s="32"/>
      <c r="AB686" s="32"/>
      <c r="AC686" s="32"/>
      <c r="AD686" s="32"/>
      <c r="AE686" s="32"/>
      <c r="AR686" s="195" t="s">
        <v>139</v>
      </c>
      <c r="AT686" s="195" t="s">
        <v>135</v>
      </c>
      <c r="AU686" s="195" t="s">
        <v>88</v>
      </c>
      <c r="AY686" s="18" t="s">
        <v>133</v>
      </c>
      <c r="BE686" s="196">
        <f>IF(N686="základní",J686,0)</f>
        <v>0</v>
      </c>
      <c r="BF686" s="196">
        <f>IF(N686="snížená",J686,0)</f>
        <v>0</v>
      </c>
      <c r="BG686" s="196">
        <f>IF(N686="zákl. přenesená",J686,0)</f>
        <v>0</v>
      </c>
      <c r="BH686" s="196">
        <f>IF(N686="sníž. přenesená",J686,0)</f>
        <v>0</v>
      </c>
      <c r="BI686" s="196">
        <f>IF(N686="nulová",J686,0)</f>
        <v>0</v>
      </c>
      <c r="BJ686" s="18" t="s">
        <v>86</v>
      </c>
      <c r="BK686" s="196">
        <f>ROUND(I686*H686,2)</f>
        <v>0</v>
      </c>
      <c r="BL686" s="18" t="s">
        <v>139</v>
      </c>
      <c r="BM686" s="195" t="s">
        <v>762</v>
      </c>
    </row>
    <row r="687" spans="1:47" s="2" customFormat="1" ht="12">
      <c r="A687" s="32"/>
      <c r="B687" s="33"/>
      <c r="C687" s="34"/>
      <c r="D687" s="197" t="s">
        <v>141</v>
      </c>
      <c r="E687" s="34"/>
      <c r="F687" s="198" t="s">
        <v>761</v>
      </c>
      <c r="G687" s="34"/>
      <c r="H687" s="34"/>
      <c r="I687" s="34"/>
      <c r="J687" s="34"/>
      <c r="K687" s="34"/>
      <c r="L687" s="37"/>
      <c r="M687" s="199"/>
      <c r="N687" s="200"/>
      <c r="O687" s="69"/>
      <c r="P687" s="69"/>
      <c r="Q687" s="69"/>
      <c r="R687" s="69"/>
      <c r="S687" s="69"/>
      <c r="T687" s="70"/>
      <c r="U687" s="32"/>
      <c r="V687" s="32"/>
      <c r="W687" s="32"/>
      <c r="X687" s="32"/>
      <c r="Y687" s="32"/>
      <c r="Z687" s="32"/>
      <c r="AA687" s="32"/>
      <c r="AB687" s="32"/>
      <c r="AC687" s="32"/>
      <c r="AD687" s="32"/>
      <c r="AE687" s="32"/>
      <c r="AT687" s="18" t="s">
        <v>141</v>
      </c>
      <c r="AU687" s="18" t="s">
        <v>88</v>
      </c>
    </row>
    <row r="688" spans="2:51" s="13" customFormat="1" ht="12">
      <c r="B688" s="201"/>
      <c r="C688" s="202"/>
      <c r="D688" s="197" t="s">
        <v>143</v>
      </c>
      <c r="E688" s="203" t="s">
        <v>1</v>
      </c>
      <c r="F688" s="204" t="s">
        <v>517</v>
      </c>
      <c r="G688" s="202"/>
      <c r="H688" s="203" t="s">
        <v>1</v>
      </c>
      <c r="I688" s="202"/>
      <c r="J688" s="202"/>
      <c r="K688" s="202"/>
      <c r="L688" s="205"/>
      <c r="M688" s="206"/>
      <c r="N688" s="207"/>
      <c r="O688" s="207"/>
      <c r="P688" s="207"/>
      <c r="Q688" s="207"/>
      <c r="R688" s="207"/>
      <c r="S688" s="207"/>
      <c r="T688" s="208"/>
      <c r="AT688" s="209" t="s">
        <v>143</v>
      </c>
      <c r="AU688" s="209" t="s">
        <v>88</v>
      </c>
      <c r="AV688" s="13" t="s">
        <v>86</v>
      </c>
      <c r="AW688" s="13" t="s">
        <v>33</v>
      </c>
      <c r="AX688" s="13" t="s">
        <v>78</v>
      </c>
      <c r="AY688" s="209" t="s">
        <v>133</v>
      </c>
    </row>
    <row r="689" spans="2:51" s="14" customFormat="1" ht="12">
      <c r="B689" s="210"/>
      <c r="C689" s="211"/>
      <c r="D689" s="197" t="s">
        <v>143</v>
      </c>
      <c r="E689" s="212" t="s">
        <v>1</v>
      </c>
      <c r="F689" s="213" t="s">
        <v>699</v>
      </c>
      <c r="G689" s="211"/>
      <c r="H689" s="214">
        <v>3</v>
      </c>
      <c r="I689" s="211"/>
      <c r="J689" s="211"/>
      <c r="K689" s="211"/>
      <c r="L689" s="215"/>
      <c r="M689" s="216"/>
      <c r="N689" s="217"/>
      <c r="O689" s="217"/>
      <c r="P689" s="217"/>
      <c r="Q689" s="217"/>
      <c r="R689" s="217"/>
      <c r="S689" s="217"/>
      <c r="T689" s="218"/>
      <c r="AT689" s="219" t="s">
        <v>143</v>
      </c>
      <c r="AU689" s="219" t="s">
        <v>88</v>
      </c>
      <c r="AV689" s="14" t="s">
        <v>88</v>
      </c>
      <c r="AW689" s="14" t="s">
        <v>33</v>
      </c>
      <c r="AX689" s="14" t="s">
        <v>78</v>
      </c>
      <c r="AY689" s="219" t="s">
        <v>133</v>
      </c>
    </row>
    <row r="690" spans="2:51" s="15" customFormat="1" ht="12">
      <c r="B690" s="220"/>
      <c r="C690" s="221"/>
      <c r="D690" s="197" t="s">
        <v>143</v>
      </c>
      <c r="E690" s="222" t="s">
        <v>1</v>
      </c>
      <c r="F690" s="223" t="s">
        <v>146</v>
      </c>
      <c r="G690" s="221"/>
      <c r="H690" s="224">
        <v>3</v>
      </c>
      <c r="I690" s="221"/>
      <c r="J690" s="221"/>
      <c r="K690" s="221"/>
      <c r="L690" s="225"/>
      <c r="M690" s="226"/>
      <c r="N690" s="227"/>
      <c r="O690" s="227"/>
      <c r="P690" s="227"/>
      <c r="Q690" s="227"/>
      <c r="R690" s="227"/>
      <c r="S690" s="227"/>
      <c r="T690" s="228"/>
      <c r="AT690" s="229" t="s">
        <v>143</v>
      </c>
      <c r="AU690" s="229" t="s">
        <v>88</v>
      </c>
      <c r="AV690" s="15" t="s">
        <v>139</v>
      </c>
      <c r="AW690" s="15" t="s">
        <v>33</v>
      </c>
      <c r="AX690" s="15" t="s">
        <v>86</v>
      </c>
      <c r="AY690" s="229" t="s">
        <v>133</v>
      </c>
    </row>
    <row r="691" spans="1:65" s="2" customFormat="1" ht="16.5" customHeight="1">
      <c r="A691" s="32"/>
      <c r="B691" s="33"/>
      <c r="C691" s="240" t="s">
        <v>763</v>
      </c>
      <c r="D691" s="240" t="s">
        <v>422</v>
      </c>
      <c r="E691" s="241" t="s">
        <v>764</v>
      </c>
      <c r="F691" s="242" t="s">
        <v>765</v>
      </c>
      <c r="G691" s="243" t="s">
        <v>514</v>
      </c>
      <c r="H691" s="244">
        <v>3</v>
      </c>
      <c r="I691" s="245">
        <v>0</v>
      </c>
      <c r="J691" s="245">
        <f>ROUND(I691*H691,2)</f>
        <v>0</v>
      </c>
      <c r="K691" s="246"/>
      <c r="L691" s="247"/>
      <c r="M691" s="248" t="s">
        <v>1</v>
      </c>
      <c r="N691" s="249" t="s">
        <v>43</v>
      </c>
      <c r="O691" s="193">
        <v>0</v>
      </c>
      <c r="P691" s="193">
        <f>O691*H691</f>
        <v>0</v>
      </c>
      <c r="Q691" s="193">
        <v>0.43</v>
      </c>
      <c r="R691" s="193">
        <f>Q691*H691</f>
        <v>1.29</v>
      </c>
      <c r="S691" s="193">
        <v>0</v>
      </c>
      <c r="T691" s="194">
        <f>S691*H691</f>
        <v>0</v>
      </c>
      <c r="U691" s="32"/>
      <c r="V691" s="32"/>
      <c r="W691" s="32"/>
      <c r="X691" s="32"/>
      <c r="Y691" s="32"/>
      <c r="Z691" s="32"/>
      <c r="AA691" s="32"/>
      <c r="AB691" s="32"/>
      <c r="AC691" s="32"/>
      <c r="AD691" s="32"/>
      <c r="AE691" s="32"/>
      <c r="AR691" s="195" t="s">
        <v>183</v>
      </c>
      <c r="AT691" s="195" t="s">
        <v>422</v>
      </c>
      <c r="AU691" s="195" t="s">
        <v>88</v>
      </c>
      <c r="AY691" s="18" t="s">
        <v>133</v>
      </c>
      <c r="BE691" s="196">
        <f>IF(N691="základní",J691,0)</f>
        <v>0</v>
      </c>
      <c r="BF691" s="196">
        <f>IF(N691="snížená",J691,0)</f>
        <v>0</v>
      </c>
      <c r="BG691" s="196">
        <f>IF(N691="zákl. přenesená",J691,0)</f>
        <v>0</v>
      </c>
      <c r="BH691" s="196">
        <f>IF(N691="sníž. přenesená",J691,0)</f>
        <v>0</v>
      </c>
      <c r="BI691" s="196">
        <f>IF(N691="nulová",J691,0)</f>
        <v>0</v>
      </c>
      <c r="BJ691" s="18" t="s">
        <v>86</v>
      </c>
      <c r="BK691" s="196">
        <f>ROUND(I691*H691,2)</f>
        <v>0</v>
      </c>
      <c r="BL691" s="18" t="s">
        <v>139</v>
      </c>
      <c r="BM691" s="195" t="s">
        <v>766</v>
      </c>
    </row>
    <row r="692" spans="1:47" s="2" customFormat="1" ht="12">
      <c r="A692" s="32"/>
      <c r="B692" s="33"/>
      <c r="C692" s="34"/>
      <c r="D692" s="197" t="s">
        <v>141</v>
      </c>
      <c r="E692" s="34"/>
      <c r="F692" s="198" t="s">
        <v>765</v>
      </c>
      <c r="G692" s="34"/>
      <c r="H692" s="34"/>
      <c r="I692" s="34"/>
      <c r="J692" s="34"/>
      <c r="K692" s="34"/>
      <c r="L692" s="37"/>
      <c r="M692" s="199"/>
      <c r="N692" s="200"/>
      <c r="O692" s="69"/>
      <c r="P692" s="69"/>
      <c r="Q692" s="69"/>
      <c r="R692" s="69"/>
      <c r="S692" s="69"/>
      <c r="T692" s="70"/>
      <c r="U692" s="32"/>
      <c r="V692" s="32"/>
      <c r="W692" s="32"/>
      <c r="X692" s="32"/>
      <c r="Y692" s="32"/>
      <c r="Z692" s="32"/>
      <c r="AA692" s="32"/>
      <c r="AB692" s="32"/>
      <c r="AC692" s="32"/>
      <c r="AD692" s="32"/>
      <c r="AE692" s="32"/>
      <c r="AT692" s="18" t="s">
        <v>141</v>
      </c>
      <c r="AU692" s="18" t="s">
        <v>88</v>
      </c>
    </row>
    <row r="693" spans="2:51" s="13" customFormat="1" ht="12">
      <c r="B693" s="201"/>
      <c r="C693" s="202"/>
      <c r="D693" s="197" t="s">
        <v>143</v>
      </c>
      <c r="E693" s="203" t="s">
        <v>1</v>
      </c>
      <c r="F693" s="204" t="s">
        <v>517</v>
      </c>
      <c r="G693" s="202"/>
      <c r="H693" s="203" t="s">
        <v>1</v>
      </c>
      <c r="I693" s="202"/>
      <c r="J693" s="202"/>
      <c r="K693" s="202"/>
      <c r="L693" s="205"/>
      <c r="M693" s="206"/>
      <c r="N693" s="207"/>
      <c r="O693" s="207"/>
      <c r="P693" s="207"/>
      <c r="Q693" s="207"/>
      <c r="R693" s="207"/>
      <c r="S693" s="207"/>
      <c r="T693" s="208"/>
      <c r="AT693" s="209" t="s">
        <v>143</v>
      </c>
      <c r="AU693" s="209" t="s">
        <v>88</v>
      </c>
      <c r="AV693" s="13" t="s">
        <v>86</v>
      </c>
      <c r="AW693" s="13" t="s">
        <v>33</v>
      </c>
      <c r="AX693" s="13" t="s">
        <v>78</v>
      </c>
      <c r="AY693" s="209" t="s">
        <v>133</v>
      </c>
    </row>
    <row r="694" spans="2:51" s="14" customFormat="1" ht="12">
      <c r="B694" s="210"/>
      <c r="C694" s="211"/>
      <c r="D694" s="197" t="s">
        <v>143</v>
      </c>
      <c r="E694" s="212" t="s">
        <v>1</v>
      </c>
      <c r="F694" s="213" t="s">
        <v>699</v>
      </c>
      <c r="G694" s="211"/>
      <c r="H694" s="214">
        <v>3</v>
      </c>
      <c r="I694" s="211"/>
      <c r="J694" s="211"/>
      <c r="K694" s="211"/>
      <c r="L694" s="215"/>
      <c r="M694" s="216"/>
      <c r="N694" s="217"/>
      <c r="O694" s="217"/>
      <c r="P694" s="217"/>
      <c r="Q694" s="217"/>
      <c r="R694" s="217"/>
      <c r="S694" s="217"/>
      <c r="T694" s="218"/>
      <c r="AT694" s="219" t="s">
        <v>143</v>
      </c>
      <c r="AU694" s="219" t="s">
        <v>88</v>
      </c>
      <c r="AV694" s="14" t="s">
        <v>88</v>
      </c>
      <c r="AW694" s="14" t="s">
        <v>33</v>
      </c>
      <c r="AX694" s="14" t="s">
        <v>78</v>
      </c>
      <c r="AY694" s="219" t="s">
        <v>133</v>
      </c>
    </row>
    <row r="695" spans="2:51" s="15" customFormat="1" ht="12">
      <c r="B695" s="220"/>
      <c r="C695" s="221"/>
      <c r="D695" s="197" t="s">
        <v>143</v>
      </c>
      <c r="E695" s="222" t="s">
        <v>1</v>
      </c>
      <c r="F695" s="223" t="s">
        <v>146</v>
      </c>
      <c r="G695" s="221"/>
      <c r="H695" s="224">
        <v>3</v>
      </c>
      <c r="I695" s="221"/>
      <c r="J695" s="221"/>
      <c r="K695" s="221"/>
      <c r="L695" s="225"/>
      <c r="M695" s="226"/>
      <c r="N695" s="227"/>
      <c r="O695" s="227"/>
      <c r="P695" s="227"/>
      <c r="Q695" s="227"/>
      <c r="R695" s="227"/>
      <c r="S695" s="227"/>
      <c r="T695" s="228"/>
      <c r="AT695" s="229" t="s">
        <v>143</v>
      </c>
      <c r="AU695" s="229" t="s">
        <v>88</v>
      </c>
      <c r="AV695" s="15" t="s">
        <v>139</v>
      </c>
      <c r="AW695" s="15" t="s">
        <v>33</v>
      </c>
      <c r="AX695" s="15" t="s">
        <v>86</v>
      </c>
      <c r="AY695" s="229" t="s">
        <v>133</v>
      </c>
    </row>
    <row r="696" spans="1:65" s="2" customFormat="1" ht="16.5" customHeight="1">
      <c r="A696" s="32"/>
      <c r="B696" s="33"/>
      <c r="C696" s="184" t="s">
        <v>767</v>
      </c>
      <c r="D696" s="184" t="s">
        <v>135</v>
      </c>
      <c r="E696" s="185" t="s">
        <v>768</v>
      </c>
      <c r="F696" s="186" t="s">
        <v>769</v>
      </c>
      <c r="G696" s="187" t="s">
        <v>514</v>
      </c>
      <c r="H696" s="188">
        <v>17</v>
      </c>
      <c r="I696" s="189">
        <v>0</v>
      </c>
      <c r="J696" s="189">
        <f>ROUND(I696*H696,2)</f>
        <v>0</v>
      </c>
      <c r="K696" s="190"/>
      <c r="L696" s="37"/>
      <c r="M696" s="191" t="s">
        <v>1</v>
      </c>
      <c r="N696" s="192" t="s">
        <v>43</v>
      </c>
      <c r="O696" s="193">
        <v>1.694</v>
      </c>
      <c r="P696" s="193">
        <f>O696*H696</f>
        <v>28.798</v>
      </c>
      <c r="Q696" s="193">
        <v>0.21734</v>
      </c>
      <c r="R696" s="193">
        <f>Q696*H696</f>
        <v>3.69478</v>
      </c>
      <c r="S696" s="193">
        <v>0</v>
      </c>
      <c r="T696" s="194">
        <f>S696*H696</f>
        <v>0</v>
      </c>
      <c r="U696" s="32"/>
      <c r="V696" s="32"/>
      <c r="W696" s="32"/>
      <c r="X696" s="32"/>
      <c r="Y696" s="32"/>
      <c r="Z696" s="32"/>
      <c r="AA696" s="32"/>
      <c r="AB696" s="32"/>
      <c r="AC696" s="32"/>
      <c r="AD696" s="32"/>
      <c r="AE696" s="32"/>
      <c r="AR696" s="195" t="s">
        <v>139</v>
      </c>
      <c r="AT696" s="195" t="s">
        <v>135</v>
      </c>
      <c r="AU696" s="195" t="s">
        <v>88</v>
      </c>
      <c r="AY696" s="18" t="s">
        <v>133</v>
      </c>
      <c r="BE696" s="196">
        <f>IF(N696="základní",J696,0)</f>
        <v>0</v>
      </c>
      <c r="BF696" s="196">
        <f>IF(N696="snížená",J696,0)</f>
        <v>0</v>
      </c>
      <c r="BG696" s="196">
        <f>IF(N696="zákl. přenesená",J696,0)</f>
        <v>0</v>
      </c>
      <c r="BH696" s="196">
        <f>IF(N696="sníž. přenesená",J696,0)</f>
        <v>0</v>
      </c>
      <c r="BI696" s="196">
        <f>IF(N696="nulová",J696,0)</f>
        <v>0</v>
      </c>
      <c r="BJ696" s="18" t="s">
        <v>86</v>
      </c>
      <c r="BK696" s="196">
        <f>ROUND(I696*H696,2)</f>
        <v>0</v>
      </c>
      <c r="BL696" s="18" t="s">
        <v>139</v>
      </c>
      <c r="BM696" s="195" t="s">
        <v>770</v>
      </c>
    </row>
    <row r="697" spans="1:47" s="2" customFormat="1" ht="12">
      <c r="A697" s="32"/>
      <c r="B697" s="33"/>
      <c r="C697" s="34"/>
      <c r="D697" s="197" t="s">
        <v>141</v>
      </c>
      <c r="E697" s="34"/>
      <c r="F697" s="198" t="s">
        <v>771</v>
      </c>
      <c r="G697" s="34"/>
      <c r="H697" s="34"/>
      <c r="I697" s="34"/>
      <c r="J697" s="34"/>
      <c r="K697" s="34"/>
      <c r="L697" s="37"/>
      <c r="M697" s="199"/>
      <c r="N697" s="200"/>
      <c r="O697" s="69"/>
      <c r="P697" s="69"/>
      <c r="Q697" s="69"/>
      <c r="R697" s="69"/>
      <c r="S697" s="69"/>
      <c r="T697" s="70"/>
      <c r="U697" s="32"/>
      <c r="V697" s="32"/>
      <c r="W697" s="32"/>
      <c r="X697" s="32"/>
      <c r="Y697" s="32"/>
      <c r="Z697" s="32"/>
      <c r="AA697" s="32"/>
      <c r="AB697" s="32"/>
      <c r="AC697" s="32"/>
      <c r="AD697" s="32"/>
      <c r="AE697" s="32"/>
      <c r="AT697" s="18" t="s">
        <v>141</v>
      </c>
      <c r="AU697" s="18" t="s">
        <v>88</v>
      </c>
    </row>
    <row r="698" spans="2:51" s="14" customFormat="1" ht="22.5">
      <c r="B698" s="210"/>
      <c r="C698" s="211"/>
      <c r="D698" s="197" t="s">
        <v>143</v>
      </c>
      <c r="E698" s="212" t="s">
        <v>1</v>
      </c>
      <c r="F698" s="213" t="s">
        <v>772</v>
      </c>
      <c r="G698" s="211"/>
      <c r="H698" s="214">
        <v>17</v>
      </c>
      <c r="I698" s="211"/>
      <c r="J698" s="211"/>
      <c r="K698" s="211"/>
      <c r="L698" s="215"/>
      <c r="M698" s="216"/>
      <c r="N698" s="217"/>
      <c r="O698" s="217"/>
      <c r="P698" s="217"/>
      <c r="Q698" s="217"/>
      <c r="R698" s="217"/>
      <c r="S698" s="217"/>
      <c r="T698" s="218"/>
      <c r="AT698" s="219" t="s">
        <v>143</v>
      </c>
      <c r="AU698" s="219" t="s">
        <v>88</v>
      </c>
      <c r="AV698" s="14" t="s">
        <v>88</v>
      </c>
      <c r="AW698" s="14" t="s">
        <v>33</v>
      </c>
      <c r="AX698" s="14" t="s">
        <v>78</v>
      </c>
      <c r="AY698" s="219" t="s">
        <v>133</v>
      </c>
    </row>
    <row r="699" spans="2:51" s="15" customFormat="1" ht="12">
      <c r="B699" s="220"/>
      <c r="C699" s="221"/>
      <c r="D699" s="197" t="s">
        <v>143</v>
      </c>
      <c r="E699" s="222" t="s">
        <v>1</v>
      </c>
      <c r="F699" s="223" t="s">
        <v>146</v>
      </c>
      <c r="G699" s="221"/>
      <c r="H699" s="224">
        <v>17</v>
      </c>
      <c r="I699" s="221"/>
      <c r="J699" s="221"/>
      <c r="K699" s="221"/>
      <c r="L699" s="225"/>
      <c r="M699" s="226"/>
      <c r="N699" s="227"/>
      <c r="O699" s="227"/>
      <c r="P699" s="227"/>
      <c r="Q699" s="227"/>
      <c r="R699" s="227"/>
      <c r="S699" s="227"/>
      <c r="T699" s="228"/>
      <c r="AT699" s="229" t="s">
        <v>143</v>
      </c>
      <c r="AU699" s="229" t="s">
        <v>88</v>
      </c>
      <c r="AV699" s="15" t="s">
        <v>139</v>
      </c>
      <c r="AW699" s="15" t="s">
        <v>33</v>
      </c>
      <c r="AX699" s="15" t="s">
        <v>86</v>
      </c>
      <c r="AY699" s="229" t="s">
        <v>133</v>
      </c>
    </row>
    <row r="700" spans="1:65" s="2" customFormat="1" ht="16.5" customHeight="1">
      <c r="A700" s="32"/>
      <c r="B700" s="33"/>
      <c r="C700" s="240" t="s">
        <v>773</v>
      </c>
      <c r="D700" s="240" t="s">
        <v>422</v>
      </c>
      <c r="E700" s="241" t="s">
        <v>774</v>
      </c>
      <c r="F700" s="242" t="s">
        <v>775</v>
      </c>
      <c r="G700" s="243" t="s">
        <v>514</v>
      </c>
      <c r="H700" s="244">
        <v>17</v>
      </c>
      <c r="I700" s="245">
        <v>0</v>
      </c>
      <c r="J700" s="245">
        <f>ROUND(I700*H700,2)</f>
        <v>0</v>
      </c>
      <c r="K700" s="246"/>
      <c r="L700" s="247"/>
      <c r="M700" s="248" t="s">
        <v>1</v>
      </c>
      <c r="N700" s="249" t="s">
        <v>43</v>
      </c>
      <c r="O700" s="193">
        <v>0</v>
      </c>
      <c r="P700" s="193">
        <f>O700*H700</f>
        <v>0</v>
      </c>
      <c r="Q700" s="193">
        <v>0.196</v>
      </c>
      <c r="R700" s="193">
        <f>Q700*H700</f>
        <v>3.3320000000000003</v>
      </c>
      <c r="S700" s="193">
        <v>0</v>
      </c>
      <c r="T700" s="194">
        <f>S700*H700</f>
        <v>0</v>
      </c>
      <c r="U700" s="32"/>
      <c r="V700" s="32"/>
      <c r="W700" s="32"/>
      <c r="X700" s="32"/>
      <c r="Y700" s="32"/>
      <c r="Z700" s="32"/>
      <c r="AA700" s="32"/>
      <c r="AB700" s="32"/>
      <c r="AC700" s="32"/>
      <c r="AD700" s="32"/>
      <c r="AE700" s="32"/>
      <c r="AR700" s="195" t="s">
        <v>183</v>
      </c>
      <c r="AT700" s="195" t="s">
        <v>422</v>
      </c>
      <c r="AU700" s="195" t="s">
        <v>88</v>
      </c>
      <c r="AY700" s="18" t="s">
        <v>133</v>
      </c>
      <c r="BE700" s="196">
        <f>IF(N700="základní",J700,0)</f>
        <v>0</v>
      </c>
      <c r="BF700" s="196">
        <f>IF(N700="snížená",J700,0)</f>
        <v>0</v>
      </c>
      <c r="BG700" s="196">
        <f>IF(N700="zákl. přenesená",J700,0)</f>
        <v>0</v>
      </c>
      <c r="BH700" s="196">
        <f>IF(N700="sníž. přenesená",J700,0)</f>
        <v>0</v>
      </c>
      <c r="BI700" s="196">
        <f>IF(N700="nulová",J700,0)</f>
        <v>0</v>
      </c>
      <c r="BJ700" s="18" t="s">
        <v>86</v>
      </c>
      <c r="BK700" s="196">
        <f>ROUND(I700*H700,2)</f>
        <v>0</v>
      </c>
      <c r="BL700" s="18" t="s">
        <v>139</v>
      </c>
      <c r="BM700" s="195" t="s">
        <v>776</v>
      </c>
    </row>
    <row r="701" spans="1:47" s="2" customFormat="1" ht="12">
      <c r="A701" s="32"/>
      <c r="B701" s="33"/>
      <c r="C701" s="34"/>
      <c r="D701" s="197" t="s">
        <v>141</v>
      </c>
      <c r="E701" s="34"/>
      <c r="F701" s="198" t="s">
        <v>777</v>
      </c>
      <c r="G701" s="34"/>
      <c r="H701" s="34"/>
      <c r="I701" s="34"/>
      <c r="J701" s="34"/>
      <c r="K701" s="34"/>
      <c r="L701" s="37"/>
      <c r="M701" s="199"/>
      <c r="N701" s="200"/>
      <c r="O701" s="69"/>
      <c r="P701" s="69"/>
      <c r="Q701" s="69"/>
      <c r="R701" s="69"/>
      <c r="S701" s="69"/>
      <c r="T701" s="70"/>
      <c r="U701" s="32"/>
      <c r="V701" s="32"/>
      <c r="W701" s="32"/>
      <c r="X701" s="32"/>
      <c r="Y701" s="32"/>
      <c r="Z701" s="32"/>
      <c r="AA701" s="32"/>
      <c r="AB701" s="32"/>
      <c r="AC701" s="32"/>
      <c r="AD701" s="32"/>
      <c r="AE701" s="32"/>
      <c r="AT701" s="18" t="s">
        <v>141</v>
      </c>
      <c r="AU701" s="18" t="s">
        <v>88</v>
      </c>
    </row>
    <row r="702" spans="2:51" s="14" customFormat="1" ht="22.5">
      <c r="B702" s="210"/>
      <c r="C702" s="211"/>
      <c r="D702" s="197" t="s">
        <v>143</v>
      </c>
      <c r="E702" s="212" t="s">
        <v>1</v>
      </c>
      <c r="F702" s="213" t="s">
        <v>772</v>
      </c>
      <c r="G702" s="211"/>
      <c r="H702" s="214">
        <v>17</v>
      </c>
      <c r="I702" s="211"/>
      <c r="J702" s="211"/>
      <c r="K702" s="211"/>
      <c r="L702" s="215"/>
      <c r="M702" s="216"/>
      <c r="N702" s="217"/>
      <c r="O702" s="217"/>
      <c r="P702" s="217"/>
      <c r="Q702" s="217"/>
      <c r="R702" s="217"/>
      <c r="S702" s="217"/>
      <c r="T702" s="218"/>
      <c r="AT702" s="219" t="s">
        <v>143</v>
      </c>
      <c r="AU702" s="219" t="s">
        <v>88</v>
      </c>
      <c r="AV702" s="14" t="s">
        <v>88</v>
      </c>
      <c r="AW702" s="14" t="s">
        <v>33</v>
      </c>
      <c r="AX702" s="14" t="s">
        <v>78</v>
      </c>
      <c r="AY702" s="219" t="s">
        <v>133</v>
      </c>
    </row>
    <row r="703" spans="2:51" s="15" customFormat="1" ht="12">
      <c r="B703" s="220"/>
      <c r="C703" s="221"/>
      <c r="D703" s="197" t="s">
        <v>143</v>
      </c>
      <c r="E703" s="222" t="s">
        <v>1</v>
      </c>
      <c r="F703" s="223" t="s">
        <v>146</v>
      </c>
      <c r="G703" s="221"/>
      <c r="H703" s="224">
        <v>17</v>
      </c>
      <c r="I703" s="221"/>
      <c r="J703" s="221"/>
      <c r="K703" s="221"/>
      <c r="L703" s="225"/>
      <c r="M703" s="226"/>
      <c r="N703" s="227"/>
      <c r="O703" s="227"/>
      <c r="P703" s="227"/>
      <c r="Q703" s="227"/>
      <c r="R703" s="227"/>
      <c r="S703" s="227"/>
      <c r="T703" s="228"/>
      <c r="AT703" s="229" t="s">
        <v>143</v>
      </c>
      <c r="AU703" s="229" t="s">
        <v>88</v>
      </c>
      <c r="AV703" s="15" t="s">
        <v>139</v>
      </c>
      <c r="AW703" s="15" t="s">
        <v>33</v>
      </c>
      <c r="AX703" s="15" t="s">
        <v>86</v>
      </c>
      <c r="AY703" s="229" t="s">
        <v>133</v>
      </c>
    </row>
    <row r="704" spans="1:65" s="2" customFormat="1" ht="16.5" customHeight="1">
      <c r="A704" s="32"/>
      <c r="B704" s="33"/>
      <c r="C704" s="184" t="s">
        <v>778</v>
      </c>
      <c r="D704" s="184" t="s">
        <v>135</v>
      </c>
      <c r="E704" s="185" t="s">
        <v>779</v>
      </c>
      <c r="F704" s="186" t="s">
        <v>780</v>
      </c>
      <c r="G704" s="187" t="s">
        <v>514</v>
      </c>
      <c r="H704" s="188">
        <v>8</v>
      </c>
      <c r="I704" s="189">
        <v>0</v>
      </c>
      <c r="J704" s="189">
        <f>ROUND(I704*H704,2)</f>
        <v>0</v>
      </c>
      <c r="K704" s="190"/>
      <c r="L704" s="37"/>
      <c r="M704" s="191" t="s">
        <v>1</v>
      </c>
      <c r="N704" s="192" t="s">
        <v>43</v>
      </c>
      <c r="O704" s="193">
        <v>0.732</v>
      </c>
      <c r="P704" s="193">
        <f>O704*H704</f>
        <v>5.856</v>
      </c>
      <c r="Q704" s="193">
        <v>0</v>
      </c>
      <c r="R704" s="193">
        <f>Q704*H704</f>
        <v>0</v>
      </c>
      <c r="S704" s="193">
        <v>0.1</v>
      </c>
      <c r="T704" s="194">
        <f>S704*H704</f>
        <v>0.8</v>
      </c>
      <c r="U704" s="32"/>
      <c r="V704" s="32"/>
      <c r="W704" s="32"/>
      <c r="X704" s="32"/>
      <c r="Y704" s="32"/>
      <c r="Z704" s="32"/>
      <c r="AA704" s="32"/>
      <c r="AB704" s="32"/>
      <c r="AC704" s="32"/>
      <c r="AD704" s="32"/>
      <c r="AE704" s="32"/>
      <c r="AR704" s="195" t="s">
        <v>139</v>
      </c>
      <c r="AT704" s="195" t="s">
        <v>135</v>
      </c>
      <c r="AU704" s="195" t="s">
        <v>88</v>
      </c>
      <c r="AY704" s="18" t="s">
        <v>133</v>
      </c>
      <c r="BE704" s="196">
        <f>IF(N704="základní",J704,0)</f>
        <v>0</v>
      </c>
      <c r="BF704" s="196">
        <f>IF(N704="snížená",J704,0)</f>
        <v>0</v>
      </c>
      <c r="BG704" s="196">
        <f>IF(N704="zákl. přenesená",J704,0)</f>
        <v>0</v>
      </c>
      <c r="BH704" s="196">
        <f>IF(N704="sníž. přenesená",J704,0)</f>
        <v>0</v>
      </c>
      <c r="BI704" s="196">
        <f>IF(N704="nulová",J704,0)</f>
        <v>0</v>
      </c>
      <c r="BJ704" s="18" t="s">
        <v>86</v>
      </c>
      <c r="BK704" s="196">
        <f>ROUND(I704*H704,2)</f>
        <v>0</v>
      </c>
      <c r="BL704" s="18" t="s">
        <v>139</v>
      </c>
      <c r="BM704" s="195" t="s">
        <v>781</v>
      </c>
    </row>
    <row r="705" spans="1:47" s="2" customFormat="1" ht="12">
      <c r="A705" s="32"/>
      <c r="B705" s="33"/>
      <c r="C705" s="34"/>
      <c r="D705" s="197" t="s">
        <v>141</v>
      </c>
      <c r="E705" s="34"/>
      <c r="F705" s="198" t="s">
        <v>782</v>
      </c>
      <c r="G705" s="34"/>
      <c r="H705" s="34"/>
      <c r="I705" s="34"/>
      <c r="J705" s="34"/>
      <c r="K705" s="34"/>
      <c r="L705" s="37"/>
      <c r="M705" s="199"/>
      <c r="N705" s="200"/>
      <c r="O705" s="69"/>
      <c r="P705" s="69"/>
      <c r="Q705" s="69"/>
      <c r="R705" s="69"/>
      <c r="S705" s="69"/>
      <c r="T705" s="70"/>
      <c r="U705" s="32"/>
      <c r="V705" s="32"/>
      <c r="W705" s="32"/>
      <c r="X705" s="32"/>
      <c r="Y705" s="32"/>
      <c r="Z705" s="32"/>
      <c r="AA705" s="32"/>
      <c r="AB705" s="32"/>
      <c r="AC705" s="32"/>
      <c r="AD705" s="32"/>
      <c r="AE705" s="32"/>
      <c r="AT705" s="18" t="s">
        <v>141</v>
      </c>
      <c r="AU705" s="18" t="s">
        <v>88</v>
      </c>
    </row>
    <row r="706" spans="2:51" s="13" customFormat="1" ht="12">
      <c r="B706" s="201"/>
      <c r="C706" s="202"/>
      <c r="D706" s="197" t="s">
        <v>143</v>
      </c>
      <c r="E706" s="203" t="s">
        <v>1</v>
      </c>
      <c r="F706" s="204" t="s">
        <v>783</v>
      </c>
      <c r="G706" s="202"/>
      <c r="H706" s="203" t="s">
        <v>1</v>
      </c>
      <c r="I706" s="202"/>
      <c r="J706" s="202"/>
      <c r="K706" s="202"/>
      <c r="L706" s="205"/>
      <c r="M706" s="206"/>
      <c r="N706" s="207"/>
      <c r="O706" s="207"/>
      <c r="P706" s="207"/>
      <c r="Q706" s="207"/>
      <c r="R706" s="207"/>
      <c r="S706" s="207"/>
      <c r="T706" s="208"/>
      <c r="AT706" s="209" t="s">
        <v>143</v>
      </c>
      <c r="AU706" s="209" t="s">
        <v>88</v>
      </c>
      <c r="AV706" s="13" t="s">
        <v>86</v>
      </c>
      <c r="AW706" s="13" t="s">
        <v>33</v>
      </c>
      <c r="AX706" s="13" t="s">
        <v>78</v>
      </c>
      <c r="AY706" s="209" t="s">
        <v>133</v>
      </c>
    </row>
    <row r="707" spans="2:51" s="14" customFormat="1" ht="12">
      <c r="B707" s="210"/>
      <c r="C707" s="211"/>
      <c r="D707" s="197" t="s">
        <v>143</v>
      </c>
      <c r="E707" s="212" t="s">
        <v>1</v>
      </c>
      <c r="F707" s="213" t="s">
        <v>145</v>
      </c>
      <c r="G707" s="211"/>
      <c r="H707" s="214">
        <v>8</v>
      </c>
      <c r="I707" s="211"/>
      <c r="J707" s="211"/>
      <c r="K707" s="211"/>
      <c r="L707" s="215"/>
      <c r="M707" s="216"/>
      <c r="N707" s="217"/>
      <c r="O707" s="217"/>
      <c r="P707" s="217"/>
      <c r="Q707" s="217"/>
      <c r="R707" s="217"/>
      <c r="S707" s="217"/>
      <c r="T707" s="218"/>
      <c r="AT707" s="219" t="s">
        <v>143</v>
      </c>
      <c r="AU707" s="219" t="s">
        <v>88</v>
      </c>
      <c r="AV707" s="14" t="s">
        <v>88</v>
      </c>
      <c r="AW707" s="14" t="s">
        <v>33</v>
      </c>
      <c r="AX707" s="14" t="s">
        <v>78</v>
      </c>
      <c r="AY707" s="219" t="s">
        <v>133</v>
      </c>
    </row>
    <row r="708" spans="2:51" s="15" customFormat="1" ht="12">
      <c r="B708" s="220"/>
      <c r="C708" s="221"/>
      <c r="D708" s="197" t="s">
        <v>143</v>
      </c>
      <c r="E708" s="222" t="s">
        <v>1</v>
      </c>
      <c r="F708" s="223" t="s">
        <v>146</v>
      </c>
      <c r="G708" s="221"/>
      <c r="H708" s="224">
        <v>8</v>
      </c>
      <c r="I708" s="221"/>
      <c r="J708" s="221"/>
      <c r="K708" s="221"/>
      <c r="L708" s="225"/>
      <c r="M708" s="226"/>
      <c r="N708" s="227"/>
      <c r="O708" s="227"/>
      <c r="P708" s="227"/>
      <c r="Q708" s="227"/>
      <c r="R708" s="227"/>
      <c r="S708" s="227"/>
      <c r="T708" s="228"/>
      <c r="AT708" s="229" t="s">
        <v>143</v>
      </c>
      <c r="AU708" s="229" t="s">
        <v>88</v>
      </c>
      <c r="AV708" s="15" t="s">
        <v>139</v>
      </c>
      <c r="AW708" s="15" t="s">
        <v>33</v>
      </c>
      <c r="AX708" s="15" t="s">
        <v>86</v>
      </c>
      <c r="AY708" s="229" t="s">
        <v>133</v>
      </c>
    </row>
    <row r="709" spans="1:65" s="2" customFormat="1" ht="16.5" customHeight="1">
      <c r="A709" s="32"/>
      <c r="B709" s="33"/>
      <c r="C709" s="184" t="s">
        <v>784</v>
      </c>
      <c r="D709" s="184" t="s">
        <v>135</v>
      </c>
      <c r="E709" s="185" t="s">
        <v>785</v>
      </c>
      <c r="F709" s="186" t="s">
        <v>786</v>
      </c>
      <c r="G709" s="187" t="s">
        <v>249</v>
      </c>
      <c r="H709" s="188">
        <v>32.2</v>
      </c>
      <c r="I709" s="189">
        <v>0</v>
      </c>
      <c r="J709" s="189">
        <f>ROUND(I709*H709,2)</f>
        <v>0</v>
      </c>
      <c r="K709" s="190"/>
      <c r="L709" s="37"/>
      <c r="M709" s="191" t="s">
        <v>1</v>
      </c>
      <c r="N709" s="192" t="s">
        <v>43</v>
      </c>
      <c r="O709" s="193">
        <v>1.319</v>
      </c>
      <c r="P709" s="193">
        <f>O709*H709</f>
        <v>42.4718</v>
      </c>
      <c r="Q709" s="193">
        <v>0</v>
      </c>
      <c r="R709" s="193">
        <f>Q709*H709</f>
        <v>0</v>
      </c>
      <c r="S709" s="193">
        <v>0</v>
      </c>
      <c r="T709" s="194">
        <f>S709*H709</f>
        <v>0</v>
      </c>
      <c r="U709" s="32"/>
      <c r="V709" s="32"/>
      <c r="W709" s="32"/>
      <c r="X709" s="32"/>
      <c r="Y709" s="32"/>
      <c r="Z709" s="32"/>
      <c r="AA709" s="32"/>
      <c r="AB709" s="32"/>
      <c r="AC709" s="32"/>
      <c r="AD709" s="32"/>
      <c r="AE709" s="32"/>
      <c r="AR709" s="195" t="s">
        <v>139</v>
      </c>
      <c r="AT709" s="195" t="s">
        <v>135</v>
      </c>
      <c r="AU709" s="195" t="s">
        <v>88</v>
      </c>
      <c r="AY709" s="18" t="s">
        <v>133</v>
      </c>
      <c r="BE709" s="196">
        <f>IF(N709="základní",J709,0)</f>
        <v>0</v>
      </c>
      <c r="BF709" s="196">
        <f>IF(N709="snížená",J709,0)</f>
        <v>0</v>
      </c>
      <c r="BG709" s="196">
        <f>IF(N709="zákl. přenesená",J709,0)</f>
        <v>0</v>
      </c>
      <c r="BH709" s="196">
        <f>IF(N709="sníž. přenesená",J709,0)</f>
        <v>0</v>
      </c>
      <c r="BI709" s="196">
        <f>IF(N709="nulová",J709,0)</f>
        <v>0</v>
      </c>
      <c r="BJ709" s="18" t="s">
        <v>86</v>
      </c>
      <c r="BK709" s="196">
        <f>ROUND(I709*H709,2)</f>
        <v>0</v>
      </c>
      <c r="BL709" s="18" t="s">
        <v>139</v>
      </c>
      <c r="BM709" s="195" t="s">
        <v>787</v>
      </c>
    </row>
    <row r="710" spans="1:47" s="2" customFormat="1" ht="12">
      <c r="A710" s="32"/>
      <c r="B710" s="33"/>
      <c r="C710" s="34"/>
      <c r="D710" s="197" t="s">
        <v>141</v>
      </c>
      <c r="E710" s="34"/>
      <c r="F710" s="198" t="s">
        <v>788</v>
      </c>
      <c r="G710" s="34"/>
      <c r="H710" s="34"/>
      <c r="I710" s="34"/>
      <c r="J710" s="34"/>
      <c r="K710" s="34"/>
      <c r="L710" s="37"/>
      <c r="M710" s="199"/>
      <c r="N710" s="200"/>
      <c r="O710" s="69"/>
      <c r="P710" s="69"/>
      <c r="Q710" s="69"/>
      <c r="R710" s="69"/>
      <c r="S710" s="69"/>
      <c r="T710" s="70"/>
      <c r="U710" s="32"/>
      <c r="V710" s="32"/>
      <c r="W710" s="32"/>
      <c r="X710" s="32"/>
      <c r="Y710" s="32"/>
      <c r="Z710" s="32"/>
      <c r="AA710" s="32"/>
      <c r="AB710" s="32"/>
      <c r="AC710" s="32"/>
      <c r="AD710" s="32"/>
      <c r="AE710" s="32"/>
      <c r="AT710" s="18" t="s">
        <v>141</v>
      </c>
      <c r="AU710" s="18" t="s">
        <v>88</v>
      </c>
    </row>
    <row r="711" spans="2:51" s="13" customFormat="1" ht="12">
      <c r="B711" s="201"/>
      <c r="C711" s="202"/>
      <c r="D711" s="197" t="s">
        <v>143</v>
      </c>
      <c r="E711" s="203" t="s">
        <v>1</v>
      </c>
      <c r="F711" s="204" t="s">
        <v>151</v>
      </c>
      <c r="G711" s="202"/>
      <c r="H711" s="203" t="s">
        <v>1</v>
      </c>
      <c r="I711" s="202"/>
      <c r="J711" s="202"/>
      <c r="K711" s="202"/>
      <c r="L711" s="205"/>
      <c r="M711" s="206"/>
      <c r="N711" s="207"/>
      <c r="O711" s="207"/>
      <c r="P711" s="207"/>
      <c r="Q711" s="207"/>
      <c r="R711" s="207"/>
      <c r="S711" s="207"/>
      <c r="T711" s="208"/>
      <c r="AT711" s="209" t="s">
        <v>143</v>
      </c>
      <c r="AU711" s="209" t="s">
        <v>88</v>
      </c>
      <c r="AV711" s="13" t="s">
        <v>86</v>
      </c>
      <c r="AW711" s="13" t="s">
        <v>33</v>
      </c>
      <c r="AX711" s="13" t="s">
        <v>78</v>
      </c>
      <c r="AY711" s="209" t="s">
        <v>133</v>
      </c>
    </row>
    <row r="712" spans="2:51" s="14" customFormat="1" ht="12">
      <c r="B712" s="210"/>
      <c r="C712" s="211"/>
      <c r="D712" s="197" t="s">
        <v>143</v>
      </c>
      <c r="E712" s="212" t="s">
        <v>1</v>
      </c>
      <c r="F712" s="213" t="s">
        <v>483</v>
      </c>
      <c r="G712" s="211"/>
      <c r="H712" s="214">
        <v>22.42</v>
      </c>
      <c r="I712" s="211"/>
      <c r="J712" s="211"/>
      <c r="K712" s="211"/>
      <c r="L712" s="215"/>
      <c r="M712" s="216"/>
      <c r="N712" s="217"/>
      <c r="O712" s="217"/>
      <c r="P712" s="217"/>
      <c r="Q712" s="217"/>
      <c r="R712" s="217"/>
      <c r="S712" s="217"/>
      <c r="T712" s="218"/>
      <c r="AT712" s="219" t="s">
        <v>143</v>
      </c>
      <c r="AU712" s="219" t="s">
        <v>88</v>
      </c>
      <c r="AV712" s="14" t="s">
        <v>88</v>
      </c>
      <c r="AW712" s="14" t="s">
        <v>33</v>
      </c>
      <c r="AX712" s="14" t="s">
        <v>78</v>
      </c>
      <c r="AY712" s="219" t="s">
        <v>133</v>
      </c>
    </row>
    <row r="713" spans="2:51" s="14" customFormat="1" ht="12">
      <c r="B713" s="210"/>
      <c r="C713" s="211"/>
      <c r="D713" s="197" t="s">
        <v>143</v>
      </c>
      <c r="E713" s="212" t="s">
        <v>1</v>
      </c>
      <c r="F713" s="213" t="s">
        <v>484</v>
      </c>
      <c r="G713" s="211"/>
      <c r="H713" s="214">
        <v>9.813</v>
      </c>
      <c r="I713" s="211"/>
      <c r="J713" s="211"/>
      <c r="K713" s="211"/>
      <c r="L713" s="215"/>
      <c r="M713" s="216"/>
      <c r="N713" s="217"/>
      <c r="O713" s="217"/>
      <c r="P713" s="217"/>
      <c r="Q713" s="217"/>
      <c r="R713" s="217"/>
      <c r="S713" s="217"/>
      <c r="T713" s="218"/>
      <c r="AT713" s="219" t="s">
        <v>143</v>
      </c>
      <c r="AU713" s="219" t="s">
        <v>88</v>
      </c>
      <c r="AV713" s="14" t="s">
        <v>88</v>
      </c>
      <c r="AW713" s="14" t="s">
        <v>33</v>
      </c>
      <c r="AX713" s="14" t="s">
        <v>78</v>
      </c>
      <c r="AY713" s="219" t="s">
        <v>133</v>
      </c>
    </row>
    <row r="714" spans="2:51" s="15" customFormat="1" ht="12">
      <c r="B714" s="220"/>
      <c r="C714" s="221"/>
      <c r="D714" s="197" t="s">
        <v>143</v>
      </c>
      <c r="E714" s="222" t="s">
        <v>1</v>
      </c>
      <c r="F714" s="223" t="s">
        <v>146</v>
      </c>
      <c r="G714" s="221"/>
      <c r="H714" s="224">
        <v>32.233000000000004</v>
      </c>
      <c r="I714" s="221"/>
      <c r="J714" s="221"/>
      <c r="K714" s="221"/>
      <c r="L714" s="225"/>
      <c r="M714" s="226"/>
      <c r="N714" s="227"/>
      <c r="O714" s="227"/>
      <c r="P714" s="227"/>
      <c r="Q714" s="227"/>
      <c r="R714" s="227"/>
      <c r="S714" s="227"/>
      <c r="T714" s="228"/>
      <c r="AT714" s="229" t="s">
        <v>143</v>
      </c>
      <c r="AU714" s="229" t="s">
        <v>88</v>
      </c>
      <c r="AV714" s="15" t="s">
        <v>139</v>
      </c>
      <c r="AW714" s="15" t="s">
        <v>33</v>
      </c>
      <c r="AX714" s="15" t="s">
        <v>78</v>
      </c>
      <c r="AY714" s="229" t="s">
        <v>133</v>
      </c>
    </row>
    <row r="715" spans="2:51" s="14" customFormat="1" ht="12">
      <c r="B715" s="210"/>
      <c r="C715" s="211"/>
      <c r="D715" s="197" t="s">
        <v>143</v>
      </c>
      <c r="E715" s="212" t="s">
        <v>1</v>
      </c>
      <c r="F715" s="213" t="s">
        <v>485</v>
      </c>
      <c r="G715" s="211"/>
      <c r="H715" s="214">
        <v>32.2</v>
      </c>
      <c r="I715" s="211"/>
      <c r="J715" s="211"/>
      <c r="K715" s="211"/>
      <c r="L715" s="215"/>
      <c r="M715" s="216"/>
      <c r="N715" s="217"/>
      <c r="O715" s="217"/>
      <c r="P715" s="217"/>
      <c r="Q715" s="217"/>
      <c r="R715" s="217"/>
      <c r="S715" s="217"/>
      <c r="T715" s="218"/>
      <c r="AT715" s="219" t="s">
        <v>143</v>
      </c>
      <c r="AU715" s="219" t="s">
        <v>88</v>
      </c>
      <c r="AV715" s="14" t="s">
        <v>88</v>
      </c>
      <c r="AW715" s="14" t="s">
        <v>33</v>
      </c>
      <c r="AX715" s="14" t="s">
        <v>86</v>
      </c>
      <c r="AY715" s="219" t="s">
        <v>133</v>
      </c>
    </row>
    <row r="716" spans="1:65" s="2" customFormat="1" ht="16.5" customHeight="1">
      <c r="A716" s="32"/>
      <c r="B716" s="33"/>
      <c r="C716" s="184" t="s">
        <v>789</v>
      </c>
      <c r="D716" s="184" t="s">
        <v>135</v>
      </c>
      <c r="E716" s="185" t="s">
        <v>790</v>
      </c>
      <c r="F716" s="186" t="s">
        <v>791</v>
      </c>
      <c r="G716" s="187" t="s">
        <v>249</v>
      </c>
      <c r="H716" s="188">
        <v>67.4</v>
      </c>
      <c r="I716" s="189">
        <v>0</v>
      </c>
      <c r="J716" s="189">
        <f>ROUND(I716*H716,2)</f>
        <v>0</v>
      </c>
      <c r="K716" s="190"/>
      <c r="L716" s="37"/>
      <c r="M716" s="191" t="s">
        <v>1</v>
      </c>
      <c r="N716" s="192" t="s">
        <v>43</v>
      </c>
      <c r="O716" s="193">
        <v>1.319</v>
      </c>
      <c r="P716" s="193">
        <f>O716*H716</f>
        <v>88.9006</v>
      </c>
      <c r="Q716" s="193">
        <v>0</v>
      </c>
      <c r="R716" s="193">
        <f>Q716*H716</f>
        <v>0</v>
      </c>
      <c r="S716" s="193">
        <v>0</v>
      </c>
      <c r="T716" s="194">
        <f>S716*H716</f>
        <v>0</v>
      </c>
      <c r="U716" s="32"/>
      <c r="V716" s="32"/>
      <c r="W716" s="32"/>
      <c r="X716" s="32"/>
      <c r="Y716" s="32"/>
      <c r="Z716" s="32"/>
      <c r="AA716" s="32"/>
      <c r="AB716" s="32"/>
      <c r="AC716" s="32"/>
      <c r="AD716" s="32"/>
      <c r="AE716" s="32"/>
      <c r="AR716" s="195" t="s">
        <v>139</v>
      </c>
      <c r="AT716" s="195" t="s">
        <v>135</v>
      </c>
      <c r="AU716" s="195" t="s">
        <v>88</v>
      </c>
      <c r="AY716" s="18" t="s">
        <v>133</v>
      </c>
      <c r="BE716" s="196">
        <f>IF(N716="základní",J716,0)</f>
        <v>0</v>
      </c>
      <c r="BF716" s="196">
        <f>IF(N716="snížená",J716,0)</f>
        <v>0</v>
      </c>
      <c r="BG716" s="196">
        <f>IF(N716="zákl. přenesená",J716,0)</f>
        <v>0</v>
      </c>
      <c r="BH716" s="196">
        <f>IF(N716="sníž. přenesená",J716,0)</f>
        <v>0</v>
      </c>
      <c r="BI716" s="196">
        <f>IF(N716="nulová",J716,0)</f>
        <v>0</v>
      </c>
      <c r="BJ716" s="18" t="s">
        <v>86</v>
      </c>
      <c r="BK716" s="196">
        <f>ROUND(I716*H716,2)</f>
        <v>0</v>
      </c>
      <c r="BL716" s="18" t="s">
        <v>139</v>
      </c>
      <c r="BM716" s="195" t="s">
        <v>792</v>
      </c>
    </row>
    <row r="717" spans="1:47" s="2" customFormat="1" ht="12">
      <c r="A717" s="32"/>
      <c r="B717" s="33"/>
      <c r="C717" s="34"/>
      <c r="D717" s="197" t="s">
        <v>141</v>
      </c>
      <c r="E717" s="34"/>
      <c r="F717" s="198" t="s">
        <v>793</v>
      </c>
      <c r="G717" s="34"/>
      <c r="H717" s="34"/>
      <c r="I717" s="34"/>
      <c r="J717" s="34"/>
      <c r="K717" s="34"/>
      <c r="L717" s="37"/>
      <c r="M717" s="199"/>
      <c r="N717" s="200"/>
      <c r="O717" s="69"/>
      <c r="P717" s="69"/>
      <c r="Q717" s="69"/>
      <c r="R717" s="69"/>
      <c r="S717" s="69"/>
      <c r="T717" s="70"/>
      <c r="U717" s="32"/>
      <c r="V717" s="32"/>
      <c r="W717" s="32"/>
      <c r="X717" s="32"/>
      <c r="Y717" s="32"/>
      <c r="Z717" s="32"/>
      <c r="AA717" s="32"/>
      <c r="AB717" s="32"/>
      <c r="AC717" s="32"/>
      <c r="AD717" s="32"/>
      <c r="AE717" s="32"/>
      <c r="AT717" s="18" t="s">
        <v>141</v>
      </c>
      <c r="AU717" s="18" t="s">
        <v>88</v>
      </c>
    </row>
    <row r="718" spans="2:51" s="13" customFormat="1" ht="12">
      <c r="B718" s="201"/>
      <c r="C718" s="202"/>
      <c r="D718" s="197" t="s">
        <v>143</v>
      </c>
      <c r="E718" s="203" t="s">
        <v>1</v>
      </c>
      <c r="F718" s="204" t="s">
        <v>427</v>
      </c>
      <c r="G718" s="202"/>
      <c r="H718" s="203" t="s">
        <v>1</v>
      </c>
      <c r="I718" s="202"/>
      <c r="J718" s="202"/>
      <c r="K718" s="202"/>
      <c r="L718" s="205"/>
      <c r="M718" s="206"/>
      <c r="N718" s="207"/>
      <c r="O718" s="207"/>
      <c r="P718" s="207"/>
      <c r="Q718" s="207"/>
      <c r="R718" s="207"/>
      <c r="S718" s="207"/>
      <c r="T718" s="208"/>
      <c r="AT718" s="209" t="s">
        <v>143</v>
      </c>
      <c r="AU718" s="209" t="s">
        <v>88</v>
      </c>
      <c r="AV718" s="13" t="s">
        <v>86</v>
      </c>
      <c r="AW718" s="13" t="s">
        <v>33</v>
      </c>
      <c r="AX718" s="13" t="s">
        <v>78</v>
      </c>
      <c r="AY718" s="209" t="s">
        <v>133</v>
      </c>
    </row>
    <row r="719" spans="2:51" s="14" customFormat="1" ht="12">
      <c r="B719" s="210"/>
      <c r="C719" s="211"/>
      <c r="D719" s="197" t="s">
        <v>143</v>
      </c>
      <c r="E719" s="212" t="s">
        <v>1</v>
      </c>
      <c r="F719" s="213" t="s">
        <v>794</v>
      </c>
      <c r="G719" s="211"/>
      <c r="H719" s="214">
        <v>63.711</v>
      </c>
      <c r="I719" s="211"/>
      <c r="J719" s="211"/>
      <c r="K719" s="211"/>
      <c r="L719" s="215"/>
      <c r="M719" s="216"/>
      <c r="N719" s="217"/>
      <c r="O719" s="217"/>
      <c r="P719" s="217"/>
      <c r="Q719" s="217"/>
      <c r="R719" s="217"/>
      <c r="S719" s="217"/>
      <c r="T719" s="218"/>
      <c r="AT719" s="219" t="s">
        <v>143</v>
      </c>
      <c r="AU719" s="219" t="s">
        <v>88</v>
      </c>
      <c r="AV719" s="14" t="s">
        <v>88</v>
      </c>
      <c r="AW719" s="14" t="s">
        <v>33</v>
      </c>
      <c r="AX719" s="14" t="s">
        <v>78</v>
      </c>
      <c r="AY719" s="219" t="s">
        <v>133</v>
      </c>
    </row>
    <row r="720" spans="2:51" s="14" customFormat="1" ht="12">
      <c r="B720" s="210"/>
      <c r="C720" s="211"/>
      <c r="D720" s="197" t="s">
        <v>143</v>
      </c>
      <c r="E720" s="212" t="s">
        <v>1</v>
      </c>
      <c r="F720" s="213" t="s">
        <v>795</v>
      </c>
      <c r="G720" s="211"/>
      <c r="H720" s="214">
        <v>1.994</v>
      </c>
      <c r="I720" s="211"/>
      <c r="J720" s="211"/>
      <c r="K720" s="211"/>
      <c r="L720" s="215"/>
      <c r="M720" s="216"/>
      <c r="N720" s="217"/>
      <c r="O720" s="217"/>
      <c r="P720" s="217"/>
      <c r="Q720" s="217"/>
      <c r="R720" s="217"/>
      <c r="S720" s="217"/>
      <c r="T720" s="218"/>
      <c r="AT720" s="219" t="s">
        <v>143</v>
      </c>
      <c r="AU720" s="219" t="s">
        <v>88</v>
      </c>
      <c r="AV720" s="14" t="s">
        <v>88</v>
      </c>
      <c r="AW720" s="14" t="s">
        <v>33</v>
      </c>
      <c r="AX720" s="14" t="s">
        <v>78</v>
      </c>
      <c r="AY720" s="219" t="s">
        <v>133</v>
      </c>
    </row>
    <row r="721" spans="2:51" s="16" customFormat="1" ht="12">
      <c r="B721" s="230"/>
      <c r="C721" s="231"/>
      <c r="D721" s="197" t="s">
        <v>143</v>
      </c>
      <c r="E721" s="232" t="s">
        <v>1</v>
      </c>
      <c r="F721" s="233" t="s">
        <v>203</v>
      </c>
      <c r="G721" s="231"/>
      <c r="H721" s="234">
        <v>65.705</v>
      </c>
      <c r="I721" s="231"/>
      <c r="J721" s="231"/>
      <c r="K721" s="231"/>
      <c r="L721" s="235"/>
      <c r="M721" s="236"/>
      <c r="N721" s="237"/>
      <c r="O721" s="237"/>
      <c r="P721" s="237"/>
      <c r="Q721" s="237"/>
      <c r="R721" s="237"/>
      <c r="S721" s="237"/>
      <c r="T721" s="238"/>
      <c r="AT721" s="239" t="s">
        <v>143</v>
      </c>
      <c r="AU721" s="239" t="s">
        <v>88</v>
      </c>
      <c r="AV721" s="16" t="s">
        <v>153</v>
      </c>
      <c r="AW721" s="16" t="s">
        <v>33</v>
      </c>
      <c r="AX721" s="16" t="s">
        <v>78</v>
      </c>
      <c r="AY721" s="239" t="s">
        <v>133</v>
      </c>
    </row>
    <row r="722" spans="2:51" s="13" customFormat="1" ht="12">
      <c r="B722" s="201"/>
      <c r="C722" s="202"/>
      <c r="D722" s="197" t="s">
        <v>143</v>
      </c>
      <c r="E722" s="203" t="s">
        <v>1</v>
      </c>
      <c r="F722" s="204" t="s">
        <v>430</v>
      </c>
      <c r="G722" s="202"/>
      <c r="H722" s="203" t="s">
        <v>1</v>
      </c>
      <c r="I722" s="202"/>
      <c r="J722" s="202"/>
      <c r="K722" s="202"/>
      <c r="L722" s="205"/>
      <c r="M722" s="206"/>
      <c r="N722" s="207"/>
      <c r="O722" s="207"/>
      <c r="P722" s="207"/>
      <c r="Q722" s="207"/>
      <c r="R722" s="207"/>
      <c r="S722" s="207"/>
      <c r="T722" s="208"/>
      <c r="AT722" s="209" t="s">
        <v>143</v>
      </c>
      <c r="AU722" s="209" t="s">
        <v>88</v>
      </c>
      <c r="AV722" s="13" t="s">
        <v>86</v>
      </c>
      <c r="AW722" s="13" t="s">
        <v>33</v>
      </c>
      <c r="AX722" s="13" t="s">
        <v>78</v>
      </c>
      <c r="AY722" s="209" t="s">
        <v>133</v>
      </c>
    </row>
    <row r="723" spans="2:51" s="14" customFormat="1" ht="12">
      <c r="B723" s="210"/>
      <c r="C723" s="211"/>
      <c r="D723" s="197" t="s">
        <v>143</v>
      </c>
      <c r="E723" s="212" t="s">
        <v>1</v>
      </c>
      <c r="F723" s="213" t="s">
        <v>796</v>
      </c>
      <c r="G723" s="211"/>
      <c r="H723" s="214">
        <v>1.698</v>
      </c>
      <c r="I723" s="211"/>
      <c r="J723" s="211"/>
      <c r="K723" s="211"/>
      <c r="L723" s="215"/>
      <c r="M723" s="216"/>
      <c r="N723" s="217"/>
      <c r="O723" s="217"/>
      <c r="P723" s="217"/>
      <c r="Q723" s="217"/>
      <c r="R723" s="217"/>
      <c r="S723" s="217"/>
      <c r="T723" s="218"/>
      <c r="AT723" s="219" t="s">
        <v>143</v>
      </c>
      <c r="AU723" s="219" t="s">
        <v>88</v>
      </c>
      <c r="AV723" s="14" t="s">
        <v>88</v>
      </c>
      <c r="AW723" s="14" t="s">
        <v>33</v>
      </c>
      <c r="AX723" s="14" t="s">
        <v>78</v>
      </c>
      <c r="AY723" s="219" t="s">
        <v>133</v>
      </c>
    </row>
    <row r="724" spans="2:51" s="16" customFormat="1" ht="12">
      <c r="B724" s="230"/>
      <c r="C724" s="231"/>
      <c r="D724" s="197" t="s">
        <v>143</v>
      </c>
      <c r="E724" s="232" t="s">
        <v>1</v>
      </c>
      <c r="F724" s="233" t="s">
        <v>203</v>
      </c>
      <c r="G724" s="231"/>
      <c r="H724" s="234">
        <v>1.698</v>
      </c>
      <c r="I724" s="231"/>
      <c r="J724" s="231"/>
      <c r="K724" s="231"/>
      <c r="L724" s="235"/>
      <c r="M724" s="236"/>
      <c r="N724" s="237"/>
      <c r="O724" s="237"/>
      <c r="P724" s="237"/>
      <c r="Q724" s="237"/>
      <c r="R724" s="237"/>
      <c r="S724" s="237"/>
      <c r="T724" s="238"/>
      <c r="AT724" s="239" t="s">
        <v>143</v>
      </c>
      <c r="AU724" s="239" t="s">
        <v>88</v>
      </c>
      <c r="AV724" s="16" t="s">
        <v>153</v>
      </c>
      <c r="AW724" s="16" t="s">
        <v>33</v>
      </c>
      <c r="AX724" s="16" t="s">
        <v>78</v>
      </c>
      <c r="AY724" s="239" t="s">
        <v>133</v>
      </c>
    </row>
    <row r="725" spans="2:51" s="15" customFormat="1" ht="12">
      <c r="B725" s="220"/>
      <c r="C725" s="221"/>
      <c r="D725" s="197" t="s">
        <v>143</v>
      </c>
      <c r="E725" s="222" t="s">
        <v>1</v>
      </c>
      <c r="F725" s="223" t="s">
        <v>146</v>
      </c>
      <c r="G725" s="221"/>
      <c r="H725" s="224">
        <v>67.40299999999999</v>
      </c>
      <c r="I725" s="221"/>
      <c r="J725" s="221"/>
      <c r="K725" s="221"/>
      <c r="L725" s="225"/>
      <c r="M725" s="226"/>
      <c r="N725" s="227"/>
      <c r="O725" s="227"/>
      <c r="P725" s="227"/>
      <c r="Q725" s="227"/>
      <c r="R725" s="227"/>
      <c r="S725" s="227"/>
      <c r="T725" s="228"/>
      <c r="AT725" s="229" t="s">
        <v>143</v>
      </c>
      <c r="AU725" s="229" t="s">
        <v>88</v>
      </c>
      <c r="AV725" s="15" t="s">
        <v>139</v>
      </c>
      <c r="AW725" s="15" t="s">
        <v>33</v>
      </c>
      <c r="AX725" s="15" t="s">
        <v>78</v>
      </c>
      <c r="AY725" s="229" t="s">
        <v>133</v>
      </c>
    </row>
    <row r="726" spans="2:51" s="14" customFormat="1" ht="12">
      <c r="B726" s="210"/>
      <c r="C726" s="211"/>
      <c r="D726" s="197" t="s">
        <v>143</v>
      </c>
      <c r="E726" s="212" t="s">
        <v>1</v>
      </c>
      <c r="F726" s="213" t="s">
        <v>797</v>
      </c>
      <c r="G726" s="211"/>
      <c r="H726" s="214">
        <v>67.4</v>
      </c>
      <c r="I726" s="211"/>
      <c r="J726" s="211"/>
      <c r="K726" s="211"/>
      <c r="L726" s="215"/>
      <c r="M726" s="216"/>
      <c r="N726" s="217"/>
      <c r="O726" s="217"/>
      <c r="P726" s="217"/>
      <c r="Q726" s="217"/>
      <c r="R726" s="217"/>
      <c r="S726" s="217"/>
      <c r="T726" s="218"/>
      <c r="AT726" s="219" t="s">
        <v>143</v>
      </c>
      <c r="AU726" s="219" t="s">
        <v>88</v>
      </c>
      <c r="AV726" s="14" t="s">
        <v>88</v>
      </c>
      <c r="AW726" s="14" t="s">
        <v>33</v>
      </c>
      <c r="AX726" s="14" t="s">
        <v>86</v>
      </c>
      <c r="AY726" s="219" t="s">
        <v>133</v>
      </c>
    </row>
    <row r="727" spans="1:65" s="2" customFormat="1" ht="16.5" customHeight="1">
      <c r="A727" s="32"/>
      <c r="B727" s="33"/>
      <c r="C727" s="184" t="s">
        <v>798</v>
      </c>
      <c r="D727" s="184" t="s">
        <v>135</v>
      </c>
      <c r="E727" s="185" t="s">
        <v>799</v>
      </c>
      <c r="F727" s="186" t="s">
        <v>800</v>
      </c>
      <c r="G727" s="187" t="s">
        <v>138</v>
      </c>
      <c r="H727" s="188">
        <v>50.1</v>
      </c>
      <c r="I727" s="189">
        <v>0</v>
      </c>
      <c r="J727" s="189">
        <f>ROUND(I727*H727,2)</f>
        <v>0</v>
      </c>
      <c r="K727" s="190"/>
      <c r="L727" s="37"/>
      <c r="M727" s="191" t="s">
        <v>1</v>
      </c>
      <c r="N727" s="192" t="s">
        <v>43</v>
      </c>
      <c r="O727" s="193">
        <v>0.963</v>
      </c>
      <c r="P727" s="193">
        <f>O727*H727</f>
        <v>48.2463</v>
      </c>
      <c r="Q727" s="193">
        <v>0.00402</v>
      </c>
      <c r="R727" s="193">
        <f>Q727*H727</f>
        <v>0.20140200000000003</v>
      </c>
      <c r="S727" s="193">
        <v>0</v>
      </c>
      <c r="T727" s="194">
        <f>S727*H727</f>
        <v>0</v>
      </c>
      <c r="U727" s="32"/>
      <c r="V727" s="32"/>
      <c r="W727" s="32"/>
      <c r="X727" s="32"/>
      <c r="Y727" s="32"/>
      <c r="Z727" s="32"/>
      <c r="AA727" s="32"/>
      <c r="AB727" s="32"/>
      <c r="AC727" s="32"/>
      <c r="AD727" s="32"/>
      <c r="AE727" s="32"/>
      <c r="AR727" s="195" t="s">
        <v>139</v>
      </c>
      <c r="AT727" s="195" t="s">
        <v>135</v>
      </c>
      <c r="AU727" s="195" t="s">
        <v>88</v>
      </c>
      <c r="AY727" s="18" t="s">
        <v>133</v>
      </c>
      <c r="BE727" s="196">
        <f>IF(N727="základní",J727,0)</f>
        <v>0</v>
      </c>
      <c r="BF727" s="196">
        <f>IF(N727="snížená",J727,0)</f>
        <v>0</v>
      </c>
      <c r="BG727" s="196">
        <f>IF(N727="zákl. přenesená",J727,0)</f>
        <v>0</v>
      </c>
      <c r="BH727" s="196">
        <f>IF(N727="sníž. přenesená",J727,0)</f>
        <v>0</v>
      </c>
      <c r="BI727" s="196">
        <f>IF(N727="nulová",J727,0)</f>
        <v>0</v>
      </c>
      <c r="BJ727" s="18" t="s">
        <v>86</v>
      </c>
      <c r="BK727" s="196">
        <f>ROUND(I727*H727,2)</f>
        <v>0</v>
      </c>
      <c r="BL727" s="18" t="s">
        <v>139</v>
      </c>
      <c r="BM727" s="195" t="s">
        <v>801</v>
      </c>
    </row>
    <row r="728" spans="1:47" s="2" customFormat="1" ht="12">
      <c r="A728" s="32"/>
      <c r="B728" s="33"/>
      <c r="C728" s="34"/>
      <c r="D728" s="197" t="s">
        <v>141</v>
      </c>
      <c r="E728" s="34"/>
      <c r="F728" s="198" t="s">
        <v>802</v>
      </c>
      <c r="G728" s="34"/>
      <c r="H728" s="34"/>
      <c r="I728" s="34"/>
      <c r="J728" s="34"/>
      <c r="K728" s="34"/>
      <c r="L728" s="37"/>
      <c r="M728" s="199"/>
      <c r="N728" s="200"/>
      <c r="O728" s="69"/>
      <c r="P728" s="69"/>
      <c r="Q728" s="69"/>
      <c r="R728" s="69"/>
      <c r="S728" s="69"/>
      <c r="T728" s="70"/>
      <c r="U728" s="32"/>
      <c r="V728" s="32"/>
      <c r="W728" s="32"/>
      <c r="X728" s="32"/>
      <c r="Y728" s="32"/>
      <c r="Z728" s="32"/>
      <c r="AA728" s="32"/>
      <c r="AB728" s="32"/>
      <c r="AC728" s="32"/>
      <c r="AD728" s="32"/>
      <c r="AE728" s="32"/>
      <c r="AT728" s="18" t="s">
        <v>141</v>
      </c>
      <c r="AU728" s="18" t="s">
        <v>88</v>
      </c>
    </row>
    <row r="729" spans="2:51" s="13" customFormat="1" ht="12">
      <c r="B729" s="201"/>
      <c r="C729" s="202"/>
      <c r="D729" s="197" t="s">
        <v>143</v>
      </c>
      <c r="E729" s="203" t="s">
        <v>1</v>
      </c>
      <c r="F729" s="204" t="s">
        <v>427</v>
      </c>
      <c r="G729" s="202"/>
      <c r="H729" s="203" t="s">
        <v>1</v>
      </c>
      <c r="I729" s="202"/>
      <c r="J729" s="202"/>
      <c r="K729" s="202"/>
      <c r="L729" s="205"/>
      <c r="M729" s="206"/>
      <c r="N729" s="207"/>
      <c r="O729" s="207"/>
      <c r="P729" s="207"/>
      <c r="Q729" s="207"/>
      <c r="R729" s="207"/>
      <c r="S729" s="207"/>
      <c r="T729" s="208"/>
      <c r="AT729" s="209" t="s">
        <v>143</v>
      </c>
      <c r="AU729" s="209" t="s">
        <v>88</v>
      </c>
      <c r="AV729" s="13" t="s">
        <v>86</v>
      </c>
      <c r="AW729" s="13" t="s">
        <v>33</v>
      </c>
      <c r="AX729" s="13" t="s">
        <v>78</v>
      </c>
      <c r="AY729" s="209" t="s">
        <v>133</v>
      </c>
    </row>
    <row r="730" spans="2:51" s="14" customFormat="1" ht="12">
      <c r="B730" s="210"/>
      <c r="C730" s="211"/>
      <c r="D730" s="197" t="s">
        <v>143</v>
      </c>
      <c r="E730" s="212" t="s">
        <v>1</v>
      </c>
      <c r="F730" s="213" t="s">
        <v>803</v>
      </c>
      <c r="G730" s="211"/>
      <c r="H730" s="214">
        <v>41.28</v>
      </c>
      <c r="I730" s="211"/>
      <c r="J730" s="211"/>
      <c r="K730" s="211"/>
      <c r="L730" s="215"/>
      <c r="M730" s="216"/>
      <c r="N730" s="217"/>
      <c r="O730" s="217"/>
      <c r="P730" s="217"/>
      <c r="Q730" s="217"/>
      <c r="R730" s="217"/>
      <c r="S730" s="217"/>
      <c r="T730" s="218"/>
      <c r="AT730" s="219" t="s">
        <v>143</v>
      </c>
      <c r="AU730" s="219" t="s">
        <v>88</v>
      </c>
      <c r="AV730" s="14" t="s">
        <v>88</v>
      </c>
      <c r="AW730" s="14" t="s">
        <v>33</v>
      </c>
      <c r="AX730" s="14" t="s">
        <v>78</v>
      </c>
      <c r="AY730" s="219" t="s">
        <v>133</v>
      </c>
    </row>
    <row r="731" spans="2:51" s="14" customFormat="1" ht="12">
      <c r="B731" s="210"/>
      <c r="C731" s="211"/>
      <c r="D731" s="197" t="s">
        <v>143</v>
      </c>
      <c r="E731" s="212" t="s">
        <v>1</v>
      </c>
      <c r="F731" s="213" t="s">
        <v>804</v>
      </c>
      <c r="G731" s="211"/>
      <c r="H731" s="214">
        <v>4.878</v>
      </c>
      <c r="I731" s="211"/>
      <c r="J731" s="211"/>
      <c r="K731" s="211"/>
      <c r="L731" s="215"/>
      <c r="M731" s="216"/>
      <c r="N731" s="217"/>
      <c r="O731" s="217"/>
      <c r="P731" s="217"/>
      <c r="Q731" s="217"/>
      <c r="R731" s="217"/>
      <c r="S731" s="217"/>
      <c r="T731" s="218"/>
      <c r="AT731" s="219" t="s">
        <v>143</v>
      </c>
      <c r="AU731" s="219" t="s">
        <v>88</v>
      </c>
      <c r="AV731" s="14" t="s">
        <v>88</v>
      </c>
      <c r="AW731" s="14" t="s">
        <v>33</v>
      </c>
      <c r="AX731" s="14" t="s">
        <v>78</v>
      </c>
      <c r="AY731" s="219" t="s">
        <v>133</v>
      </c>
    </row>
    <row r="732" spans="2:51" s="16" customFormat="1" ht="12">
      <c r="B732" s="230"/>
      <c r="C732" s="231"/>
      <c r="D732" s="197" t="s">
        <v>143</v>
      </c>
      <c r="E732" s="232" t="s">
        <v>1</v>
      </c>
      <c r="F732" s="233" t="s">
        <v>203</v>
      </c>
      <c r="G732" s="231"/>
      <c r="H732" s="234">
        <v>46.158</v>
      </c>
      <c r="I732" s="231"/>
      <c r="J732" s="231"/>
      <c r="K732" s="231"/>
      <c r="L732" s="235"/>
      <c r="M732" s="236"/>
      <c r="N732" s="237"/>
      <c r="O732" s="237"/>
      <c r="P732" s="237"/>
      <c r="Q732" s="237"/>
      <c r="R732" s="237"/>
      <c r="S732" s="237"/>
      <c r="T732" s="238"/>
      <c r="AT732" s="239" t="s">
        <v>143</v>
      </c>
      <c r="AU732" s="239" t="s">
        <v>88</v>
      </c>
      <c r="AV732" s="16" t="s">
        <v>153</v>
      </c>
      <c r="AW732" s="16" t="s">
        <v>33</v>
      </c>
      <c r="AX732" s="16" t="s">
        <v>78</v>
      </c>
      <c r="AY732" s="239" t="s">
        <v>133</v>
      </c>
    </row>
    <row r="733" spans="2:51" s="13" customFormat="1" ht="12">
      <c r="B733" s="201"/>
      <c r="C733" s="202"/>
      <c r="D733" s="197" t="s">
        <v>143</v>
      </c>
      <c r="E733" s="203" t="s">
        <v>1</v>
      </c>
      <c r="F733" s="204" t="s">
        <v>430</v>
      </c>
      <c r="G733" s="202"/>
      <c r="H733" s="203" t="s">
        <v>1</v>
      </c>
      <c r="I733" s="202"/>
      <c r="J733" s="202"/>
      <c r="K733" s="202"/>
      <c r="L733" s="205"/>
      <c r="M733" s="206"/>
      <c r="N733" s="207"/>
      <c r="O733" s="207"/>
      <c r="P733" s="207"/>
      <c r="Q733" s="207"/>
      <c r="R733" s="207"/>
      <c r="S733" s="207"/>
      <c r="T733" s="208"/>
      <c r="AT733" s="209" t="s">
        <v>143</v>
      </c>
      <c r="AU733" s="209" t="s">
        <v>88</v>
      </c>
      <c r="AV733" s="13" t="s">
        <v>86</v>
      </c>
      <c r="AW733" s="13" t="s">
        <v>33</v>
      </c>
      <c r="AX733" s="13" t="s">
        <v>78</v>
      </c>
      <c r="AY733" s="209" t="s">
        <v>133</v>
      </c>
    </row>
    <row r="734" spans="2:51" s="14" customFormat="1" ht="12">
      <c r="B734" s="210"/>
      <c r="C734" s="211"/>
      <c r="D734" s="197" t="s">
        <v>143</v>
      </c>
      <c r="E734" s="212" t="s">
        <v>1</v>
      </c>
      <c r="F734" s="213" t="s">
        <v>805</v>
      </c>
      <c r="G734" s="211"/>
      <c r="H734" s="214">
        <v>4</v>
      </c>
      <c r="I734" s="211"/>
      <c r="J734" s="211"/>
      <c r="K734" s="211"/>
      <c r="L734" s="215"/>
      <c r="M734" s="216"/>
      <c r="N734" s="217"/>
      <c r="O734" s="217"/>
      <c r="P734" s="217"/>
      <c r="Q734" s="217"/>
      <c r="R734" s="217"/>
      <c r="S734" s="217"/>
      <c r="T734" s="218"/>
      <c r="AT734" s="219" t="s">
        <v>143</v>
      </c>
      <c r="AU734" s="219" t="s">
        <v>88</v>
      </c>
      <c r="AV734" s="14" t="s">
        <v>88</v>
      </c>
      <c r="AW734" s="14" t="s">
        <v>33</v>
      </c>
      <c r="AX734" s="14" t="s">
        <v>78</v>
      </c>
      <c r="AY734" s="219" t="s">
        <v>133</v>
      </c>
    </row>
    <row r="735" spans="2:51" s="16" customFormat="1" ht="12">
      <c r="B735" s="230"/>
      <c r="C735" s="231"/>
      <c r="D735" s="197" t="s">
        <v>143</v>
      </c>
      <c r="E735" s="232" t="s">
        <v>1</v>
      </c>
      <c r="F735" s="233" t="s">
        <v>203</v>
      </c>
      <c r="G735" s="231"/>
      <c r="H735" s="234">
        <v>4</v>
      </c>
      <c r="I735" s="231"/>
      <c r="J735" s="231"/>
      <c r="K735" s="231"/>
      <c r="L735" s="235"/>
      <c r="M735" s="236"/>
      <c r="N735" s="237"/>
      <c r="O735" s="237"/>
      <c r="P735" s="237"/>
      <c r="Q735" s="237"/>
      <c r="R735" s="237"/>
      <c r="S735" s="237"/>
      <c r="T735" s="238"/>
      <c r="AT735" s="239" t="s">
        <v>143</v>
      </c>
      <c r="AU735" s="239" t="s">
        <v>88</v>
      </c>
      <c r="AV735" s="16" t="s">
        <v>153</v>
      </c>
      <c r="AW735" s="16" t="s">
        <v>33</v>
      </c>
      <c r="AX735" s="16" t="s">
        <v>78</v>
      </c>
      <c r="AY735" s="239" t="s">
        <v>133</v>
      </c>
    </row>
    <row r="736" spans="2:51" s="15" customFormat="1" ht="12">
      <c r="B736" s="220"/>
      <c r="C736" s="221"/>
      <c r="D736" s="197" t="s">
        <v>143</v>
      </c>
      <c r="E736" s="222" t="s">
        <v>1</v>
      </c>
      <c r="F736" s="223" t="s">
        <v>146</v>
      </c>
      <c r="G736" s="221"/>
      <c r="H736" s="224">
        <v>50.158</v>
      </c>
      <c r="I736" s="221"/>
      <c r="J736" s="221"/>
      <c r="K736" s="221"/>
      <c r="L736" s="225"/>
      <c r="M736" s="226"/>
      <c r="N736" s="227"/>
      <c r="O736" s="227"/>
      <c r="P736" s="227"/>
      <c r="Q736" s="227"/>
      <c r="R736" s="227"/>
      <c r="S736" s="227"/>
      <c r="T736" s="228"/>
      <c r="AT736" s="229" t="s">
        <v>143</v>
      </c>
      <c r="AU736" s="229" t="s">
        <v>88</v>
      </c>
      <c r="AV736" s="15" t="s">
        <v>139</v>
      </c>
      <c r="AW736" s="15" t="s">
        <v>33</v>
      </c>
      <c r="AX736" s="15" t="s">
        <v>78</v>
      </c>
      <c r="AY736" s="229" t="s">
        <v>133</v>
      </c>
    </row>
    <row r="737" spans="2:51" s="14" customFormat="1" ht="12">
      <c r="B737" s="210"/>
      <c r="C737" s="211"/>
      <c r="D737" s="197" t="s">
        <v>143</v>
      </c>
      <c r="E737" s="212" t="s">
        <v>1</v>
      </c>
      <c r="F737" s="213" t="s">
        <v>806</v>
      </c>
      <c r="G737" s="211"/>
      <c r="H737" s="214">
        <v>50.1</v>
      </c>
      <c r="I737" s="211"/>
      <c r="J737" s="211"/>
      <c r="K737" s="211"/>
      <c r="L737" s="215"/>
      <c r="M737" s="216"/>
      <c r="N737" s="217"/>
      <c r="O737" s="217"/>
      <c r="P737" s="217"/>
      <c r="Q737" s="217"/>
      <c r="R737" s="217"/>
      <c r="S737" s="217"/>
      <c r="T737" s="218"/>
      <c r="AT737" s="219" t="s">
        <v>143</v>
      </c>
      <c r="AU737" s="219" t="s">
        <v>88</v>
      </c>
      <c r="AV737" s="14" t="s">
        <v>88</v>
      </c>
      <c r="AW737" s="14" t="s">
        <v>33</v>
      </c>
      <c r="AX737" s="14" t="s">
        <v>86</v>
      </c>
      <c r="AY737" s="219" t="s">
        <v>133</v>
      </c>
    </row>
    <row r="738" spans="1:65" s="2" customFormat="1" ht="16.5" customHeight="1">
      <c r="A738" s="32"/>
      <c r="B738" s="33"/>
      <c r="C738" s="184" t="s">
        <v>807</v>
      </c>
      <c r="D738" s="184" t="s">
        <v>135</v>
      </c>
      <c r="E738" s="185" t="s">
        <v>808</v>
      </c>
      <c r="F738" s="186" t="s">
        <v>809</v>
      </c>
      <c r="G738" s="187" t="s">
        <v>172</v>
      </c>
      <c r="H738" s="188">
        <v>386.35</v>
      </c>
      <c r="I738" s="189">
        <v>0</v>
      </c>
      <c r="J738" s="189">
        <f>ROUND(I738*H738,2)</f>
        <v>0</v>
      </c>
      <c r="K738" s="190"/>
      <c r="L738" s="37"/>
      <c r="M738" s="191" t="s">
        <v>1</v>
      </c>
      <c r="N738" s="192" t="s">
        <v>43</v>
      </c>
      <c r="O738" s="193">
        <v>0.025</v>
      </c>
      <c r="P738" s="193">
        <f>O738*H738</f>
        <v>9.658750000000001</v>
      </c>
      <c r="Q738" s="193">
        <v>9E-05</v>
      </c>
      <c r="R738" s="193">
        <f>Q738*H738</f>
        <v>0.034771500000000004</v>
      </c>
      <c r="S738" s="193">
        <v>0</v>
      </c>
      <c r="T738" s="194">
        <f>S738*H738</f>
        <v>0</v>
      </c>
      <c r="U738" s="32"/>
      <c r="V738" s="32"/>
      <c r="W738" s="32"/>
      <c r="X738" s="32"/>
      <c r="Y738" s="32"/>
      <c r="Z738" s="32"/>
      <c r="AA738" s="32"/>
      <c r="AB738" s="32"/>
      <c r="AC738" s="32"/>
      <c r="AD738" s="32"/>
      <c r="AE738" s="32"/>
      <c r="AR738" s="195" t="s">
        <v>139</v>
      </c>
      <c r="AT738" s="195" t="s">
        <v>135</v>
      </c>
      <c r="AU738" s="195" t="s">
        <v>88</v>
      </c>
      <c r="AY738" s="18" t="s">
        <v>133</v>
      </c>
      <c r="BE738" s="196">
        <f>IF(N738="základní",J738,0)</f>
        <v>0</v>
      </c>
      <c r="BF738" s="196">
        <f>IF(N738="snížená",J738,0)</f>
        <v>0</v>
      </c>
      <c r="BG738" s="196">
        <f>IF(N738="zákl. přenesená",J738,0)</f>
        <v>0</v>
      </c>
      <c r="BH738" s="196">
        <f>IF(N738="sníž. přenesená",J738,0)</f>
        <v>0</v>
      </c>
      <c r="BI738" s="196">
        <f>IF(N738="nulová",J738,0)</f>
        <v>0</v>
      </c>
      <c r="BJ738" s="18" t="s">
        <v>86</v>
      </c>
      <c r="BK738" s="196">
        <f>ROUND(I738*H738,2)</f>
        <v>0</v>
      </c>
      <c r="BL738" s="18" t="s">
        <v>139</v>
      </c>
      <c r="BM738" s="195" t="s">
        <v>810</v>
      </c>
    </row>
    <row r="739" spans="1:47" s="2" customFormat="1" ht="12">
      <c r="A739" s="32"/>
      <c r="B739" s="33"/>
      <c r="C739" s="34"/>
      <c r="D739" s="197" t="s">
        <v>141</v>
      </c>
      <c r="E739" s="34"/>
      <c r="F739" s="198" t="s">
        <v>811</v>
      </c>
      <c r="G739" s="34"/>
      <c r="H739" s="34"/>
      <c r="I739" s="34"/>
      <c r="J739" s="34"/>
      <c r="K739" s="34"/>
      <c r="L739" s="37"/>
      <c r="M739" s="199"/>
      <c r="N739" s="200"/>
      <c r="O739" s="69"/>
      <c r="P739" s="69"/>
      <c r="Q739" s="69"/>
      <c r="R739" s="69"/>
      <c r="S739" s="69"/>
      <c r="T739" s="70"/>
      <c r="U739" s="32"/>
      <c r="V739" s="32"/>
      <c r="W739" s="32"/>
      <c r="X739" s="32"/>
      <c r="Y739" s="32"/>
      <c r="Z739" s="32"/>
      <c r="AA739" s="32"/>
      <c r="AB739" s="32"/>
      <c r="AC739" s="32"/>
      <c r="AD739" s="32"/>
      <c r="AE739" s="32"/>
      <c r="AT739" s="18" t="s">
        <v>141</v>
      </c>
      <c r="AU739" s="18" t="s">
        <v>88</v>
      </c>
    </row>
    <row r="740" spans="2:51" s="13" customFormat="1" ht="12">
      <c r="B740" s="201"/>
      <c r="C740" s="202"/>
      <c r="D740" s="197" t="s">
        <v>143</v>
      </c>
      <c r="E740" s="203" t="s">
        <v>1</v>
      </c>
      <c r="F740" s="204" t="s">
        <v>469</v>
      </c>
      <c r="G740" s="202"/>
      <c r="H740" s="203" t="s">
        <v>1</v>
      </c>
      <c r="I740" s="202"/>
      <c r="J740" s="202"/>
      <c r="K740" s="202"/>
      <c r="L740" s="205"/>
      <c r="M740" s="206"/>
      <c r="N740" s="207"/>
      <c r="O740" s="207"/>
      <c r="P740" s="207"/>
      <c r="Q740" s="207"/>
      <c r="R740" s="207"/>
      <c r="S740" s="207"/>
      <c r="T740" s="208"/>
      <c r="AT740" s="209" t="s">
        <v>143</v>
      </c>
      <c r="AU740" s="209" t="s">
        <v>88</v>
      </c>
      <c r="AV740" s="13" t="s">
        <v>86</v>
      </c>
      <c r="AW740" s="13" t="s">
        <v>33</v>
      </c>
      <c r="AX740" s="13" t="s">
        <v>78</v>
      </c>
      <c r="AY740" s="209" t="s">
        <v>133</v>
      </c>
    </row>
    <row r="741" spans="2:51" s="14" customFormat="1" ht="12">
      <c r="B741" s="210"/>
      <c r="C741" s="211"/>
      <c r="D741" s="197" t="s">
        <v>143</v>
      </c>
      <c r="E741" s="212" t="s">
        <v>1</v>
      </c>
      <c r="F741" s="213" t="s">
        <v>496</v>
      </c>
      <c r="G741" s="211"/>
      <c r="H741" s="214">
        <v>386.35</v>
      </c>
      <c r="I741" s="211"/>
      <c r="J741" s="211"/>
      <c r="K741" s="211"/>
      <c r="L741" s="215"/>
      <c r="M741" s="216"/>
      <c r="N741" s="217"/>
      <c r="O741" s="217"/>
      <c r="P741" s="217"/>
      <c r="Q741" s="217"/>
      <c r="R741" s="217"/>
      <c r="S741" s="217"/>
      <c r="T741" s="218"/>
      <c r="AT741" s="219" t="s">
        <v>143</v>
      </c>
      <c r="AU741" s="219" t="s">
        <v>88</v>
      </c>
      <c r="AV741" s="14" t="s">
        <v>88</v>
      </c>
      <c r="AW741" s="14" t="s">
        <v>33</v>
      </c>
      <c r="AX741" s="14" t="s">
        <v>78</v>
      </c>
      <c r="AY741" s="219" t="s">
        <v>133</v>
      </c>
    </row>
    <row r="742" spans="2:51" s="15" customFormat="1" ht="12">
      <c r="B742" s="220"/>
      <c r="C742" s="221"/>
      <c r="D742" s="197" t="s">
        <v>143</v>
      </c>
      <c r="E742" s="222" t="s">
        <v>1</v>
      </c>
      <c r="F742" s="223" t="s">
        <v>146</v>
      </c>
      <c r="G742" s="221"/>
      <c r="H742" s="224">
        <v>386.35</v>
      </c>
      <c r="I742" s="221"/>
      <c r="J742" s="221"/>
      <c r="K742" s="221"/>
      <c r="L742" s="225"/>
      <c r="M742" s="226"/>
      <c r="N742" s="227"/>
      <c r="O742" s="227"/>
      <c r="P742" s="227"/>
      <c r="Q742" s="227"/>
      <c r="R742" s="227"/>
      <c r="S742" s="227"/>
      <c r="T742" s="228"/>
      <c r="AT742" s="229" t="s">
        <v>143</v>
      </c>
      <c r="AU742" s="229" t="s">
        <v>88</v>
      </c>
      <c r="AV742" s="15" t="s">
        <v>139</v>
      </c>
      <c r="AW742" s="15" t="s">
        <v>33</v>
      </c>
      <c r="AX742" s="15" t="s">
        <v>86</v>
      </c>
      <c r="AY742" s="229" t="s">
        <v>133</v>
      </c>
    </row>
    <row r="743" spans="2:63" s="12" customFormat="1" ht="22.9" customHeight="1">
      <c r="B743" s="169"/>
      <c r="C743" s="170"/>
      <c r="D743" s="171" t="s">
        <v>77</v>
      </c>
      <c r="E743" s="182" t="s">
        <v>190</v>
      </c>
      <c r="F743" s="182" t="s">
        <v>812</v>
      </c>
      <c r="G743" s="170"/>
      <c r="H743" s="170"/>
      <c r="I743" s="170"/>
      <c r="J743" s="183">
        <f>BK743</f>
        <v>0</v>
      </c>
      <c r="K743" s="170"/>
      <c r="L743" s="174"/>
      <c r="M743" s="175"/>
      <c r="N743" s="176"/>
      <c r="O743" s="176"/>
      <c r="P743" s="177">
        <f>SUM(P744:P781)</f>
        <v>79.92996</v>
      </c>
      <c r="Q743" s="176"/>
      <c r="R743" s="177">
        <f>SUM(R744:R781)</f>
        <v>1.55603932</v>
      </c>
      <c r="S743" s="176"/>
      <c r="T743" s="178">
        <f>SUM(T744:T781)</f>
        <v>5.791868000000001</v>
      </c>
      <c r="AR743" s="179" t="s">
        <v>86</v>
      </c>
      <c r="AT743" s="180" t="s">
        <v>77</v>
      </c>
      <c r="AU743" s="180" t="s">
        <v>86</v>
      </c>
      <c r="AY743" s="179" t="s">
        <v>133</v>
      </c>
      <c r="BK743" s="181">
        <f>SUM(BK744:BK781)</f>
        <v>0</v>
      </c>
    </row>
    <row r="744" spans="1:65" s="2" customFormat="1" ht="16.5" customHeight="1">
      <c r="A744" s="32"/>
      <c r="B744" s="33"/>
      <c r="C744" s="184" t="s">
        <v>813</v>
      </c>
      <c r="D744" s="184" t="s">
        <v>135</v>
      </c>
      <c r="E744" s="185" t="s">
        <v>814</v>
      </c>
      <c r="F744" s="186" t="s">
        <v>815</v>
      </c>
      <c r="G744" s="187" t="s">
        <v>172</v>
      </c>
      <c r="H744" s="188">
        <v>12</v>
      </c>
      <c r="I744" s="189">
        <v>0</v>
      </c>
      <c r="J744" s="189">
        <f>ROUND(I744*H744,2)</f>
        <v>0</v>
      </c>
      <c r="K744" s="190"/>
      <c r="L744" s="37"/>
      <c r="M744" s="191" t="s">
        <v>1</v>
      </c>
      <c r="N744" s="192" t="s">
        <v>43</v>
      </c>
      <c r="O744" s="193">
        <v>0.216</v>
      </c>
      <c r="P744" s="193">
        <f>O744*H744</f>
        <v>2.592</v>
      </c>
      <c r="Q744" s="193">
        <v>0.1295</v>
      </c>
      <c r="R744" s="193">
        <f>Q744*H744</f>
        <v>1.554</v>
      </c>
      <c r="S744" s="193">
        <v>0</v>
      </c>
      <c r="T744" s="194">
        <f>S744*H744</f>
        <v>0</v>
      </c>
      <c r="U744" s="32"/>
      <c r="V744" s="32"/>
      <c r="W744" s="32"/>
      <c r="X744" s="32"/>
      <c r="Y744" s="32"/>
      <c r="Z744" s="32"/>
      <c r="AA744" s="32"/>
      <c r="AB744" s="32"/>
      <c r="AC744" s="32"/>
      <c r="AD744" s="32"/>
      <c r="AE744" s="32"/>
      <c r="AR744" s="195" t="s">
        <v>139</v>
      </c>
      <c r="AT744" s="195" t="s">
        <v>135</v>
      </c>
      <c r="AU744" s="195" t="s">
        <v>88</v>
      </c>
      <c r="AY744" s="18" t="s">
        <v>133</v>
      </c>
      <c r="BE744" s="196">
        <f>IF(N744="základní",J744,0)</f>
        <v>0</v>
      </c>
      <c r="BF744" s="196">
        <f>IF(N744="snížená",J744,0)</f>
        <v>0</v>
      </c>
      <c r="BG744" s="196">
        <f>IF(N744="zákl. přenesená",J744,0)</f>
        <v>0</v>
      </c>
      <c r="BH744" s="196">
        <f>IF(N744="sníž. přenesená",J744,0)</f>
        <v>0</v>
      </c>
      <c r="BI744" s="196">
        <f>IF(N744="nulová",J744,0)</f>
        <v>0</v>
      </c>
      <c r="BJ744" s="18" t="s">
        <v>86</v>
      </c>
      <c r="BK744" s="196">
        <f>ROUND(I744*H744,2)</f>
        <v>0</v>
      </c>
      <c r="BL744" s="18" t="s">
        <v>139</v>
      </c>
      <c r="BM744" s="195" t="s">
        <v>816</v>
      </c>
    </row>
    <row r="745" spans="1:47" s="2" customFormat="1" ht="19.5">
      <c r="A745" s="32"/>
      <c r="B745" s="33"/>
      <c r="C745" s="34"/>
      <c r="D745" s="197" t="s">
        <v>141</v>
      </c>
      <c r="E745" s="34"/>
      <c r="F745" s="198" t="s">
        <v>817</v>
      </c>
      <c r="G745" s="34"/>
      <c r="H745" s="34"/>
      <c r="I745" s="34"/>
      <c r="J745" s="34"/>
      <c r="K745" s="34"/>
      <c r="L745" s="37"/>
      <c r="M745" s="199"/>
      <c r="N745" s="200"/>
      <c r="O745" s="69"/>
      <c r="P745" s="69"/>
      <c r="Q745" s="69"/>
      <c r="R745" s="69"/>
      <c r="S745" s="69"/>
      <c r="T745" s="70"/>
      <c r="U745" s="32"/>
      <c r="V745" s="32"/>
      <c r="W745" s="32"/>
      <c r="X745" s="32"/>
      <c r="Y745" s="32"/>
      <c r="Z745" s="32"/>
      <c r="AA745" s="32"/>
      <c r="AB745" s="32"/>
      <c r="AC745" s="32"/>
      <c r="AD745" s="32"/>
      <c r="AE745" s="32"/>
      <c r="AT745" s="18" t="s">
        <v>141</v>
      </c>
      <c r="AU745" s="18" t="s">
        <v>88</v>
      </c>
    </row>
    <row r="746" spans="2:51" s="13" customFormat="1" ht="12">
      <c r="B746" s="201"/>
      <c r="C746" s="202"/>
      <c r="D746" s="197" t="s">
        <v>143</v>
      </c>
      <c r="E746" s="203" t="s">
        <v>1</v>
      </c>
      <c r="F746" s="204" t="s">
        <v>151</v>
      </c>
      <c r="G746" s="202"/>
      <c r="H746" s="203" t="s">
        <v>1</v>
      </c>
      <c r="I746" s="202"/>
      <c r="J746" s="202"/>
      <c r="K746" s="202"/>
      <c r="L746" s="205"/>
      <c r="M746" s="206"/>
      <c r="N746" s="207"/>
      <c r="O746" s="207"/>
      <c r="P746" s="207"/>
      <c r="Q746" s="207"/>
      <c r="R746" s="207"/>
      <c r="S746" s="207"/>
      <c r="T746" s="208"/>
      <c r="AT746" s="209" t="s">
        <v>143</v>
      </c>
      <c r="AU746" s="209" t="s">
        <v>88</v>
      </c>
      <c r="AV746" s="13" t="s">
        <v>86</v>
      </c>
      <c r="AW746" s="13" t="s">
        <v>33</v>
      </c>
      <c r="AX746" s="13" t="s">
        <v>78</v>
      </c>
      <c r="AY746" s="209" t="s">
        <v>133</v>
      </c>
    </row>
    <row r="747" spans="2:51" s="14" customFormat="1" ht="12">
      <c r="B747" s="210"/>
      <c r="C747" s="211"/>
      <c r="D747" s="197" t="s">
        <v>143</v>
      </c>
      <c r="E747" s="212" t="s">
        <v>1</v>
      </c>
      <c r="F747" s="213" t="s">
        <v>175</v>
      </c>
      <c r="G747" s="211"/>
      <c r="H747" s="214">
        <v>12</v>
      </c>
      <c r="I747" s="211"/>
      <c r="J747" s="211"/>
      <c r="K747" s="211"/>
      <c r="L747" s="215"/>
      <c r="M747" s="216"/>
      <c r="N747" s="217"/>
      <c r="O747" s="217"/>
      <c r="P747" s="217"/>
      <c r="Q747" s="217"/>
      <c r="R747" s="217"/>
      <c r="S747" s="217"/>
      <c r="T747" s="218"/>
      <c r="AT747" s="219" t="s">
        <v>143</v>
      </c>
      <c r="AU747" s="219" t="s">
        <v>88</v>
      </c>
      <c r="AV747" s="14" t="s">
        <v>88</v>
      </c>
      <c r="AW747" s="14" t="s">
        <v>33</v>
      </c>
      <c r="AX747" s="14" t="s">
        <v>78</v>
      </c>
      <c r="AY747" s="219" t="s">
        <v>133</v>
      </c>
    </row>
    <row r="748" spans="2:51" s="15" customFormat="1" ht="12">
      <c r="B748" s="220"/>
      <c r="C748" s="221"/>
      <c r="D748" s="197" t="s">
        <v>143</v>
      </c>
      <c r="E748" s="222" t="s">
        <v>1</v>
      </c>
      <c r="F748" s="223" t="s">
        <v>146</v>
      </c>
      <c r="G748" s="221"/>
      <c r="H748" s="224">
        <v>12</v>
      </c>
      <c r="I748" s="221"/>
      <c r="J748" s="221"/>
      <c r="K748" s="221"/>
      <c r="L748" s="225"/>
      <c r="M748" s="226"/>
      <c r="N748" s="227"/>
      <c r="O748" s="227"/>
      <c r="P748" s="227"/>
      <c r="Q748" s="227"/>
      <c r="R748" s="227"/>
      <c r="S748" s="227"/>
      <c r="T748" s="228"/>
      <c r="AT748" s="229" t="s">
        <v>143</v>
      </c>
      <c r="AU748" s="229" t="s">
        <v>88</v>
      </c>
      <c r="AV748" s="15" t="s">
        <v>139</v>
      </c>
      <c r="AW748" s="15" t="s">
        <v>33</v>
      </c>
      <c r="AX748" s="15" t="s">
        <v>86</v>
      </c>
      <c r="AY748" s="229" t="s">
        <v>133</v>
      </c>
    </row>
    <row r="749" spans="1:65" s="2" customFormat="1" ht="16.5" customHeight="1">
      <c r="A749" s="32"/>
      <c r="B749" s="33"/>
      <c r="C749" s="184" t="s">
        <v>818</v>
      </c>
      <c r="D749" s="184" t="s">
        <v>135</v>
      </c>
      <c r="E749" s="185" t="s">
        <v>819</v>
      </c>
      <c r="F749" s="186" t="s">
        <v>820</v>
      </c>
      <c r="G749" s="187" t="s">
        <v>172</v>
      </c>
      <c r="H749" s="188">
        <v>19.6</v>
      </c>
      <c r="I749" s="189">
        <v>0</v>
      </c>
      <c r="J749" s="189">
        <f>ROUND(I749*H749,2)</f>
        <v>0</v>
      </c>
      <c r="K749" s="190"/>
      <c r="L749" s="37"/>
      <c r="M749" s="191" t="s">
        <v>1</v>
      </c>
      <c r="N749" s="192" t="s">
        <v>43</v>
      </c>
      <c r="O749" s="193">
        <v>0.19</v>
      </c>
      <c r="P749" s="193">
        <f>O749*H749</f>
        <v>3.724</v>
      </c>
      <c r="Q749" s="193">
        <v>6E-05</v>
      </c>
      <c r="R749" s="193">
        <f>Q749*H749</f>
        <v>0.0011760000000000002</v>
      </c>
      <c r="S749" s="193">
        <v>0</v>
      </c>
      <c r="T749" s="194">
        <f>S749*H749</f>
        <v>0</v>
      </c>
      <c r="U749" s="32"/>
      <c r="V749" s="32"/>
      <c r="W749" s="32"/>
      <c r="X749" s="32"/>
      <c r="Y749" s="32"/>
      <c r="Z749" s="32"/>
      <c r="AA749" s="32"/>
      <c r="AB749" s="32"/>
      <c r="AC749" s="32"/>
      <c r="AD749" s="32"/>
      <c r="AE749" s="32"/>
      <c r="AR749" s="195" t="s">
        <v>139</v>
      </c>
      <c r="AT749" s="195" t="s">
        <v>135</v>
      </c>
      <c r="AU749" s="195" t="s">
        <v>88</v>
      </c>
      <c r="AY749" s="18" t="s">
        <v>133</v>
      </c>
      <c r="BE749" s="196">
        <f>IF(N749="základní",J749,0)</f>
        <v>0</v>
      </c>
      <c r="BF749" s="196">
        <f>IF(N749="snížená",J749,0)</f>
        <v>0</v>
      </c>
      <c r="BG749" s="196">
        <f>IF(N749="zákl. přenesená",J749,0)</f>
        <v>0</v>
      </c>
      <c r="BH749" s="196">
        <f>IF(N749="sníž. přenesená",J749,0)</f>
        <v>0</v>
      </c>
      <c r="BI749" s="196">
        <f>IF(N749="nulová",J749,0)</f>
        <v>0</v>
      </c>
      <c r="BJ749" s="18" t="s">
        <v>86</v>
      </c>
      <c r="BK749" s="196">
        <f>ROUND(I749*H749,2)</f>
        <v>0</v>
      </c>
      <c r="BL749" s="18" t="s">
        <v>139</v>
      </c>
      <c r="BM749" s="195" t="s">
        <v>821</v>
      </c>
    </row>
    <row r="750" spans="1:47" s="2" customFormat="1" ht="19.5">
      <c r="A750" s="32"/>
      <c r="B750" s="33"/>
      <c r="C750" s="34"/>
      <c r="D750" s="197" t="s">
        <v>141</v>
      </c>
      <c r="E750" s="34"/>
      <c r="F750" s="198" t="s">
        <v>822</v>
      </c>
      <c r="G750" s="34"/>
      <c r="H750" s="34"/>
      <c r="I750" s="34"/>
      <c r="J750" s="34"/>
      <c r="K750" s="34"/>
      <c r="L750" s="37"/>
      <c r="M750" s="199"/>
      <c r="N750" s="200"/>
      <c r="O750" s="69"/>
      <c r="P750" s="69"/>
      <c r="Q750" s="69"/>
      <c r="R750" s="69"/>
      <c r="S750" s="69"/>
      <c r="T750" s="70"/>
      <c r="U750" s="32"/>
      <c r="V750" s="32"/>
      <c r="W750" s="32"/>
      <c r="X750" s="32"/>
      <c r="Y750" s="32"/>
      <c r="Z750" s="32"/>
      <c r="AA750" s="32"/>
      <c r="AB750" s="32"/>
      <c r="AC750" s="32"/>
      <c r="AD750" s="32"/>
      <c r="AE750" s="32"/>
      <c r="AT750" s="18" t="s">
        <v>141</v>
      </c>
      <c r="AU750" s="18" t="s">
        <v>88</v>
      </c>
    </row>
    <row r="751" spans="2:51" s="14" customFormat="1" ht="12">
      <c r="B751" s="210"/>
      <c r="C751" s="211"/>
      <c r="D751" s="197" t="s">
        <v>143</v>
      </c>
      <c r="E751" s="212" t="s">
        <v>1</v>
      </c>
      <c r="F751" s="213" t="s">
        <v>823</v>
      </c>
      <c r="G751" s="211"/>
      <c r="H751" s="214">
        <v>19.6</v>
      </c>
      <c r="I751" s="211"/>
      <c r="J751" s="211"/>
      <c r="K751" s="211"/>
      <c r="L751" s="215"/>
      <c r="M751" s="216"/>
      <c r="N751" s="217"/>
      <c r="O751" s="217"/>
      <c r="P751" s="217"/>
      <c r="Q751" s="217"/>
      <c r="R751" s="217"/>
      <c r="S751" s="217"/>
      <c r="T751" s="218"/>
      <c r="AT751" s="219" t="s">
        <v>143</v>
      </c>
      <c r="AU751" s="219" t="s">
        <v>88</v>
      </c>
      <c r="AV751" s="14" t="s">
        <v>88</v>
      </c>
      <c r="AW751" s="14" t="s">
        <v>33</v>
      </c>
      <c r="AX751" s="14" t="s">
        <v>86</v>
      </c>
      <c r="AY751" s="219" t="s">
        <v>133</v>
      </c>
    </row>
    <row r="752" spans="1:65" s="2" customFormat="1" ht="16.5" customHeight="1">
      <c r="A752" s="32"/>
      <c r="B752" s="33"/>
      <c r="C752" s="184" t="s">
        <v>824</v>
      </c>
      <c r="D752" s="184" t="s">
        <v>135</v>
      </c>
      <c r="E752" s="185" t="s">
        <v>825</v>
      </c>
      <c r="F752" s="186" t="s">
        <v>826</v>
      </c>
      <c r="G752" s="187" t="s">
        <v>172</v>
      </c>
      <c r="H752" s="188">
        <v>34.2</v>
      </c>
      <c r="I752" s="189">
        <v>0</v>
      </c>
      <c r="J752" s="189">
        <f>ROUND(I752*H752,2)</f>
        <v>0</v>
      </c>
      <c r="K752" s="190"/>
      <c r="L752" s="37"/>
      <c r="M752" s="191" t="s">
        <v>1</v>
      </c>
      <c r="N752" s="192" t="s">
        <v>43</v>
      </c>
      <c r="O752" s="193">
        <v>0.196</v>
      </c>
      <c r="P752" s="193">
        <f>O752*H752</f>
        <v>6.703200000000001</v>
      </c>
      <c r="Q752" s="193">
        <v>0</v>
      </c>
      <c r="R752" s="193">
        <f>Q752*H752</f>
        <v>0</v>
      </c>
      <c r="S752" s="193">
        <v>0</v>
      </c>
      <c r="T752" s="194">
        <f>S752*H752</f>
        <v>0</v>
      </c>
      <c r="U752" s="32"/>
      <c r="V752" s="32"/>
      <c r="W752" s="32"/>
      <c r="X752" s="32"/>
      <c r="Y752" s="32"/>
      <c r="Z752" s="32"/>
      <c r="AA752" s="32"/>
      <c r="AB752" s="32"/>
      <c r="AC752" s="32"/>
      <c r="AD752" s="32"/>
      <c r="AE752" s="32"/>
      <c r="AR752" s="195" t="s">
        <v>139</v>
      </c>
      <c r="AT752" s="195" t="s">
        <v>135</v>
      </c>
      <c r="AU752" s="195" t="s">
        <v>88</v>
      </c>
      <c r="AY752" s="18" t="s">
        <v>133</v>
      </c>
      <c r="BE752" s="196">
        <f>IF(N752="základní",J752,0)</f>
        <v>0</v>
      </c>
      <c r="BF752" s="196">
        <f>IF(N752="snížená",J752,0)</f>
        <v>0</v>
      </c>
      <c r="BG752" s="196">
        <f>IF(N752="zákl. přenesená",J752,0)</f>
        <v>0</v>
      </c>
      <c r="BH752" s="196">
        <f>IF(N752="sníž. přenesená",J752,0)</f>
        <v>0</v>
      </c>
      <c r="BI752" s="196">
        <f>IF(N752="nulová",J752,0)</f>
        <v>0</v>
      </c>
      <c r="BJ752" s="18" t="s">
        <v>86</v>
      </c>
      <c r="BK752" s="196">
        <f>ROUND(I752*H752,2)</f>
        <v>0</v>
      </c>
      <c r="BL752" s="18" t="s">
        <v>139</v>
      </c>
      <c r="BM752" s="195" t="s">
        <v>827</v>
      </c>
    </row>
    <row r="753" spans="1:47" s="2" customFormat="1" ht="12">
      <c r="A753" s="32"/>
      <c r="B753" s="33"/>
      <c r="C753" s="34"/>
      <c r="D753" s="197" t="s">
        <v>141</v>
      </c>
      <c r="E753" s="34"/>
      <c r="F753" s="198" t="s">
        <v>828</v>
      </c>
      <c r="G753" s="34"/>
      <c r="H753" s="34"/>
      <c r="I753" s="34"/>
      <c r="J753" s="34"/>
      <c r="K753" s="34"/>
      <c r="L753" s="37"/>
      <c r="M753" s="199"/>
      <c r="N753" s="200"/>
      <c r="O753" s="69"/>
      <c r="P753" s="69"/>
      <c r="Q753" s="69"/>
      <c r="R753" s="69"/>
      <c r="S753" s="69"/>
      <c r="T753" s="70"/>
      <c r="U753" s="32"/>
      <c r="V753" s="32"/>
      <c r="W753" s="32"/>
      <c r="X753" s="32"/>
      <c r="Y753" s="32"/>
      <c r="Z753" s="32"/>
      <c r="AA753" s="32"/>
      <c r="AB753" s="32"/>
      <c r="AC753" s="32"/>
      <c r="AD753" s="32"/>
      <c r="AE753" s="32"/>
      <c r="AT753" s="18" t="s">
        <v>141</v>
      </c>
      <c r="AU753" s="18" t="s">
        <v>88</v>
      </c>
    </row>
    <row r="754" spans="2:51" s="13" customFormat="1" ht="12">
      <c r="B754" s="201"/>
      <c r="C754" s="202"/>
      <c r="D754" s="197" t="s">
        <v>143</v>
      </c>
      <c r="E754" s="203" t="s">
        <v>1</v>
      </c>
      <c r="F754" s="204" t="s">
        <v>829</v>
      </c>
      <c r="G754" s="202"/>
      <c r="H754" s="203" t="s">
        <v>1</v>
      </c>
      <c r="I754" s="202"/>
      <c r="J754" s="202"/>
      <c r="K754" s="202"/>
      <c r="L754" s="205"/>
      <c r="M754" s="206"/>
      <c r="N754" s="207"/>
      <c r="O754" s="207"/>
      <c r="P754" s="207"/>
      <c r="Q754" s="207"/>
      <c r="R754" s="207"/>
      <c r="S754" s="207"/>
      <c r="T754" s="208"/>
      <c r="AT754" s="209" t="s">
        <v>143</v>
      </c>
      <c r="AU754" s="209" t="s">
        <v>88</v>
      </c>
      <c r="AV754" s="13" t="s">
        <v>86</v>
      </c>
      <c r="AW754" s="13" t="s">
        <v>33</v>
      </c>
      <c r="AX754" s="13" t="s">
        <v>78</v>
      </c>
      <c r="AY754" s="209" t="s">
        <v>133</v>
      </c>
    </row>
    <row r="755" spans="2:51" s="14" customFormat="1" ht="12">
      <c r="B755" s="210"/>
      <c r="C755" s="211"/>
      <c r="D755" s="197" t="s">
        <v>143</v>
      </c>
      <c r="E755" s="212" t="s">
        <v>1</v>
      </c>
      <c r="F755" s="213" t="s">
        <v>830</v>
      </c>
      <c r="G755" s="211"/>
      <c r="H755" s="214">
        <v>34.2</v>
      </c>
      <c r="I755" s="211"/>
      <c r="J755" s="211"/>
      <c r="K755" s="211"/>
      <c r="L755" s="215"/>
      <c r="M755" s="216"/>
      <c r="N755" s="217"/>
      <c r="O755" s="217"/>
      <c r="P755" s="217"/>
      <c r="Q755" s="217"/>
      <c r="R755" s="217"/>
      <c r="S755" s="217"/>
      <c r="T755" s="218"/>
      <c r="AT755" s="219" t="s">
        <v>143</v>
      </c>
      <c r="AU755" s="219" t="s">
        <v>88</v>
      </c>
      <c r="AV755" s="14" t="s">
        <v>88</v>
      </c>
      <c r="AW755" s="14" t="s">
        <v>33</v>
      </c>
      <c r="AX755" s="14" t="s">
        <v>78</v>
      </c>
      <c r="AY755" s="219" t="s">
        <v>133</v>
      </c>
    </row>
    <row r="756" spans="2:51" s="15" customFormat="1" ht="12">
      <c r="B756" s="220"/>
      <c r="C756" s="221"/>
      <c r="D756" s="197" t="s">
        <v>143</v>
      </c>
      <c r="E756" s="222" t="s">
        <v>1</v>
      </c>
      <c r="F756" s="223" t="s">
        <v>146</v>
      </c>
      <c r="G756" s="221"/>
      <c r="H756" s="224">
        <v>34.2</v>
      </c>
      <c r="I756" s="221"/>
      <c r="J756" s="221"/>
      <c r="K756" s="221"/>
      <c r="L756" s="225"/>
      <c r="M756" s="226"/>
      <c r="N756" s="227"/>
      <c r="O756" s="227"/>
      <c r="P756" s="227"/>
      <c r="Q756" s="227"/>
      <c r="R756" s="227"/>
      <c r="S756" s="227"/>
      <c r="T756" s="228"/>
      <c r="AT756" s="229" t="s">
        <v>143</v>
      </c>
      <c r="AU756" s="229" t="s">
        <v>88</v>
      </c>
      <c r="AV756" s="15" t="s">
        <v>139</v>
      </c>
      <c r="AW756" s="15" t="s">
        <v>33</v>
      </c>
      <c r="AX756" s="15" t="s">
        <v>86</v>
      </c>
      <c r="AY756" s="229" t="s">
        <v>133</v>
      </c>
    </row>
    <row r="757" spans="1:65" s="2" customFormat="1" ht="16.5" customHeight="1">
      <c r="A757" s="32"/>
      <c r="B757" s="33"/>
      <c r="C757" s="184" t="s">
        <v>831</v>
      </c>
      <c r="D757" s="184" t="s">
        <v>135</v>
      </c>
      <c r="E757" s="185" t="s">
        <v>832</v>
      </c>
      <c r="F757" s="186" t="s">
        <v>833</v>
      </c>
      <c r="G757" s="187" t="s">
        <v>249</v>
      </c>
      <c r="H757" s="188">
        <v>2.08</v>
      </c>
      <c r="I757" s="189">
        <v>0</v>
      </c>
      <c r="J757" s="189">
        <f>ROUND(I757*H757,2)</f>
        <v>0</v>
      </c>
      <c r="K757" s="190"/>
      <c r="L757" s="37"/>
      <c r="M757" s="191" t="s">
        <v>1</v>
      </c>
      <c r="N757" s="192" t="s">
        <v>43</v>
      </c>
      <c r="O757" s="193">
        <v>7.212</v>
      </c>
      <c r="P757" s="193">
        <f>O757*H757</f>
        <v>15.00096</v>
      </c>
      <c r="Q757" s="193">
        <v>0</v>
      </c>
      <c r="R757" s="193">
        <f>Q757*H757</f>
        <v>0</v>
      </c>
      <c r="S757" s="193">
        <v>2.75</v>
      </c>
      <c r="T757" s="194">
        <f>S757*H757</f>
        <v>5.720000000000001</v>
      </c>
      <c r="U757" s="32"/>
      <c r="V757" s="32"/>
      <c r="W757" s="32"/>
      <c r="X757" s="32"/>
      <c r="Y757" s="32"/>
      <c r="Z757" s="32"/>
      <c r="AA757" s="32"/>
      <c r="AB757" s="32"/>
      <c r="AC757" s="32"/>
      <c r="AD757" s="32"/>
      <c r="AE757" s="32"/>
      <c r="AR757" s="195" t="s">
        <v>139</v>
      </c>
      <c r="AT757" s="195" t="s">
        <v>135</v>
      </c>
      <c r="AU757" s="195" t="s">
        <v>88</v>
      </c>
      <c r="AY757" s="18" t="s">
        <v>133</v>
      </c>
      <c r="BE757" s="196">
        <f>IF(N757="základní",J757,0)</f>
        <v>0</v>
      </c>
      <c r="BF757" s="196">
        <f>IF(N757="snížená",J757,0)</f>
        <v>0</v>
      </c>
      <c r="BG757" s="196">
        <f>IF(N757="zákl. přenesená",J757,0)</f>
        <v>0</v>
      </c>
      <c r="BH757" s="196">
        <f>IF(N757="sníž. přenesená",J757,0)</f>
        <v>0</v>
      </c>
      <c r="BI757" s="196">
        <f>IF(N757="nulová",J757,0)</f>
        <v>0</v>
      </c>
      <c r="BJ757" s="18" t="s">
        <v>86</v>
      </c>
      <c r="BK757" s="196">
        <f>ROUND(I757*H757,2)</f>
        <v>0</v>
      </c>
      <c r="BL757" s="18" t="s">
        <v>139</v>
      </c>
      <c r="BM757" s="195" t="s">
        <v>834</v>
      </c>
    </row>
    <row r="758" spans="1:47" s="2" customFormat="1" ht="19.5">
      <c r="A758" s="32"/>
      <c r="B758" s="33"/>
      <c r="C758" s="34"/>
      <c r="D758" s="197" t="s">
        <v>141</v>
      </c>
      <c r="E758" s="34"/>
      <c r="F758" s="198" t="s">
        <v>835</v>
      </c>
      <c r="G758" s="34"/>
      <c r="H758" s="34"/>
      <c r="I758" s="34"/>
      <c r="J758" s="34"/>
      <c r="K758" s="34"/>
      <c r="L758" s="37"/>
      <c r="M758" s="199"/>
      <c r="N758" s="200"/>
      <c r="O758" s="69"/>
      <c r="P758" s="69"/>
      <c r="Q758" s="69"/>
      <c r="R758" s="69"/>
      <c r="S758" s="69"/>
      <c r="T758" s="70"/>
      <c r="U758" s="32"/>
      <c r="V758" s="32"/>
      <c r="W758" s="32"/>
      <c r="X758" s="32"/>
      <c r="Y758" s="32"/>
      <c r="Z758" s="32"/>
      <c r="AA758" s="32"/>
      <c r="AB758" s="32"/>
      <c r="AC758" s="32"/>
      <c r="AD758" s="32"/>
      <c r="AE758" s="32"/>
      <c r="AT758" s="18" t="s">
        <v>141</v>
      </c>
      <c r="AU758" s="18" t="s">
        <v>88</v>
      </c>
    </row>
    <row r="759" spans="2:51" s="13" customFormat="1" ht="12">
      <c r="B759" s="201"/>
      <c r="C759" s="202"/>
      <c r="D759" s="197" t="s">
        <v>143</v>
      </c>
      <c r="E759" s="203" t="s">
        <v>1</v>
      </c>
      <c r="F759" s="204" t="s">
        <v>836</v>
      </c>
      <c r="G759" s="202"/>
      <c r="H759" s="203" t="s">
        <v>1</v>
      </c>
      <c r="I759" s="202"/>
      <c r="J759" s="202"/>
      <c r="K759" s="202"/>
      <c r="L759" s="205"/>
      <c r="M759" s="206"/>
      <c r="N759" s="207"/>
      <c r="O759" s="207"/>
      <c r="P759" s="207"/>
      <c r="Q759" s="207"/>
      <c r="R759" s="207"/>
      <c r="S759" s="207"/>
      <c r="T759" s="208"/>
      <c r="AT759" s="209" t="s">
        <v>143</v>
      </c>
      <c r="AU759" s="209" t="s">
        <v>88</v>
      </c>
      <c r="AV759" s="13" t="s">
        <v>86</v>
      </c>
      <c r="AW759" s="13" t="s">
        <v>33</v>
      </c>
      <c r="AX759" s="13" t="s">
        <v>78</v>
      </c>
      <c r="AY759" s="209" t="s">
        <v>133</v>
      </c>
    </row>
    <row r="760" spans="2:51" s="14" customFormat="1" ht="12">
      <c r="B760" s="210"/>
      <c r="C760" s="211"/>
      <c r="D760" s="197" t="s">
        <v>143</v>
      </c>
      <c r="E760" s="212" t="s">
        <v>1</v>
      </c>
      <c r="F760" s="213" t="s">
        <v>837</v>
      </c>
      <c r="G760" s="211"/>
      <c r="H760" s="214">
        <v>2.08</v>
      </c>
      <c r="I760" s="211"/>
      <c r="J760" s="211"/>
      <c r="K760" s="211"/>
      <c r="L760" s="215"/>
      <c r="M760" s="216"/>
      <c r="N760" s="217"/>
      <c r="O760" s="217"/>
      <c r="P760" s="217"/>
      <c r="Q760" s="217"/>
      <c r="R760" s="217"/>
      <c r="S760" s="217"/>
      <c r="T760" s="218"/>
      <c r="AT760" s="219" t="s">
        <v>143</v>
      </c>
      <c r="AU760" s="219" t="s">
        <v>88</v>
      </c>
      <c r="AV760" s="14" t="s">
        <v>88</v>
      </c>
      <c r="AW760" s="14" t="s">
        <v>33</v>
      </c>
      <c r="AX760" s="14" t="s">
        <v>78</v>
      </c>
      <c r="AY760" s="219" t="s">
        <v>133</v>
      </c>
    </row>
    <row r="761" spans="2:51" s="15" customFormat="1" ht="12">
      <c r="B761" s="220"/>
      <c r="C761" s="221"/>
      <c r="D761" s="197" t="s">
        <v>143</v>
      </c>
      <c r="E761" s="222" t="s">
        <v>1</v>
      </c>
      <c r="F761" s="223" t="s">
        <v>146</v>
      </c>
      <c r="G761" s="221"/>
      <c r="H761" s="224">
        <v>2.08</v>
      </c>
      <c r="I761" s="221"/>
      <c r="J761" s="221"/>
      <c r="K761" s="221"/>
      <c r="L761" s="225"/>
      <c r="M761" s="226"/>
      <c r="N761" s="227"/>
      <c r="O761" s="227"/>
      <c r="P761" s="227"/>
      <c r="Q761" s="227"/>
      <c r="R761" s="227"/>
      <c r="S761" s="227"/>
      <c r="T761" s="228"/>
      <c r="AT761" s="229" t="s">
        <v>143</v>
      </c>
      <c r="AU761" s="229" t="s">
        <v>88</v>
      </c>
      <c r="AV761" s="15" t="s">
        <v>139</v>
      </c>
      <c r="AW761" s="15" t="s">
        <v>33</v>
      </c>
      <c r="AX761" s="15" t="s">
        <v>86</v>
      </c>
      <c r="AY761" s="229" t="s">
        <v>133</v>
      </c>
    </row>
    <row r="762" spans="1:65" s="2" customFormat="1" ht="16.5" customHeight="1">
      <c r="A762" s="32"/>
      <c r="B762" s="33"/>
      <c r="C762" s="184" t="s">
        <v>838</v>
      </c>
      <c r="D762" s="184" t="s">
        <v>135</v>
      </c>
      <c r="E762" s="185" t="s">
        <v>839</v>
      </c>
      <c r="F762" s="186" t="s">
        <v>840</v>
      </c>
      <c r="G762" s="187" t="s">
        <v>172</v>
      </c>
      <c r="H762" s="188">
        <v>0.113</v>
      </c>
      <c r="I762" s="189">
        <v>0</v>
      </c>
      <c r="J762" s="189">
        <f>ROUND(I762*H762,2)</f>
        <v>0</v>
      </c>
      <c r="K762" s="190"/>
      <c r="L762" s="37"/>
      <c r="M762" s="191" t="s">
        <v>1</v>
      </c>
      <c r="N762" s="192" t="s">
        <v>43</v>
      </c>
      <c r="O762" s="193">
        <v>6.6</v>
      </c>
      <c r="P762" s="193">
        <f>O762*H762</f>
        <v>0.7458</v>
      </c>
      <c r="Q762" s="193">
        <v>0.00764</v>
      </c>
      <c r="R762" s="193">
        <f>Q762*H762</f>
        <v>0.00086332</v>
      </c>
      <c r="S762" s="193">
        <v>0.636</v>
      </c>
      <c r="T762" s="194">
        <f>S762*H762</f>
        <v>0.071868</v>
      </c>
      <c r="U762" s="32"/>
      <c r="V762" s="32"/>
      <c r="W762" s="32"/>
      <c r="X762" s="32"/>
      <c r="Y762" s="32"/>
      <c r="Z762" s="32"/>
      <c r="AA762" s="32"/>
      <c r="AB762" s="32"/>
      <c r="AC762" s="32"/>
      <c r="AD762" s="32"/>
      <c r="AE762" s="32"/>
      <c r="AR762" s="195" t="s">
        <v>139</v>
      </c>
      <c r="AT762" s="195" t="s">
        <v>135</v>
      </c>
      <c r="AU762" s="195" t="s">
        <v>88</v>
      </c>
      <c r="AY762" s="18" t="s">
        <v>133</v>
      </c>
      <c r="BE762" s="196">
        <f>IF(N762="základní",J762,0)</f>
        <v>0</v>
      </c>
      <c r="BF762" s="196">
        <f>IF(N762="snížená",J762,0)</f>
        <v>0</v>
      </c>
      <c r="BG762" s="196">
        <f>IF(N762="zákl. přenesená",J762,0)</f>
        <v>0</v>
      </c>
      <c r="BH762" s="196">
        <f>IF(N762="sníž. přenesená",J762,0)</f>
        <v>0</v>
      </c>
      <c r="BI762" s="196">
        <f>IF(N762="nulová",J762,0)</f>
        <v>0</v>
      </c>
      <c r="BJ762" s="18" t="s">
        <v>86</v>
      </c>
      <c r="BK762" s="196">
        <f>ROUND(I762*H762,2)</f>
        <v>0</v>
      </c>
      <c r="BL762" s="18" t="s">
        <v>139</v>
      </c>
      <c r="BM762" s="195" t="s">
        <v>841</v>
      </c>
    </row>
    <row r="763" spans="1:47" s="2" customFormat="1" ht="19.5">
      <c r="A763" s="32"/>
      <c r="B763" s="33"/>
      <c r="C763" s="34"/>
      <c r="D763" s="197" t="s">
        <v>141</v>
      </c>
      <c r="E763" s="34"/>
      <c r="F763" s="198" t="s">
        <v>842</v>
      </c>
      <c r="G763" s="34"/>
      <c r="H763" s="34"/>
      <c r="I763" s="34"/>
      <c r="J763" s="34"/>
      <c r="K763" s="34"/>
      <c r="L763" s="37"/>
      <c r="M763" s="199"/>
      <c r="N763" s="200"/>
      <c r="O763" s="69"/>
      <c r="P763" s="69"/>
      <c r="Q763" s="69"/>
      <c r="R763" s="69"/>
      <c r="S763" s="69"/>
      <c r="T763" s="70"/>
      <c r="U763" s="32"/>
      <c r="V763" s="32"/>
      <c r="W763" s="32"/>
      <c r="X763" s="32"/>
      <c r="Y763" s="32"/>
      <c r="Z763" s="32"/>
      <c r="AA763" s="32"/>
      <c r="AB763" s="32"/>
      <c r="AC763" s="32"/>
      <c r="AD763" s="32"/>
      <c r="AE763" s="32"/>
      <c r="AT763" s="18" t="s">
        <v>141</v>
      </c>
      <c r="AU763" s="18" t="s">
        <v>88</v>
      </c>
    </row>
    <row r="764" spans="2:51" s="13" customFormat="1" ht="12">
      <c r="B764" s="201"/>
      <c r="C764" s="202"/>
      <c r="D764" s="197" t="s">
        <v>143</v>
      </c>
      <c r="E764" s="203" t="s">
        <v>1</v>
      </c>
      <c r="F764" s="204" t="s">
        <v>836</v>
      </c>
      <c r="G764" s="202"/>
      <c r="H764" s="203" t="s">
        <v>1</v>
      </c>
      <c r="I764" s="202"/>
      <c r="J764" s="202"/>
      <c r="K764" s="202"/>
      <c r="L764" s="205"/>
      <c r="M764" s="206"/>
      <c r="N764" s="207"/>
      <c r="O764" s="207"/>
      <c r="P764" s="207"/>
      <c r="Q764" s="207"/>
      <c r="R764" s="207"/>
      <c r="S764" s="207"/>
      <c r="T764" s="208"/>
      <c r="AT764" s="209" t="s">
        <v>143</v>
      </c>
      <c r="AU764" s="209" t="s">
        <v>88</v>
      </c>
      <c r="AV764" s="13" t="s">
        <v>86</v>
      </c>
      <c r="AW764" s="13" t="s">
        <v>33</v>
      </c>
      <c r="AX764" s="13" t="s">
        <v>78</v>
      </c>
      <c r="AY764" s="209" t="s">
        <v>133</v>
      </c>
    </row>
    <row r="765" spans="2:51" s="14" customFormat="1" ht="12">
      <c r="B765" s="210"/>
      <c r="C765" s="211"/>
      <c r="D765" s="197" t="s">
        <v>143</v>
      </c>
      <c r="E765" s="212" t="s">
        <v>1</v>
      </c>
      <c r="F765" s="213" t="s">
        <v>843</v>
      </c>
      <c r="G765" s="211"/>
      <c r="H765" s="214">
        <v>0.113</v>
      </c>
      <c r="I765" s="211"/>
      <c r="J765" s="211"/>
      <c r="K765" s="211"/>
      <c r="L765" s="215"/>
      <c r="M765" s="216"/>
      <c r="N765" s="217"/>
      <c r="O765" s="217"/>
      <c r="P765" s="217"/>
      <c r="Q765" s="217"/>
      <c r="R765" s="217"/>
      <c r="S765" s="217"/>
      <c r="T765" s="218"/>
      <c r="AT765" s="219" t="s">
        <v>143</v>
      </c>
      <c r="AU765" s="219" t="s">
        <v>88</v>
      </c>
      <c r="AV765" s="14" t="s">
        <v>88</v>
      </c>
      <c r="AW765" s="14" t="s">
        <v>33</v>
      </c>
      <c r="AX765" s="14" t="s">
        <v>78</v>
      </c>
      <c r="AY765" s="219" t="s">
        <v>133</v>
      </c>
    </row>
    <row r="766" spans="2:51" s="15" customFormat="1" ht="12">
      <c r="B766" s="220"/>
      <c r="C766" s="221"/>
      <c r="D766" s="197" t="s">
        <v>143</v>
      </c>
      <c r="E766" s="222" t="s">
        <v>1</v>
      </c>
      <c r="F766" s="223" t="s">
        <v>146</v>
      </c>
      <c r="G766" s="221"/>
      <c r="H766" s="224">
        <v>0.113</v>
      </c>
      <c r="I766" s="221"/>
      <c r="J766" s="221"/>
      <c r="K766" s="221"/>
      <c r="L766" s="225"/>
      <c r="M766" s="226"/>
      <c r="N766" s="227"/>
      <c r="O766" s="227"/>
      <c r="P766" s="227"/>
      <c r="Q766" s="227"/>
      <c r="R766" s="227"/>
      <c r="S766" s="227"/>
      <c r="T766" s="228"/>
      <c r="AT766" s="229" t="s">
        <v>143</v>
      </c>
      <c r="AU766" s="229" t="s">
        <v>88</v>
      </c>
      <c r="AV766" s="15" t="s">
        <v>139</v>
      </c>
      <c r="AW766" s="15" t="s">
        <v>33</v>
      </c>
      <c r="AX766" s="15" t="s">
        <v>86</v>
      </c>
      <c r="AY766" s="229" t="s">
        <v>133</v>
      </c>
    </row>
    <row r="767" spans="1:65" s="2" customFormat="1" ht="16.5" customHeight="1">
      <c r="A767" s="32"/>
      <c r="B767" s="33"/>
      <c r="C767" s="184" t="s">
        <v>844</v>
      </c>
      <c r="D767" s="184" t="s">
        <v>135</v>
      </c>
      <c r="E767" s="185" t="s">
        <v>845</v>
      </c>
      <c r="F767" s="186" t="s">
        <v>846</v>
      </c>
      <c r="G767" s="187" t="s">
        <v>172</v>
      </c>
      <c r="H767" s="188">
        <v>12</v>
      </c>
      <c r="I767" s="189">
        <v>0</v>
      </c>
      <c r="J767" s="189">
        <f>ROUND(I767*H767,2)</f>
        <v>0</v>
      </c>
      <c r="K767" s="190"/>
      <c r="L767" s="37"/>
      <c r="M767" s="191" t="s">
        <v>1</v>
      </c>
      <c r="N767" s="192" t="s">
        <v>43</v>
      </c>
      <c r="O767" s="193">
        <v>0.157</v>
      </c>
      <c r="P767" s="193">
        <f>O767*H767</f>
        <v>1.884</v>
      </c>
      <c r="Q767" s="193">
        <v>0</v>
      </c>
      <c r="R767" s="193">
        <f>Q767*H767</f>
        <v>0</v>
      </c>
      <c r="S767" s="193">
        <v>0</v>
      </c>
      <c r="T767" s="194">
        <f>S767*H767</f>
        <v>0</v>
      </c>
      <c r="U767" s="32"/>
      <c r="V767" s="32"/>
      <c r="W767" s="32"/>
      <c r="X767" s="32"/>
      <c r="Y767" s="32"/>
      <c r="Z767" s="32"/>
      <c r="AA767" s="32"/>
      <c r="AB767" s="32"/>
      <c r="AC767" s="32"/>
      <c r="AD767" s="32"/>
      <c r="AE767" s="32"/>
      <c r="AR767" s="195" t="s">
        <v>139</v>
      </c>
      <c r="AT767" s="195" t="s">
        <v>135</v>
      </c>
      <c r="AU767" s="195" t="s">
        <v>88</v>
      </c>
      <c r="AY767" s="18" t="s">
        <v>133</v>
      </c>
      <c r="BE767" s="196">
        <f>IF(N767="základní",J767,0)</f>
        <v>0</v>
      </c>
      <c r="BF767" s="196">
        <f>IF(N767="snížená",J767,0)</f>
        <v>0</v>
      </c>
      <c r="BG767" s="196">
        <f>IF(N767="zákl. přenesená",J767,0)</f>
        <v>0</v>
      </c>
      <c r="BH767" s="196">
        <f>IF(N767="sníž. přenesená",J767,0)</f>
        <v>0</v>
      </c>
      <c r="BI767" s="196">
        <f>IF(N767="nulová",J767,0)</f>
        <v>0</v>
      </c>
      <c r="BJ767" s="18" t="s">
        <v>86</v>
      </c>
      <c r="BK767" s="196">
        <f>ROUND(I767*H767,2)</f>
        <v>0</v>
      </c>
      <c r="BL767" s="18" t="s">
        <v>139</v>
      </c>
      <c r="BM767" s="195" t="s">
        <v>847</v>
      </c>
    </row>
    <row r="768" spans="1:47" s="2" customFormat="1" ht="29.25">
      <c r="A768" s="32"/>
      <c r="B768" s="33"/>
      <c r="C768" s="34"/>
      <c r="D768" s="197" t="s">
        <v>141</v>
      </c>
      <c r="E768" s="34"/>
      <c r="F768" s="198" t="s">
        <v>848</v>
      </c>
      <c r="G768" s="34"/>
      <c r="H768" s="34"/>
      <c r="I768" s="34"/>
      <c r="J768" s="34"/>
      <c r="K768" s="34"/>
      <c r="L768" s="37"/>
      <c r="M768" s="199"/>
      <c r="N768" s="200"/>
      <c r="O768" s="69"/>
      <c r="P768" s="69"/>
      <c r="Q768" s="69"/>
      <c r="R768" s="69"/>
      <c r="S768" s="69"/>
      <c r="T768" s="70"/>
      <c r="U768" s="32"/>
      <c r="V768" s="32"/>
      <c r="W768" s="32"/>
      <c r="X768" s="32"/>
      <c r="Y768" s="32"/>
      <c r="Z768" s="32"/>
      <c r="AA768" s="32"/>
      <c r="AB768" s="32"/>
      <c r="AC768" s="32"/>
      <c r="AD768" s="32"/>
      <c r="AE768" s="32"/>
      <c r="AT768" s="18" t="s">
        <v>141</v>
      </c>
      <c r="AU768" s="18" t="s">
        <v>88</v>
      </c>
    </row>
    <row r="769" spans="2:51" s="13" customFormat="1" ht="12">
      <c r="B769" s="201"/>
      <c r="C769" s="202"/>
      <c r="D769" s="197" t="s">
        <v>143</v>
      </c>
      <c r="E769" s="203" t="s">
        <v>1</v>
      </c>
      <c r="F769" s="204" t="s">
        <v>151</v>
      </c>
      <c r="G769" s="202"/>
      <c r="H769" s="203" t="s">
        <v>1</v>
      </c>
      <c r="I769" s="202"/>
      <c r="J769" s="202"/>
      <c r="K769" s="202"/>
      <c r="L769" s="205"/>
      <c r="M769" s="206"/>
      <c r="N769" s="207"/>
      <c r="O769" s="207"/>
      <c r="P769" s="207"/>
      <c r="Q769" s="207"/>
      <c r="R769" s="207"/>
      <c r="S769" s="207"/>
      <c r="T769" s="208"/>
      <c r="AT769" s="209" t="s">
        <v>143</v>
      </c>
      <c r="AU769" s="209" t="s">
        <v>88</v>
      </c>
      <c r="AV769" s="13" t="s">
        <v>86</v>
      </c>
      <c r="AW769" s="13" t="s">
        <v>33</v>
      </c>
      <c r="AX769" s="13" t="s">
        <v>78</v>
      </c>
      <c r="AY769" s="209" t="s">
        <v>133</v>
      </c>
    </row>
    <row r="770" spans="2:51" s="14" customFormat="1" ht="12">
      <c r="B770" s="210"/>
      <c r="C770" s="211"/>
      <c r="D770" s="197" t="s">
        <v>143</v>
      </c>
      <c r="E770" s="212" t="s">
        <v>1</v>
      </c>
      <c r="F770" s="213" t="s">
        <v>175</v>
      </c>
      <c r="G770" s="211"/>
      <c r="H770" s="214">
        <v>12</v>
      </c>
      <c r="I770" s="211"/>
      <c r="J770" s="211"/>
      <c r="K770" s="211"/>
      <c r="L770" s="215"/>
      <c r="M770" s="216"/>
      <c r="N770" s="217"/>
      <c r="O770" s="217"/>
      <c r="P770" s="217"/>
      <c r="Q770" s="217"/>
      <c r="R770" s="217"/>
      <c r="S770" s="217"/>
      <c r="T770" s="218"/>
      <c r="AT770" s="219" t="s">
        <v>143</v>
      </c>
      <c r="AU770" s="219" t="s">
        <v>88</v>
      </c>
      <c r="AV770" s="14" t="s">
        <v>88</v>
      </c>
      <c r="AW770" s="14" t="s">
        <v>33</v>
      </c>
      <c r="AX770" s="14" t="s">
        <v>78</v>
      </c>
      <c r="AY770" s="219" t="s">
        <v>133</v>
      </c>
    </row>
    <row r="771" spans="2:51" s="15" customFormat="1" ht="12">
      <c r="B771" s="220"/>
      <c r="C771" s="221"/>
      <c r="D771" s="197" t="s">
        <v>143</v>
      </c>
      <c r="E771" s="222" t="s">
        <v>1</v>
      </c>
      <c r="F771" s="223" t="s">
        <v>146</v>
      </c>
      <c r="G771" s="221"/>
      <c r="H771" s="224">
        <v>12</v>
      </c>
      <c r="I771" s="221"/>
      <c r="J771" s="221"/>
      <c r="K771" s="221"/>
      <c r="L771" s="225"/>
      <c r="M771" s="226"/>
      <c r="N771" s="227"/>
      <c r="O771" s="227"/>
      <c r="P771" s="227"/>
      <c r="Q771" s="227"/>
      <c r="R771" s="227"/>
      <c r="S771" s="227"/>
      <c r="T771" s="228"/>
      <c r="AT771" s="229" t="s">
        <v>143</v>
      </c>
      <c r="AU771" s="229" t="s">
        <v>88</v>
      </c>
      <c r="AV771" s="15" t="s">
        <v>139</v>
      </c>
      <c r="AW771" s="15" t="s">
        <v>33</v>
      </c>
      <c r="AX771" s="15" t="s">
        <v>86</v>
      </c>
      <c r="AY771" s="229" t="s">
        <v>133</v>
      </c>
    </row>
    <row r="772" spans="1:65" s="2" customFormat="1" ht="16.5" customHeight="1">
      <c r="A772" s="32"/>
      <c r="B772" s="33"/>
      <c r="C772" s="184" t="s">
        <v>849</v>
      </c>
      <c r="D772" s="184" t="s">
        <v>135</v>
      </c>
      <c r="E772" s="185" t="s">
        <v>850</v>
      </c>
      <c r="F772" s="186" t="s">
        <v>851</v>
      </c>
      <c r="G772" s="187" t="s">
        <v>138</v>
      </c>
      <c r="H772" s="188">
        <v>10</v>
      </c>
      <c r="I772" s="189">
        <v>0</v>
      </c>
      <c r="J772" s="189">
        <f>ROUND(I772*H772,2)</f>
        <v>0</v>
      </c>
      <c r="K772" s="190"/>
      <c r="L772" s="37"/>
      <c r="M772" s="191" t="s">
        <v>1</v>
      </c>
      <c r="N772" s="192" t="s">
        <v>43</v>
      </c>
      <c r="O772" s="193">
        <v>0.329</v>
      </c>
      <c r="P772" s="193">
        <f>O772*H772</f>
        <v>3.29</v>
      </c>
      <c r="Q772" s="193">
        <v>0</v>
      </c>
      <c r="R772" s="193">
        <f>Q772*H772</f>
        <v>0</v>
      </c>
      <c r="S772" s="193">
        <v>0</v>
      </c>
      <c r="T772" s="194">
        <f>S772*H772</f>
        <v>0</v>
      </c>
      <c r="U772" s="32"/>
      <c r="V772" s="32"/>
      <c r="W772" s="32"/>
      <c r="X772" s="32"/>
      <c r="Y772" s="32"/>
      <c r="Z772" s="32"/>
      <c r="AA772" s="32"/>
      <c r="AB772" s="32"/>
      <c r="AC772" s="32"/>
      <c r="AD772" s="32"/>
      <c r="AE772" s="32"/>
      <c r="AR772" s="195" t="s">
        <v>139</v>
      </c>
      <c r="AT772" s="195" t="s">
        <v>135</v>
      </c>
      <c r="AU772" s="195" t="s">
        <v>88</v>
      </c>
      <c r="AY772" s="18" t="s">
        <v>133</v>
      </c>
      <c r="BE772" s="196">
        <f>IF(N772="základní",J772,0)</f>
        <v>0</v>
      </c>
      <c r="BF772" s="196">
        <f>IF(N772="snížená",J772,0)</f>
        <v>0</v>
      </c>
      <c r="BG772" s="196">
        <f>IF(N772="zákl. přenesená",J772,0)</f>
        <v>0</v>
      </c>
      <c r="BH772" s="196">
        <f>IF(N772="sníž. přenesená",J772,0)</f>
        <v>0</v>
      </c>
      <c r="BI772" s="196">
        <f>IF(N772="nulová",J772,0)</f>
        <v>0</v>
      </c>
      <c r="BJ772" s="18" t="s">
        <v>86</v>
      </c>
      <c r="BK772" s="196">
        <f>ROUND(I772*H772,2)</f>
        <v>0</v>
      </c>
      <c r="BL772" s="18" t="s">
        <v>139</v>
      </c>
      <c r="BM772" s="195" t="s">
        <v>852</v>
      </c>
    </row>
    <row r="773" spans="1:47" s="2" customFormat="1" ht="29.25">
      <c r="A773" s="32"/>
      <c r="B773" s="33"/>
      <c r="C773" s="34"/>
      <c r="D773" s="197" t="s">
        <v>141</v>
      </c>
      <c r="E773" s="34"/>
      <c r="F773" s="198" t="s">
        <v>853</v>
      </c>
      <c r="G773" s="34"/>
      <c r="H773" s="34"/>
      <c r="I773" s="34"/>
      <c r="J773" s="34"/>
      <c r="K773" s="34"/>
      <c r="L773" s="37"/>
      <c r="M773" s="199"/>
      <c r="N773" s="200"/>
      <c r="O773" s="69"/>
      <c r="P773" s="69"/>
      <c r="Q773" s="69"/>
      <c r="R773" s="69"/>
      <c r="S773" s="69"/>
      <c r="T773" s="70"/>
      <c r="U773" s="32"/>
      <c r="V773" s="32"/>
      <c r="W773" s="32"/>
      <c r="X773" s="32"/>
      <c r="Y773" s="32"/>
      <c r="Z773" s="32"/>
      <c r="AA773" s="32"/>
      <c r="AB773" s="32"/>
      <c r="AC773" s="32"/>
      <c r="AD773" s="32"/>
      <c r="AE773" s="32"/>
      <c r="AT773" s="18" t="s">
        <v>141</v>
      </c>
      <c r="AU773" s="18" t="s">
        <v>88</v>
      </c>
    </row>
    <row r="774" spans="2:51" s="13" customFormat="1" ht="12">
      <c r="B774" s="201"/>
      <c r="C774" s="202"/>
      <c r="D774" s="197" t="s">
        <v>143</v>
      </c>
      <c r="E774" s="203" t="s">
        <v>1</v>
      </c>
      <c r="F774" s="204" t="s">
        <v>151</v>
      </c>
      <c r="G774" s="202"/>
      <c r="H774" s="203" t="s">
        <v>1</v>
      </c>
      <c r="I774" s="202"/>
      <c r="J774" s="202"/>
      <c r="K774" s="202"/>
      <c r="L774" s="205"/>
      <c r="M774" s="206"/>
      <c r="N774" s="207"/>
      <c r="O774" s="207"/>
      <c r="P774" s="207"/>
      <c r="Q774" s="207"/>
      <c r="R774" s="207"/>
      <c r="S774" s="207"/>
      <c r="T774" s="208"/>
      <c r="AT774" s="209" t="s">
        <v>143</v>
      </c>
      <c r="AU774" s="209" t="s">
        <v>88</v>
      </c>
      <c r="AV774" s="13" t="s">
        <v>86</v>
      </c>
      <c r="AW774" s="13" t="s">
        <v>33</v>
      </c>
      <c r="AX774" s="13" t="s">
        <v>78</v>
      </c>
      <c r="AY774" s="209" t="s">
        <v>133</v>
      </c>
    </row>
    <row r="775" spans="2:51" s="14" customFormat="1" ht="12">
      <c r="B775" s="210"/>
      <c r="C775" s="211"/>
      <c r="D775" s="197" t="s">
        <v>143</v>
      </c>
      <c r="E775" s="212" t="s">
        <v>1</v>
      </c>
      <c r="F775" s="213" t="s">
        <v>152</v>
      </c>
      <c r="G775" s="211"/>
      <c r="H775" s="214">
        <v>10</v>
      </c>
      <c r="I775" s="211"/>
      <c r="J775" s="211"/>
      <c r="K775" s="211"/>
      <c r="L775" s="215"/>
      <c r="M775" s="216"/>
      <c r="N775" s="217"/>
      <c r="O775" s="217"/>
      <c r="P775" s="217"/>
      <c r="Q775" s="217"/>
      <c r="R775" s="217"/>
      <c r="S775" s="217"/>
      <c r="T775" s="218"/>
      <c r="AT775" s="219" t="s">
        <v>143</v>
      </c>
      <c r="AU775" s="219" t="s">
        <v>88</v>
      </c>
      <c r="AV775" s="14" t="s">
        <v>88</v>
      </c>
      <c r="AW775" s="14" t="s">
        <v>33</v>
      </c>
      <c r="AX775" s="14" t="s">
        <v>78</v>
      </c>
      <c r="AY775" s="219" t="s">
        <v>133</v>
      </c>
    </row>
    <row r="776" spans="2:51" s="15" customFormat="1" ht="12">
      <c r="B776" s="220"/>
      <c r="C776" s="221"/>
      <c r="D776" s="197" t="s">
        <v>143</v>
      </c>
      <c r="E776" s="222" t="s">
        <v>1</v>
      </c>
      <c r="F776" s="223" t="s">
        <v>146</v>
      </c>
      <c r="G776" s="221"/>
      <c r="H776" s="224">
        <v>10</v>
      </c>
      <c r="I776" s="221"/>
      <c r="J776" s="221"/>
      <c r="K776" s="221"/>
      <c r="L776" s="225"/>
      <c r="M776" s="226"/>
      <c r="N776" s="227"/>
      <c r="O776" s="227"/>
      <c r="P776" s="227"/>
      <c r="Q776" s="227"/>
      <c r="R776" s="227"/>
      <c r="S776" s="227"/>
      <c r="T776" s="228"/>
      <c r="AT776" s="229" t="s">
        <v>143</v>
      </c>
      <c r="AU776" s="229" t="s">
        <v>88</v>
      </c>
      <c r="AV776" s="15" t="s">
        <v>139</v>
      </c>
      <c r="AW776" s="15" t="s">
        <v>33</v>
      </c>
      <c r="AX776" s="15" t="s">
        <v>86</v>
      </c>
      <c r="AY776" s="229" t="s">
        <v>133</v>
      </c>
    </row>
    <row r="777" spans="1:65" s="2" customFormat="1" ht="16.5" customHeight="1">
      <c r="A777" s="32"/>
      <c r="B777" s="33"/>
      <c r="C777" s="184" t="s">
        <v>854</v>
      </c>
      <c r="D777" s="184" t="s">
        <v>135</v>
      </c>
      <c r="E777" s="185" t="s">
        <v>855</v>
      </c>
      <c r="F777" s="186" t="s">
        <v>856</v>
      </c>
      <c r="G777" s="187" t="s">
        <v>138</v>
      </c>
      <c r="H777" s="188">
        <v>511</v>
      </c>
      <c r="I777" s="189">
        <v>0</v>
      </c>
      <c r="J777" s="189">
        <f>ROUND(I777*H777,2)</f>
        <v>0</v>
      </c>
      <c r="K777" s="190"/>
      <c r="L777" s="37"/>
      <c r="M777" s="191" t="s">
        <v>1</v>
      </c>
      <c r="N777" s="192" t="s">
        <v>43</v>
      </c>
      <c r="O777" s="193">
        <v>0.09</v>
      </c>
      <c r="P777" s="193">
        <f>O777*H777</f>
        <v>45.989999999999995</v>
      </c>
      <c r="Q777" s="193">
        <v>0</v>
      </c>
      <c r="R777" s="193">
        <f>Q777*H777</f>
        <v>0</v>
      </c>
      <c r="S777" s="193">
        <v>0</v>
      </c>
      <c r="T777" s="194">
        <f>S777*H777</f>
        <v>0</v>
      </c>
      <c r="U777" s="32"/>
      <c r="V777" s="32"/>
      <c r="W777" s="32"/>
      <c r="X777" s="32"/>
      <c r="Y777" s="32"/>
      <c r="Z777" s="32"/>
      <c r="AA777" s="32"/>
      <c r="AB777" s="32"/>
      <c r="AC777" s="32"/>
      <c r="AD777" s="32"/>
      <c r="AE777" s="32"/>
      <c r="AR777" s="195" t="s">
        <v>139</v>
      </c>
      <c r="AT777" s="195" t="s">
        <v>135</v>
      </c>
      <c r="AU777" s="195" t="s">
        <v>88</v>
      </c>
      <c r="AY777" s="18" t="s">
        <v>133</v>
      </c>
      <c r="BE777" s="196">
        <f>IF(N777="základní",J777,0)</f>
        <v>0</v>
      </c>
      <c r="BF777" s="196">
        <f>IF(N777="snížená",J777,0)</f>
        <v>0</v>
      </c>
      <c r="BG777" s="196">
        <f>IF(N777="zákl. přenesená",J777,0)</f>
        <v>0</v>
      </c>
      <c r="BH777" s="196">
        <f>IF(N777="sníž. přenesená",J777,0)</f>
        <v>0</v>
      </c>
      <c r="BI777" s="196">
        <f>IF(N777="nulová",J777,0)</f>
        <v>0</v>
      </c>
      <c r="BJ777" s="18" t="s">
        <v>86</v>
      </c>
      <c r="BK777" s="196">
        <f>ROUND(I777*H777,2)</f>
        <v>0</v>
      </c>
      <c r="BL777" s="18" t="s">
        <v>139</v>
      </c>
      <c r="BM777" s="195" t="s">
        <v>857</v>
      </c>
    </row>
    <row r="778" spans="1:47" s="2" customFormat="1" ht="19.5">
      <c r="A778" s="32"/>
      <c r="B778" s="33"/>
      <c r="C778" s="34"/>
      <c r="D778" s="197" t="s">
        <v>141</v>
      </c>
      <c r="E778" s="34"/>
      <c r="F778" s="198" t="s">
        <v>858</v>
      </c>
      <c r="G778" s="34"/>
      <c r="H778" s="34"/>
      <c r="I778" s="34"/>
      <c r="J778" s="34"/>
      <c r="K778" s="34"/>
      <c r="L778" s="37"/>
      <c r="M778" s="199"/>
      <c r="N778" s="200"/>
      <c r="O778" s="69"/>
      <c r="P778" s="69"/>
      <c r="Q778" s="69"/>
      <c r="R778" s="69"/>
      <c r="S778" s="69"/>
      <c r="T778" s="70"/>
      <c r="U778" s="32"/>
      <c r="V778" s="32"/>
      <c r="W778" s="32"/>
      <c r="X778" s="32"/>
      <c r="Y778" s="32"/>
      <c r="Z778" s="32"/>
      <c r="AA778" s="32"/>
      <c r="AB778" s="32"/>
      <c r="AC778" s="32"/>
      <c r="AD778" s="32"/>
      <c r="AE778" s="32"/>
      <c r="AT778" s="18" t="s">
        <v>141</v>
      </c>
      <c r="AU778" s="18" t="s">
        <v>88</v>
      </c>
    </row>
    <row r="779" spans="2:51" s="13" customFormat="1" ht="12">
      <c r="B779" s="201"/>
      <c r="C779" s="202"/>
      <c r="D779" s="197" t="s">
        <v>143</v>
      </c>
      <c r="E779" s="203" t="s">
        <v>1</v>
      </c>
      <c r="F779" s="204" t="s">
        <v>151</v>
      </c>
      <c r="G779" s="202"/>
      <c r="H779" s="203" t="s">
        <v>1</v>
      </c>
      <c r="I779" s="202"/>
      <c r="J779" s="202"/>
      <c r="K779" s="202"/>
      <c r="L779" s="205"/>
      <c r="M779" s="206"/>
      <c r="N779" s="207"/>
      <c r="O779" s="207"/>
      <c r="P779" s="207"/>
      <c r="Q779" s="207"/>
      <c r="R779" s="207"/>
      <c r="S779" s="207"/>
      <c r="T779" s="208"/>
      <c r="AT779" s="209" t="s">
        <v>143</v>
      </c>
      <c r="AU779" s="209" t="s">
        <v>88</v>
      </c>
      <c r="AV779" s="13" t="s">
        <v>86</v>
      </c>
      <c r="AW779" s="13" t="s">
        <v>33</v>
      </c>
      <c r="AX779" s="13" t="s">
        <v>78</v>
      </c>
      <c r="AY779" s="209" t="s">
        <v>133</v>
      </c>
    </row>
    <row r="780" spans="2:51" s="14" customFormat="1" ht="12">
      <c r="B780" s="210"/>
      <c r="C780" s="211"/>
      <c r="D780" s="197" t="s">
        <v>143</v>
      </c>
      <c r="E780" s="212" t="s">
        <v>1</v>
      </c>
      <c r="F780" s="213" t="s">
        <v>158</v>
      </c>
      <c r="G780" s="211"/>
      <c r="H780" s="214">
        <v>511</v>
      </c>
      <c r="I780" s="211"/>
      <c r="J780" s="211"/>
      <c r="K780" s="211"/>
      <c r="L780" s="215"/>
      <c r="M780" s="216"/>
      <c r="N780" s="217"/>
      <c r="O780" s="217"/>
      <c r="P780" s="217"/>
      <c r="Q780" s="217"/>
      <c r="R780" s="217"/>
      <c r="S780" s="217"/>
      <c r="T780" s="218"/>
      <c r="AT780" s="219" t="s">
        <v>143</v>
      </c>
      <c r="AU780" s="219" t="s">
        <v>88</v>
      </c>
      <c r="AV780" s="14" t="s">
        <v>88</v>
      </c>
      <c r="AW780" s="14" t="s">
        <v>33</v>
      </c>
      <c r="AX780" s="14" t="s">
        <v>78</v>
      </c>
      <c r="AY780" s="219" t="s">
        <v>133</v>
      </c>
    </row>
    <row r="781" spans="2:51" s="15" customFormat="1" ht="12">
      <c r="B781" s="220"/>
      <c r="C781" s="221"/>
      <c r="D781" s="197" t="s">
        <v>143</v>
      </c>
      <c r="E781" s="222" t="s">
        <v>1</v>
      </c>
      <c r="F781" s="223" t="s">
        <v>146</v>
      </c>
      <c r="G781" s="221"/>
      <c r="H781" s="224">
        <v>511</v>
      </c>
      <c r="I781" s="221"/>
      <c r="J781" s="221"/>
      <c r="K781" s="221"/>
      <c r="L781" s="225"/>
      <c r="M781" s="226"/>
      <c r="N781" s="227"/>
      <c r="O781" s="227"/>
      <c r="P781" s="227"/>
      <c r="Q781" s="227"/>
      <c r="R781" s="227"/>
      <c r="S781" s="227"/>
      <c r="T781" s="228"/>
      <c r="AT781" s="229" t="s">
        <v>143</v>
      </c>
      <c r="AU781" s="229" t="s">
        <v>88</v>
      </c>
      <c r="AV781" s="15" t="s">
        <v>139</v>
      </c>
      <c r="AW781" s="15" t="s">
        <v>33</v>
      </c>
      <c r="AX781" s="15" t="s">
        <v>86</v>
      </c>
      <c r="AY781" s="229" t="s">
        <v>133</v>
      </c>
    </row>
    <row r="782" spans="2:63" s="12" customFormat="1" ht="22.9" customHeight="1">
      <c r="B782" s="169"/>
      <c r="C782" s="170"/>
      <c r="D782" s="171" t="s">
        <v>77</v>
      </c>
      <c r="E782" s="182" t="s">
        <v>859</v>
      </c>
      <c r="F782" s="182" t="s">
        <v>860</v>
      </c>
      <c r="G782" s="170"/>
      <c r="H782" s="170"/>
      <c r="I782" s="170"/>
      <c r="J782" s="183">
        <f>BK782</f>
        <v>0</v>
      </c>
      <c r="K782" s="170"/>
      <c r="L782" s="174"/>
      <c r="M782" s="175"/>
      <c r="N782" s="176"/>
      <c r="O782" s="176"/>
      <c r="P782" s="177">
        <f>SUM(P783:P818)</f>
        <v>265.080155</v>
      </c>
      <c r="Q782" s="176"/>
      <c r="R782" s="177">
        <f>SUM(R783:R818)</f>
        <v>0</v>
      </c>
      <c r="S782" s="176"/>
      <c r="T782" s="178">
        <f>SUM(T783:T818)</f>
        <v>0</v>
      </c>
      <c r="AR782" s="179" t="s">
        <v>86</v>
      </c>
      <c r="AT782" s="180" t="s">
        <v>77</v>
      </c>
      <c r="AU782" s="180" t="s">
        <v>86</v>
      </c>
      <c r="AY782" s="179" t="s">
        <v>133</v>
      </c>
      <c r="BK782" s="181">
        <f>SUM(BK783:BK818)</f>
        <v>0</v>
      </c>
    </row>
    <row r="783" spans="1:65" s="2" customFormat="1" ht="16.5" customHeight="1">
      <c r="A783" s="32"/>
      <c r="B783" s="33"/>
      <c r="C783" s="184" t="s">
        <v>861</v>
      </c>
      <c r="D783" s="184" t="s">
        <v>135</v>
      </c>
      <c r="E783" s="185" t="s">
        <v>862</v>
      </c>
      <c r="F783" s="186" t="s">
        <v>863</v>
      </c>
      <c r="G783" s="187" t="s">
        <v>390</v>
      </c>
      <c r="H783" s="188">
        <v>4.493</v>
      </c>
      <c r="I783" s="189">
        <v>0</v>
      </c>
      <c r="J783" s="189">
        <f>ROUND(I783*H783,2)</f>
        <v>0</v>
      </c>
      <c r="K783" s="190"/>
      <c r="L783" s="37"/>
      <c r="M783" s="191" t="s">
        <v>1</v>
      </c>
      <c r="N783" s="192" t="s">
        <v>43</v>
      </c>
      <c r="O783" s="193">
        <v>0</v>
      </c>
      <c r="P783" s="193">
        <f>O783*H783</f>
        <v>0</v>
      </c>
      <c r="Q783" s="193">
        <v>0</v>
      </c>
      <c r="R783" s="193">
        <f>Q783*H783</f>
        <v>0</v>
      </c>
      <c r="S783" s="193">
        <v>0</v>
      </c>
      <c r="T783" s="194">
        <f>S783*H783</f>
        <v>0</v>
      </c>
      <c r="U783" s="32"/>
      <c r="V783" s="32"/>
      <c r="W783" s="32"/>
      <c r="X783" s="32"/>
      <c r="Y783" s="32"/>
      <c r="Z783" s="32"/>
      <c r="AA783" s="32"/>
      <c r="AB783" s="32"/>
      <c r="AC783" s="32"/>
      <c r="AD783" s="32"/>
      <c r="AE783" s="32"/>
      <c r="AR783" s="195" t="s">
        <v>139</v>
      </c>
      <c r="AT783" s="195" t="s">
        <v>135</v>
      </c>
      <c r="AU783" s="195" t="s">
        <v>88</v>
      </c>
      <c r="AY783" s="18" t="s">
        <v>133</v>
      </c>
      <c r="BE783" s="196">
        <f>IF(N783="základní",J783,0)</f>
        <v>0</v>
      </c>
      <c r="BF783" s="196">
        <f>IF(N783="snížená",J783,0)</f>
        <v>0</v>
      </c>
      <c r="BG783" s="196">
        <f>IF(N783="zákl. přenesená",J783,0)</f>
        <v>0</v>
      </c>
      <c r="BH783" s="196">
        <f>IF(N783="sníž. přenesená",J783,0)</f>
        <v>0</v>
      </c>
      <c r="BI783" s="196">
        <f>IF(N783="nulová",J783,0)</f>
        <v>0</v>
      </c>
      <c r="BJ783" s="18" t="s">
        <v>86</v>
      </c>
      <c r="BK783" s="196">
        <f>ROUND(I783*H783,2)</f>
        <v>0</v>
      </c>
      <c r="BL783" s="18" t="s">
        <v>139</v>
      </c>
      <c r="BM783" s="195" t="s">
        <v>864</v>
      </c>
    </row>
    <row r="784" spans="1:47" s="2" customFormat="1" ht="12">
      <c r="A784" s="32"/>
      <c r="B784" s="33"/>
      <c r="C784" s="34"/>
      <c r="D784" s="197" t="s">
        <v>141</v>
      </c>
      <c r="E784" s="34"/>
      <c r="F784" s="198" t="s">
        <v>865</v>
      </c>
      <c r="G784" s="34"/>
      <c r="H784" s="34"/>
      <c r="I784" s="34"/>
      <c r="J784" s="34"/>
      <c r="K784" s="34"/>
      <c r="L784" s="37"/>
      <c r="M784" s="199"/>
      <c r="N784" s="200"/>
      <c r="O784" s="69"/>
      <c r="P784" s="69"/>
      <c r="Q784" s="69"/>
      <c r="R784" s="69"/>
      <c r="S784" s="69"/>
      <c r="T784" s="70"/>
      <c r="U784" s="32"/>
      <c r="V784" s="32"/>
      <c r="W784" s="32"/>
      <c r="X784" s="32"/>
      <c r="Y784" s="32"/>
      <c r="Z784" s="32"/>
      <c r="AA784" s="32"/>
      <c r="AB784" s="32"/>
      <c r="AC784" s="32"/>
      <c r="AD784" s="32"/>
      <c r="AE784" s="32"/>
      <c r="AT784" s="18" t="s">
        <v>141</v>
      </c>
      <c r="AU784" s="18" t="s">
        <v>88</v>
      </c>
    </row>
    <row r="785" spans="2:51" s="14" customFormat="1" ht="12">
      <c r="B785" s="210"/>
      <c r="C785" s="211"/>
      <c r="D785" s="197" t="s">
        <v>143</v>
      </c>
      <c r="E785" s="212" t="s">
        <v>1</v>
      </c>
      <c r="F785" s="213" t="s">
        <v>866</v>
      </c>
      <c r="G785" s="211"/>
      <c r="H785" s="214">
        <v>4.493</v>
      </c>
      <c r="I785" s="211"/>
      <c r="J785" s="211"/>
      <c r="K785" s="211"/>
      <c r="L785" s="215"/>
      <c r="M785" s="216"/>
      <c r="N785" s="217"/>
      <c r="O785" s="217"/>
      <c r="P785" s="217"/>
      <c r="Q785" s="217"/>
      <c r="R785" s="217"/>
      <c r="S785" s="217"/>
      <c r="T785" s="218"/>
      <c r="AT785" s="219" t="s">
        <v>143</v>
      </c>
      <c r="AU785" s="219" t="s">
        <v>88</v>
      </c>
      <c r="AV785" s="14" t="s">
        <v>88</v>
      </c>
      <c r="AW785" s="14" t="s">
        <v>33</v>
      </c>
      <c r="AX785" s="14" t="s">
        <v>86</v>
      </c>
      <c r="AY785" s="219" t="s">
        <v>133</v>
      </c>
    </row>
    <row r="786" spans="1:65" s="2" customFormat="1" ht="16.5" customHeight="1">
      <c r="A786" s="32"/>
      <c r="B786" s="33"/>
      <c r="C786" s="184" t="s">
        <v>867</v>
      </c>
      <c r="D786" s="184" t="s">
        <v>135</v>
      </c>
      <c r="E786" s="185" t="s">
        <v>868</v>
      </c>
      <c r="F786" s="186" t="s">
        <v>869</v>
      </c>
      <c r="G786" s="187" t="s">
        <v>390</v>
      </c>
      <c r="H786" s="188">
        <v>236.41</v>
      </c>
      <c r="I786" s="189">
        <v>0</v>
      </c>
      <c r="J786" s="189">
        <f>ROUND(I786*H786,2)</f>
        <v>0</v>
      </c>
      <c r="K786" s="190"/>
      <c r="L786" s="37"/>
      <c r="M786" s="191" t="s">
        <v>1</v>
      </c>
      <c r="N786" s="192" t="s">
        <v>43</v>
      </c>
      <c r="O786" s="193">
        <v>0.03</v>
      </c>
      <c r="P786" s="193">
        <f>O786*H786</f>
        <v>7.0923</v>
      </c>
      <c r="Q786" s="193">
        <v>0</v>
      </c>
      <c r="R786" s="193">
        <f>Q786*H786</f>
        <v>0</v>
      </c>
      <c r="S786" s="193">
        <v>0</v>
      </c>
      <c r="T786" s="194">
        <f>S786*H786</f>
        <v>0</v>
      </c>
      <c r="U786" s="32"/>
      <c r="V786" s="32"/>
      <c r="W786" s="32"/>
      <c r="X786" s="32"/>
      <c r="Y786" s="32"/>
      <c r="Z786" s="32"/>
      <c r="AA786" s="32"/>
      <c r="AB786" s="32"/>
      <c r="AC786" s="32"/>
      <c r="AD786" s="32"/>
      <c r="AE786" s="32"/>
      <c r="AR786" s="195" t="s">
        <v>139</v>
      </c>
      <c r="AT786" s="195" t="s">
        <v>135</v>
      </c>
      <c r="AU786" s="195" t="s">
        <v>88</v>
      </c>
      <c r="AY786" s="18" t="s">
        <v>133</v>
      </c>
      <c r="BE786" s="196">
        <f>IF(N786="základní",J786,0)</f>
        <v>0</v>
      </c>
      <c r="BF786" s="196">
        <f>IF(N786="snížená",J786,0)</f>
        <v>0</v>
      </c>
      <c r="BG786" s="196">
        <f>IF(N786="zákl. přenesená",J786,0)</f>
        <v>0</v>
      </c>
      <c r="BH786" s="196">
        <f>IF(N786="sníž. přenesená",J786,0)</f>
        <v>0</v>
      </c>
      <c r="BI786" s="196">
        <f>IF(N786="nulová",J786,0)</f>
        <v>0</v>
      </c>
      <c r="BJ786" s="18" t="s">
        <v>86</v>
      </c>
      <c r="BK786" s="196">
        <f>ROUND(I786*H786,2)</f>
        <v>0</v>
      </c>
      <c r="BL786" s="18" t="s">
        <v>139</v>
      </c>
      <c r="BM786" s="195" t="s">
        <v>870</v>
      </c>
    </row>
    <row r="787" spans="1:47" s="2" customFormat="1" ht="12">
      <c r="A787" s="32"/>
      <c r="B787" s="33"/>
      <c r="C787" s="34"/>
      <c r="D787" s="197" t="s">
        <v>141</v>
      </c>
      <c r="E787" s="34"/>
      <c r="F787" s="198" t="s">
        <v>871</v>
      </c>
      <c r="G787" s="34"/>
      <c r="H787" s="34"/>
      <c r="I787" s="34"/>
      <c r="J787" s="34"/>
      <c r="K787" s="34"/>
      <c r="L787" s="37"/>
      <c r="M787" s="199"/>
      <c r="N787" s="200"/>
      <c r="O787" s="69"/>
      <c r="P787" s="69"/>
      <c r="Q787" s="69"/>
      <c r="R787" s="69"/>
      <c r="S787" s="69"/>
      <c r="T787" s="70"/>
      <c r="U787" s="32"/>
      <c r="V787" s="32"/>
      <c r="W787" s="32"/>
      <c r="X787" s="32"/>
      <c r="Y787" s="32"/>
      <c r="Z787" s="32"/>
      <c r="AA787" s="32"/>
      <c r="AB787" s="32"/>
      <c r="AC787" s="32"/>
      <c r="AD787" s="32"/>
      <c r="AE787" s="32"/>
      <c r="AT787" s="18" t="s">
        <v>141</v>
      </c>
      <c r="AU787" s="18" t="s">
        <v>88</v>
      </c>
    </row>
    <row r="788" spans="2:51" s="14" customFormat="1" ht="12">
      <c r="B788" s="210"/>
      <c r="C788" s="211"/>
      <c r="D788" s="197" t="s">
        <v>143</v>
      </c>
      <c r="E788" s="212" t="s">
        <v>1</v>
      </c>
      <c r="F788" s="213" t="s">
        <v>872</v>
      </c>
      <c r="G788" s="211"/>
      <c r="H788" s="214">
        <v>236.41</v>
      </c>
      <c r="I788" s="211"/>
      <c r="J788" s="211"/>
      <c r="K788" s="211"/>
      <c r="L788" s="215"/>
      <c r="M788" s="216"/>
      <c r="N788" s="217"/>
      <c r="O788" s="217"/>
      <c r="P788" s="217"/>
      <c r="Q788" s="217"/>
      <c r="R788" s="217"/>
      <c r="S788" s="217"/>
      <c r="T788" s="218"/>
      <c r="AT788" s="219" t="s">
        <v>143</v>
      </c>
      <c r="AU788" s="219" t="s">
        <v>88</v>
      </c>
      <c r="AV788" s="14" t="s">
        <v>88</v>
      </c>
      <c r="AW788" s="14" t="s">
        <v>33</v>
      </c>
      <c r="AX788" s="14" t="s">
        <v>78</v>
      </c>
      <c r="AY788" s="219" t="s">
        <v>133</v>
      </c>
    </row>
    <row r="789" spans="2:51" s="15" customFormat="1" ht="12">
      <c r="B789" s="220"/>
      <c r="C789" s="221"/>
      <c r="D789" s="197" t="s">
        <v>143</v>
      </c>
      <c r="E789" s="222" t="s">
        <v>1</v>
      </c>
      <c r="F789" s="223" t="s">
        <v>146</v>
      </c>
      <c r="G789" s="221"/>
      <c r="H789" s="224">
        <v>236.41</v>
      </c>
      <c r="I789" s="221"/>
      <c r="J789" s="221"/>
      <c r="K789" s="221"/>
      <c r="L789" s="225"/>
      <c r="M789" s="226"/>
      <c r="N789" s="227"/>
      <c r="O789" s="227"/>
      <c r="P789" s="227"/>
      <c r="Q789" s="227"/>
      <c r="R789" s="227"/>
      <c r="S789" s="227"/>
      <c r="T789" s="228"/>
      <c r="AT789" s="229" t="s">
        <v>143</v>
      </c>
      <c r="AU789" s="229" t="s">
        <v>88</v>
      </c>
      <c r="AV789" s="15" t="s">
        <v>139</v>
      </c>
      <c r="AW789" s="15" t="s">
        <v>33</v>
      </c>
      <c r="AX789" s="15" t="s">
        <v>86</v>
      </c>
      <c r="AY789" s="229" t="s">
        <v>133</v>
      </c>
    </row>
    <row r="790" spans="1:65" s="2" customFormat="1" ht="16.5" customHeight="1">
      <c r="A790" s="32"/>
      <c r="B790" s="33"/>
      <c r="C790" s="184" t="s">
        <v>873</v>
      </c>
      <c r="D790" s="184" t="s">
        <v>135</v>
      </c>
      <c r="E790" s="185" t="s">
        <v>874</v>
      </c>
      <c r="F790" s="186" t="s">
        <v>875</v>
      </c>
      <c r="G790" s="187" t="s">
        <v>390</v>
      </c>
      <c r="H790" s="188">
        <v>6855.89</v>
      </c>
      <c r="I790" s="189">
        <v>0</v>
      </c>
      <c r="J790" s="189">
        <f>ROUND(I790*H790,2)</f>
        <v>0</v>
      </c>
      <c r="K790" s="190"/>
      <c r="L790" s="37"/>
      <c r="M790" s="191" t="s">
        <v>1</v>
      </c>
      <c r="N790" s="192" t="s">
        <v>43</v>
      </c>
      <c r="O790" s="193">
        <v>0.002</v>
      </c>
      <c r="P790" s="193">
        <f>O790*H790</f>
        <v>13.711780000000001</v>
      </c>
      <c r="Q790" s="193">
        <v>0</v>
      </c>
      <c r="R790" s="193">
        <f>Q790*H790</f>
        <v>0</v>
      </c>
      <c r="S790" s="193">
        <v>0</v>
      </c>
      <c r="T790" s="194">
        <f>S790*H790</f>
        <v>0</v>
      </c>
      <c r="U790" s="32"/>
      <c r="V790" s="32"/>
      <c r="W790" s="32"/>
      <c r="X790" s="32"/>
      <c r="Y790" s="32"/>
      <c r="Z790" s="32"/>
      <c r="AA790" s="32"/>
      <c r="AB790" s="32"/>
      <c r="AC790" s="32"/>
      <c r="AD790" s="32"/>
      <c r="AE790" s="32"/>
      <c r="AR790" s="195" t="s">
        <v>139</v>
      </c>
      <c r="AT790" s="195" t="s">
        <v>135</v>
      </c>
      <c r="AU790" s="195" t="s">
        <v>88</v>
      </c>
      <c r="AY790" s="18" t="s">
        <v>133</v>
      </c>
      <c r="BE790" s="196">
        <f>IF(N790="základní",J790,0)</f>
        <v>0</v>
      </c>
      <c r="BF790" s="196">
        <f>IF(N790="snížená",J790,0)</f>
        <v>0</v>
      </c>
      <c r="BG790" s="196">
        <f>IF(N790="zákl. přenesená",J790,0)</f>
        <v>0</v>
      </c>
      <c r="BH790" s="196">
        <f>IF(N790="sníž. přenesená",J790,0)</f>
        <v>0</v>
      </c>
      <c r="BI790" s="196">
        <f>IF(N790="nulová",J790,0)</f>
        <v>0</v>
      </c>
      <c r="BJ790" s="18" t="s">
        <v>86</v>
      </c>
      <c r="BK790" s="196">
        <f>ROUND(I790*H790,2)</f>
        <v>0</v>
      </c>
      <c r="BL790" s="18" t="s">
        <v>139</v>
      </c>
      <c r="BM790" s="195" t="s">
        <v>876</v>
      </c>
    </row>
    <row r="791" spans="1:47" s="2" customFormat="1" ht="12">
      <c r="A791" s="32"/>
      <c r="B791" s="33"/>
      <c r="C791" s="34"/>
      <c r="D791" s="197" t="s">
        <v>141</v>
      </c>
      <c r="E791" s="34"/>
      <c r="F791" s="198" t="s">
        <v>877</v>
      </c>
      <c r="G791" s="34"/>
      <c r="H791" s="34"/>
      <c r="I791" s="34"/>
      <c r="J791" s="34"/>
      <c r="K791" s="34"/>
      <c r="L791" s="37"/>
      <c r="M791" s="199"/>
      <c r="N791" s="200"/>
      <c r="O791" s="69"/>
      <c r="P791" s="69"/>
      <c r="Q791" s="69"/>
      <c r="R791" s="69"/>
      <c r="S791" s="69"/>
      <c r="T791" s="70"/>
      <c r="U791" s="32"/>
      <c r="V791" s="32"/>
      <c r="W791" s="32"/>
      <c r="X791" s="32"/>
      <c r="Y791" s="32"/>
      <c r="Z791" s="32"/>
      <c r="AA791" s="32"/>
      <c r="AB791" s="32"/>
      <c r="AC791" s="32"/>
      <c r="AD791" s="32"/>
      <c r="AE791" s="32"/>
      <c r="AT791" s="18" t="s">
        <v>141</v>
      </c>
      <c r="AU791" s="18" t="s">
        <v>88</v>
      </c>
    </row>
    <row r="792" spans="2:51" s="14" customFormat="1" ht="12">
      <c r="B792" s="210"/>
      <c r="C792" s="211"/>
      <c r="D792" s="197" t="s">
        <v>143</v>
      </c>
      <c r="E792" s="212" t="s">
        <v>1</v>
      </c>
      <c r="F792" s="213" t="s">
        <v>878</v>
      </c>
      <c r="G792" s="211"/>
      <c r="H792" s="214">
        <v>6855.89</v>
      </c>
      <c r="I792" s="211"/>
      <c r="J792" s="211"/>
      <c r="K792" s="211"/>
      <c r="L792" s="215"/>
      <c r="M792" s="216"/>
      <c r="N792" s="217"/>
      <c r="O792" s="217"/>
      <c r="P792" s="217"/>
      <c r="Q792" s="217"/>
      <c r="R792" s="217"/>
      <c r="S792" s="217"/>
      <c r="T792" s="218"/>
      <c r="AT792" s="219" t="s">
        <v>143</v>
      </c>
      <c r="AU792" s="219" t="s">
        <v>88</v>
      </c>
      <c r="AV792" s="14" t="s">
        <v>88</v>
      </c>
      <c r="AW792" s="14" t="s">
        <v>33</v>
      </c>
      <c r="AX792" s="14" t="s">
        <v>86</v>
      </c>
      <c r="AY792" s="219" t="s">
        <v>133</v>
      </c>
    </row>
    <row r="793" spans="1:65" s="2" customFormat="1" ht="16.5" customHeight="1">
      <c r="A793" s="32"/>
      <c r="B793" s="33"/>
      <c r="C793" s="184" t="s">
        <v>879</v>
      </c>
      <c r="D793" s="184" t="s">
        <v>135</v>
      </c>
      <c r="E793" s="185" t="s">
        <v>880</v>
      </c>
      <c r="F793" s="186" t="s">
        <v>881</v>
      </c>
      <c r="G793" s="187" t="s">
        <v>390</v>
      </c>
      <c r="H793" s="188">
        <v>155.755</v>
      </c>
      <c r="I793" s="189">
        <v>0</v>
      </c>
      <c r="J793" s="189">
        <f>ROUND(I793*H793,2)</f>
        <v>0</v>
      </c>
      <c r="K793" s="190"/>
      <c r="L793" s="37"/>
      <c r="M793" s="191" t="s">
        <v>1</v>
      </c>
      <c r="N793" s="192" t="s">
        <v>43</v>
      </c>
      <c r="O793" s="193">
        <v>0.835</v>
      </c>
      <c r="P793" s="193">
        <f>O793*H793</f>
        <v>130.05542499999999</v>
      </c>
      <c r="Q793" s="193">
        <v>0</v>
      </c>
      <c r="R793" s="193">
        <f>Q793*H793</f>
        <v>0</v>
      </c>
      <c r="S793" s="193">
        <v>0</v>
      </c>
      <c r="T793" s="194">
        <f>S793*H793</f>
        <v>0</v>
      </c>
      <c r="U793" s="32"/>
      <c r="V793" s="32"/>
      <c r="W793" s="32"/>
      <c r="X793" s="32"/>
      <c r="Y793" s="32"/>
      <c r="Z793" s="32"/>
      <c r="AA793" s="32"/>
      <c r="AB793" s="32"/>
      <c r="AC793" s="32"/>
      <c r="AD793" s="32"/>
      <c r="AE793" s="32"/>
      <c r="AR793" s="195" t="s">
        <v>139</v>
      </c>
      <c r="AT793" s="195" t="s">
        <v>135</v>
      </c>
      <c r="AU793" s="195" t="s">
        <v>88</v>
      </c>
      <c r="AY793" s="18" t="s">
        <v>133</v>
      </c>
      <c r="BE793" s="196">
        <f>IF(N793="základní",J793,0)</f>
        <v>0</v>
      </c>
      <c r="BF793" s="196">
        <f>IF(N793="snížená",J793,0)</f>
        <v>0</v>
      </c>
      <c r="BG793" s="196">
        <f>IF(N793="zákl. přenesená",J793,0)</f>
        <v>0</v>
      </c>
      <c r="BH793" s="196">
        <f>IF(N793="sníž. přenesená",J793,0)</f>
        <v>0</v>
      </c>
      <c r="BI793" s="196">
        <f>IF(N793="nulová",J793,0)</f>
        <v>0</v>
      </c>
      <c r="BJ793" s="18" t="s">
        <v>86</v>
      </c>
      <c r="BK793" s="196">
        <f>ROUND(I793*H793,2)</f>
        <v>0</v>
      </c>
      <c r="BL793" s="18" t="s">
        <v>139</v>
      </c>
      <c r="BM793" s="195" t="s">
        <v>882</v>
      </c>
    </row>
    <row r="794" spans="1:47" s="2" customFormat="1" ht="12">
      <c r="A794" s="32"/>
      <c r="B794" s="33"/>
      <c r="C794" s="34"/>
      <c r="D794" s="197" t="s">
        <v>141</v>
      </c>
      <c r="E794" s="34"/>
      <c r="F794" s="198" t="s">
        <v>883</v>
      </c>
      <c r="G794" s="34"/>
      <c r="H794" s="34"/>
      <c r="I794" s="34"/>
      <c r="J794" s="34"/>
      <c r="K794" s="34"/>
      <c r="L794" s="37"/>
      <c r="M794" s="199"/>
      <c r="N794" s="200"/>
      <c r="O794" s="69"/>
      <c r="P794" s="69"/>
      <c r="Q794" s="69"/>
      <c r="R794" s="69"/>
      <c r="S794" s="69"/>
      <c r="T794" s="70"/>
      <c r="U794" s="32"/>
      <c r="V794" s="32"/>
      <c r="W794" s="32"/>
      <c r="X794" s="32"/>
      <c r="Y794" s="32"/>
      <c r="Z794" s="32"/>
      <c r="AA794" s="32"/>
      <c r="AB794" s="32"/>
      <c r="AC794" s="32"/>
      <c r="AD794" s="32"/>
      <c r="AE794" s="32"/>
      <c r="AT794" s="18" t="s">
        <v>141</v>
      </c>
      <c r="AU794" s="18" t="s">
        <v>88</v>
      </c>
    </row>
    <row r="795" spans="2:51" s="14" customFormat="1" ht="12">
      <c r="B795" s="210"/>
      <c r="C795" s="211"/>
      <c r="D795" s="197" t="s">
        <v>143</v>
      </c>
      <c r="E795" s="212" t="s">
        <v>1</v>
      </c>
      <c r="F795" s="213" t="s">
        <v>884</v>
      </c>
      <c r="G795" s="211"/>
      <c r="H795" s="214">
        <v>155.755</v>
      </c>
      <c r="I795" s="211"/>
      <c r="J795" s="211"/>
      <c r="K795" s="211"/>
      <c r="L795" s="215"/>
      <c r="M795" s="216"/>
      <c r="N795" s="217"/>
      <c r="O795" s="217"/>
      <c r="P795" s="217"/>
      <c r="Q795" s="217"/>
      <c r="R795" s="217"/>
      <c r="S795" s="217"/>
      <c r="T795" s="218"/>
      <c r="AT795" s="219" t="s">
        <v>143</v>
      </c>
      <c r="AU795" s="219" t="s">
        <v>88</v>
      </c>
      <c r="AV795" s="14" t="s">
        <v>88</v>
      </c>
      <c r="AW795" s="14" t="s">
        <v>33</v>
      </c>
      <c r="AX795" s="14" t="s">
        <v>78</v>
      </c>
      <c r="AY795" s="219" t="s">
        <v>133</v>
      </c>
    </row>
    <row r="796" spans="2:51" s="15" customFormat="1" ht="12">
      <c r="B796" s="220"/>
      <c r="C796" s="221"/>
      <c r="D796" s="197" t="s">
        <v>143</v>
      </c>
      <c r="E796" s="222" t="s">
        <v>1</v>
      </c>
      <c r="F796" s="223" t="s">
        <v>146</v>
      </c>
      <c r="G796" s="221"/>
      <c r="H796" s="224">
        <v>155.755</v>
      </c>
      <c r="I796" s="221"/>
      <c r="J796" s="221"/>
      <c r="K796" s="221"/>
      <c r="L796" s="225"/>
      <c r="M796" s="226"/>
      <c r="N796" s="227"/>
      <c r="O796" s="227"/>
      <c r="P796" s="227"/>
      <c r="Q796" s="227"/>
      <c r="R796" s="227"/>
      <c r="S796" s="227"/>
      <c r="T796" s="228"/>
      <c r="AT796" s="229" t="s">
        <v>143</v>
      </c>
      <c r="AU796" s="229" t="s">
        <v>88</v>
      </c>
      <c r="AV796" s="15" t="s">
        <v>139</v>
      </c>
      <c r="AW796" s="15" t="s">
        <v>33</v>
      </c>
      <c r="AX796" s="15" t="s">
        <v>86</v>
      </c>
      <c r="AY796" s="229" t="s">
        <v>133</v>
      </c>
    </row>
    <row r="797" spans="1:65" s="2" customFormat="1" ht="16.5" customHeight="1">
      <c r="A797" s="32"/>
      <c r="B797" s="33"/>
      <c r="C797" s="184" t="s">
        <v>885</v>
      </c>
      <c r="D797" s="184" t="s">
        <v>135</v>
      </c>
      <c r="E797" s="185" t="s">
        <v>886</v>
      </c>
      <c r="F797" s="186" t="s">
        <v>887</v>
      </c>
      <c r="G797" s="187" t="s">
        <v>390</v>
      </c>
      <c r="H797" s="188">
        <v>4516.895</v>
      </c>
      <c r="I797" s="189">
        <v>0</v>
      </c>
      <c r="J797" s="189">
        <f>ROUND(I797*H797,2)</f>
        <v>0</v>
      </c>
      <c r="K797" s="190"/>
      <c r="L797" s="37"/>
      <c r="M797" s="191" t="s">
        <v>1</v>
      </c>
      <c r="N797" s="192" t="s">
        <v>43</v>
      </c>
      <c r="O797" s="193">
        <v>0.004</v>
      </c>
      <c r="P797" s="193">
        <f>O797*H797</f>
        <v>18.067580000000003</v>
      </c>
      <c r="Q797" s="193">
        <v>0</v>
      </c>
      <c r="R797" s="193">
        <f>Q797*H797</f>
        <v>0</v>
      </c>
      <c r="S797" s="193">
        <v>0</v>
      </c>
      <c r="T797" s="194">
        <f>S797*H797</f>
        <v>0</v>
      </c>
      <c r="U797" s="32"/>
      <c r="V797" s="32"/>
      <c r="W797" s="32"/>
      <c r="X797" s="32"/>
      <c r="Y797" s="32"/>
      <c r="Z797" s="32"/>
      <c r="AA797" s="32"/>
      <c r="AB797" s="32"/>
      <c r="AC797" s="32"/>
      <c r="AD797" s="32"/>
      <c r="AE797" s="32"/>
      <c r="AR797" s="195" t="s">
        <v>139</v>
      </c>
      <c r="AT797" s="195" t="s">
        <v>135</v>
      </c>
      <c r="AU797" s="195" t="s">
        <v>88</v>
      </c>
      <c r="AY797" s="18" t="s">
        <v>133</v>
      </c>
      <c r="BE797" s="196">
        <f>IF(N797="základní",J797,0)</f>
        <v>0</v>
      </c>
      <c r="BF797" s="196">
        <f>IF(N797="snížená",J797,0)</f>
        <v>0</v>
      </c>
      <c r="BG797" s="196">
        <f>IF(N797="zákl. přenesená",J797,0)</f>
        <v>0</v>
      </c>
      <c r="BH797" s="196">
        <f>IF(N797="sníž. přenesená",J797,0)</f>
        <v>0</v>
      </c>
      <c r="BI797" s="196">
        <f>IF(N797="nulová",J797,0)</f>
        <v>0</v>
      </c>
      <c r="BJ797" s="18" t="s">
        <v>86</v>
      </c>
      <c r="BK797" s="196">
        <f>ROUND(I797*H797,2)</f>
        <v>0</v>
      </c>
      <c r="BL797" s="18" t="s">
        <v>139</v>
      </c>
      <c r="BM797" s="195" t="s">
        <v>888</v>
      </c>
    </row>
    <row r="798" spans="1:47" s="2" customFormat="1" ht="19.5">
      <c r="A798" s="32"/>
      <c r="B798" s="33"/>
      <c r="C798" s="34"/>
      <c r="D798" s="197" t="s">
        <v>141</v>
      </c>
      <c r="E798" s="34"/>
      <c r="F798" s="198" t="s">
        <v>889</v>
      </c>
      <c r="G798" s="34"/>
      <c r="H798" s="34"/>
      <c r="I798" s="34"/>
      <c r="J798" s="34"/>
      <c r="K798" s="34"/>
      <c r="L798" s="37"/>
      <c r="M798" s="199"/>
      <c r="N798" s="200"/>
      <c r="O798" s="69"/>
      <c r="P798" s="69"/>
      <c r="Q798" s="69"/>
      <c r="R798" s="69"/>
      <c r="S798" s="69"/>
      <c r="T798" s="70"/>
      <c r="U798" s="32"/>
      <c r="V798" s="32"/>
      <c r="W798" s="32"/>
      <c r="X798" s="32"/>
      <c r="Y798" s="32"/>
      <c r="Z798" s="32"/>
      <c r="AA798" s="32"/>
      <c r="AB798" s="32"/>
      <c r="AC798" s="32"/>
      <c r="AD798" s="32"/>
      <c r="AE798" s="32"/>
      <c r="AT798" s="18" t="s">
        <v>141</v>
      </c>
      <c r="AU798" s="18" t="s">
        <v>88</v>
      </c>
    </row>
    <row r="799" spans="2:51" s="14" customFormat="1" ht="12">
      <c r="B799" s="210"/>
      <c r="C799" s="211"/>
      <c r="D799" s="197" t="s">
        <v>143</v>
      </c>
      <c r="E799" s="212" t="s">
        <v>1</v>
      </c>
      <c r="F799" s="213" t="s">
        <v>890</v>
      </c>
      <c r="G799" s="211"/>
      <c r="H799" s="214">
        <v>4516.895</v>
      </c>
      <c r="I799" s="211"/>
      <c r="J799" s="211"/>
      <c r="K799" s="211"/>
      <c r="L799" s="215"/>
      <c r="M799" s="216"/>
      <c r="N799" s="217"/>
      <c r="O799" s="217"/>
      <c r="P799" s="217"/>
      <c r="Q799" s="217"/>
      <c r="R799" s="217"/>
      <c r="S799" s="217"/>
      <c r="T799" s="218"/>
      <c r="AT799" s="219" t="s">
        <v>143</v>
      </c>
      <c r="AU799" s="219" t="s">
        <v>88</v>
      </c>
      <c r="AV799" s="14" t="s">
        <v>88</v>
      </c>
      <c r="AW799" s="14" t="s">
        <v>33</v>
      </c>
      <c r="AX799" s="14" t="s">
        <v>86</v>
      </c>
      <c r="AY799" s="219" t="s">
        <v>133</v>
      </c>
    </row>
    <row r="800" spans="1:65" s="2" customFormat="1" ht="16.5" customHeight="1">
      <c r="A800" s="32"/>
      <c r="B800" s="33"/>
      <c r="C800" s="184" t="s">
        <v>891</v>
      </c>
      <c r="D800" s="184" t="s">
        <v>135</v>
      </c>
      <c r="E800" s="185" t="s">
        <v>892</v>
      </c>
      <c r="F800" s="186" t="s">
        <v>893</v>
      </c>
      <c r="G800" s="187" t="s">
        <v>390</v>
      </c>
      <c r="H800" s="188">
        <v>236.41</v>
      </c>
      <c r="I800" s="189">
        <v>0</v>
      </c>
      <c r="J800" s="189">
        <f>ROUND(I800*H800,2)</f>
        <v>0</v>
      </c>
      <c r="K800" s="190"/>
      <c r="L800" s="37"/>
      <c r="M800" s="191" t="s">
        <v>1</v>
      </c>
      <c r="N800" s="192" t="s">
        <v>43</v>
      </c>
      <c r="O800" s="193">
        <v>0.159</v>
      </c>
      <c r="P800" s="193">
        <f>O800*H800</f>
        <v>37.58919</v>
      </c>
      <c r="Q800" s="193">
        <v>0</v>
      </c>
      <c r="R800" s="193">
        <f>Q800*H800</f>
        <v>0</v>
      </c>
      <c r="S800" s="193">
        <v>0</v>
      </c>
      <c r="T800" s="194">
        <f>S800*H800</f>
        <v>0</v>
      </c>
      <c r="U800" s="32"/>
      <c r="V800" s="32"/>
      <c r="W800" s="32"/>
      <c r="X800" s="32"/>
      <c r="Y800" s="32"/>
      <c r="Z800" s="32"/>
      <c r="AA800" s="32"/>
      <c r="AB800" s="32"/>
      <c r="AC800" s="32"/>
      <c r="AD800" s="32"/>
      <c r="AE800" s="32"/>
      <c r="AR800" s="195" t="s">
        <v>139</v>
      </c>
      <c r="AT800" s="195" t="s">
        <v>135</v>
      </c>
      <c r="AU800" s="195" t="s">
        <v>88</v>
      </c>
      <c r="AY800" s="18" t="s">
        <v>133</v>
      </c>
      <c r="BE800" s="196">
        <f>IF(N800="základní",J800,0)</f>
        <v>0</v>
      </c>
      <c r="BF800" s="196">
        <f>IF(N800="snížená",J800,0)</f>
        <v>0</v>
      </c>
      <c r="BG800" s="196">
        <f>IF(N800="zákl. přenesená",J800,0)</f>
        <v>0</v>
      </c>
      <c r="BH800" s="196">
        <f>IF(N800="sníž. přenesená",J800,0)</f>
        <v>0</v>
      </c>
      <c r="BI800" s="196">
        <f>IF(N800="nulová",J800,0)</f>
        <v>0</v>
      </c>
      <c r="BJ800" s="18" t="s">
        <v>86</v>
      </c>
      <c r="BK800" s="196">
        <f>ROUND(I800*H800,2)</f>
        <v>0</v>
      </c>
      <c r="BL800" s="18" t="s">
        <v>139</v>
      </c>
      <c r="BM800" s="195" t="s">
        <v>894</v>
      </c>
    </row>
    <row r="801" spans="1:47" s="2" customFormat="1" ht="12">
      <c r="A801" s="32"/>
      <c r="B801" s="33"/>
      <c r="C801" s="34"/>
      <c r="D801" s="197" t="s">
        <v>141</v>
      </c>
      <c r="E801" s="34"/>
      <c r="F801" s="198" t="s">
        <v>895</v>
      </c>
      <c r="G801" s="34"/>
      <c r="H801" s="34"/>
      <c r="I801" s="34"/>
      <c r="J801" s="34"/>
      <c r="K801" s="34"/>
      <c r="L801" s="37"/>
      <c r="M801" s="199"/>
      <c r="N801" s="200"/>
      <c r="O801" s="69"/>
      <c r="P801" s="69"/>
      <c r="Q801" s="69"/>
      <c r="R801" s="69"/>
      <c r="S801" s="69"/>
      <c r="T801" s="70"/>
      <c r="U801" s="32"/>
      <c r="V801" s="32"/>
      <c r="W801" s="32"/>
      <c r="X801" s="32"/>
      <c r="Y801" s="32"/>
      <c r="Z801" s="32"/>
      <c r="AA801" s="32"/>
      <c r="AB801" s="32"/>
      <c r="AC801" s="32"/>
      <c r="AD801" s="32"/>
      <c r="AE801" s="32"/>
      <c r="AT801" s="18" t="s">
        <v>141</v>
      </c>
      <c r="AU801" s="18" t="s">
        <v>88</v>
      </c>
    </row>
    <row r="802" spans="2:51" s="14" customFormat="1" ht="12">
      <c r="B802" s="210"/>
      <c r="C802" s="211"/>
      <c r="D802" s="197" t="s">
        <v>143</v>
      </c>
      <c r="E802" s="212" t="s">
        <v>1</v>
      </c>
      <c r="F802" s="213" t="s">
        <v>896</v>
      </c>
      <c r="G802" s="211"/>
      <c r="H802" s="214">
        <v>236.41</v>
      </c>
      <c r="I802" s="211"/>
      <c r="J802" s="211"/>
      <c r="K802" s="211"/>
      <c r="L802" s="215"/>
      <c r="M802" s="216"/>
      <c r="N802" s="217"/>
      <c r="O802" s="217"/>
      <c r="P802" s="217"/>
      <c r="Q802" s="217"/>
      <c r="R802" s="217"/>
      <c r="S802" s="217"/>
      <c r="T802" s="218"/>
      <c r="AT802" s="219" t="s">
        <v>143</v>
      </c>
      <c r="AU802" s="219" t="s">
        <v>88</v>
      </c>
      <c r="AV802" s="14" t="s">
        <v>88</v>
      </c>
      <c r="AW802" s="14" t="s">
        <v>33</v>
      </c>
      <c r="AX802" s="14" t="s">
        <v>78</v>
      </c>
      <c r="AY802" s="219" t="s">
        <v>133</v>
      </c>
    </row>
    <row r="803" spans="2:51" s="15" customFormat="1" ht="12">
      <c r="B803" s="220"/>
      <c r="C803" s="221"/>
      <c r="D803" s="197" t="s">
        <v>143</v>
      </c>
      <c r="E803" s="222" t="s">
        <v>1</v>
      </c>
      <c r="F803" s="223" t="s">
        <v>146</v>
      </c>
      <c r="G803" s="221"/>
      <c r="H803" s="224">
        <v>236.41</v>
      </c>
      <c r="I803" s="221"/>
      <c r="J803" s="221"/>
      <c r="K803" s="221"/>
      <c r="L803" s="225"/>
      <c r="M803" s="226"/>
      <c r="N803" s="227"/>
      <c r="O803" s="227"/>
      <c r="P803" s="227"/>
      <c r="Q803" s="227"/>
      <c r="R803" s="227"/>
      <c r="S803" s="227"/>
      <c r="T803" s="228"/>
      <c r="AT803" s="229" t="s">
        <v>143</v>
      </c>
      <c r="AU803" s="229" t="s">
        <v>88</v>
      </c>
      <c r="AV803" s="15" t="s">
        <v>139</v>
      </c>
      <c r="AW803" s="15" t="s">
        <v>33</v>
      </c>
      <c r="AX803" s="15" t="s">
        <v>86</v>
      </c>
      <c r="AY803" s="229" t="s">
        <v>133</v>
      </c>
    </row>
    <row r="804" spans="1:65" s="2" customFormat="1" ht="16.5" customHeight="1">
      <c r="A804" s="32"/>
      <c r="B804" s="33"/>
      <c r="C804" s="184" t="s">
        <v>897</v>
      </c>
      <c r="D804" s="184" t="s">
        <v>135</v>
      </c>
      <c r="E804" s="185" t="s">
        <v>898</v>
      </c>
      <c r="F804" s="186" t="s">
        <v>899</v>
      </c>
      <c r="G804" s="187" t="s">
        <v>390</v>
      </c>
      <c r="H804" s="188">
        <v>155.755</v>
      </c>
      <c r="I804" s="189">
        <v>0</v>
      </c>
      <c r="J804" s="189">
        <f>ROUND(I804*H804,2)</f>
        <v>0</v>
      </c>
      <c r="K804" s="190"/>
      <c r="L804" s="37"/>
      <c r="M804" s="191" t="s">
        <v>1</v>
      </c>
      <c r="N804" s="192" t="s">
        <v>43</v>
      </c>
      <c r="O804" s="193">
        <v>0.376</v>
      </c>
      <c r="P804" s="193">
        <f>O804*H804</f>
        <v>58.56388</v>
      </c>
      <c r="Q804" s="193">
        <v>0</v>
      </c>
      <c r="R804" s="193">
        <f>Q804*H804</f>
        <v>0</v>
      </c>
      <c r="S804" s="193">
        <v>0</v>
      </c>
      <c r="T804" s="194">
        <f>S804*H804</f>
        <v>0</v>
      </c>
      <c r="U804" s="32"/>
      <c r="V804" s="32"/>
      <c r="W804" s="32"/>
      <c r="X804" s="32"/>
      <c r="Y804" s="32"/>
      <c r="Z804" s="32"/>
      <c r="AA804" s="32"/>
      <c r="AB804" s="32"/>
      <c r="AC804" s="32"/>
      <c r="AD804" s="32"/>
      <c r="AE804" s="32"/>
      <c r="AR804" s="195" t="s">
        <v>139</v>
      </c>
      <c r="AT804" s="195" t="s">
        <v>135</v>
      </c>
      <c r="AU804" s="195" t="s">
        <v>88</v>
      </c>
      <c r="AY804" s="18" t="s">
        <v>133</v>
      </c>
      <c r="BE804" s="196">
        <f>IF(N804="základní",J804,0)</f>
        <v>0</v>
      </c>
      <c r="BF804" s="196">
        <f>IF(N804="snížená",J804,0)</f>
        <v>0</v>
      </c>
      <c r="BG804" s="196">
        <f>IF(N804="zákl. přenesená",J804,0)</f>
        <v>0</v>
      </c>
      <c r="BH804" s="196">
        <f>IF(N804="sníž. přenesená",J804,0)</f>
        <v>0</v>
      </c>
      <c r="BI804" s="196">
        <f>IF(N804="nulová",J804,0)</f>
        <v>0</v>
      </c>
      <c r="BJ804" s="18" t="s">
        <v>86</v>
      </c>
      <c r="BK804" s="196">
        <f>ROUND(I804*H804,2)</f>
        <v>0</v>
      </c>
      <c r="BL804" s="18" t="s">
        <v>139</v>
      </c>
      <c r="BM804" s="195" t="s">
        <v>900</v>
      </c>
    </row>
    <row r="805" spans="1:47" s="2" customFormat="1" ht="12">
      <c r="A805" s="32"/>
      <c r="B805" s="33"/>
      <c r="C805" s="34"/>
      <c r="D805" s="197" t="s">
        <v>141</v>
      </c>
      <c r="E805" s="34"/>
      <c r="F805" s="198" t="s">
        <v>901</v>
      </c>
      <c r="G805" s="34"/>
      <c r="H805" s="34"/>
      <c r="I805" s="34"/>
      <c r="J805" s="34"/>
      <c r="K805" s="34"/>
      <c r="L805" s="37"/>
      <c r="M805" s="199"/>
      <c r="N805" s="200"/>
      <c r="O805" s="69"/>
      <c r="P805" s="69"/>
      <c r="Q805" s="69"/>
      <c r="R805" s="69"/>
      <c r="S805" s="69"/>
      <c r="T805" s="70"/>
      <c r="U805" s="32"/>
      <c r="V805" s="32"/>
      <c r="W805" s="32"/>
      <c r="X805" s="32"/>
      <c r="Y805" s="32"/>
      <c r="Z805" s="32"/>
      <c r="AA805" s="32"/>
      <c r="AB805" s="32"/>
      <c r="AC805" s="32"/>
      <c r="AD805" s="32"/>
      <c r="AE805" s="32"/>
      <c r="AT805" s="18" t="s">
        <v>141</v>
      </c>
      <c r="AU805" s="18" t="s">
        <v>88</v>
      </c>
    </row>
    <row r="806" spans="2:51" s="14" customFormat="1" ht="12">
      <c r="B806" s="210"/>
      <c r="C806" s="211"/>
      <c r="D806" s="197" t="s">
        <v>143</v>
      </c>
      <c r="E806" s="212" t="s">
        <v>1</v>
      </c>
      <c r="F806" s="213" t="s">
        <v>902</v>
      </c>
      <c r="G806" s="211"/>
      <c r="H806" s="214">
        <v>155.755</v>
      </c>
      <c r="I806" s="211"/>
      <c r="J806" s="211"/>
      <c r="K806" s="211"/>
      <c r="L806" s="215"/>
      <c r="M806" s="216"/>
      <c r="N806" s="217"/>
      <c r="O806" s="217"/>
      <c r="P806" s="217"/>
      <c r="Q806" s="217"/>
      <c r="R806" s="217"/>
      <c r="S806" s="217"/>
      <c r="T806" s="218"/>
      <c r="AT806" s="219" t="s">
        <v>143</v>
      </c>
      <c r="AU806" s="219" t="s">
        <v>88</v>
      </c>
      <c r="AV806" s="14" t="s">
        <v>88</v>
      </c>
      <c r="AW806" s="14" t="s">
        <v>33</v>
      </c>
      <c r="AX806" s="14" t="s">
        <v>86</v>
      </c>
      <c r="AY806" s="219" t="s">
        <v>133</v>
      </c>
    </row>
    <row r="807" spans="1:65" s="2" customFormat="1" ht="16.5" customHeight="1">
      <c r="A807" s="32"/>
      <c r="B807" s="33"/>
      <c r="C807" s="184" t="s">
        <v>903</v>
      </c>
      <c r="D807" s="184" t="s">
        <v>135</v>
      </c>
      <c r="E807" s="185" t="s">
        <v>904</v>
      </c>
      <c r="F807" s="186" t="s">
        <v>905</v>
      </c>
      <c r="G807" s="187" t="s">
        <v>390</v>
      </c>
      <c r="H807" s="188">
        <v>76.712</v>
      </c>
      <c r="I807" s="189">
        <v>0</v>
      </c>
      <c r="J807" s="189">
        <f>ROUND(I807*H807,2)</f>
        <v>0</v>
      </c>
      <c r="K807" s="190"/>
      <c r="L807" s="37"/>
      <c r="M807" s="191" t="s">
        <v>1</v>
      </c>
      <c r="N807" s="192" t="s">
        <v>43</v>
      </c>
      <c r="O807" s="193">
        <v>0</v>
      </c>
      <c r="P807" s="193">
        <f>O807*H807</f>
        <v>0</v>
      </c>
      <c r="Q807" s="193">
        <v>0</v>
      </c>
      <c r="R807" s="193">
        <f>Q807*H807</f>
        <v>0</v>
      </c>
      <c r="S807" s="193">
        <v>0</v>
      </c>
      <c r="T807" s="194">
        <f>S807*H807</f>
        <v>0</v>
      </c>
      <c r="U807" s="32"/>
      <c r="V807" s="32"/>
      <c r="W807" s="32"/>
      <c r="X807" s="32"/>
      <c r="Y807" s="32"/>
      <c r="Z807" s="32"/>
      <c r="AA807" s="32"/>
      <c r="AB807" s="32"/>
      <c r="AC807" s="32"/>
      <c r="AD807" s="32"/>
      <c r="AE807" s="32"/>
      <c r="AR807" s="195" t="s">
        <v>139</v>
      </c>
      <c r="AT807" s="195" t="s">
        <v>135</v>
      </c>
      <c r="AU807" s="195" t="s">
        <v>88</v>
      </c>
      <c r="AY807" s="18" t="s">
        <v>133</v>
      </c>
      <c r="BE807" s="196">
        <f>IF(N807="základní",J807,0)</f>
        <v>0</v>
      </c>
      <c r="BF807" s="196">
        <f>IF(N807="snížená",J807,0)</f>
        <v>0</v>
      </c>
      <c r="BG807" s="196">
        <f>IF(N807="zákl. přenesená",J807,0)</f>
        <v>0</v>
      </c>
      <c r="BH807" s="196">
        <f>IF(N807="sníž. přenesená",J807,0)</f>
        <v>0</v>
      </c>
      <c r="BI807" s="196">
        <f>IF(N807="nulová",J807,0)</f>
        <v>0</v>
      </c>
      <c r="BJ807" s="18" t="s">
        <v>86</v>
      </c>
      <c r="BK807" s="196">
        <f>ROUND(I807*H807,2)</f>
        <v>0</v>
      </c>
      <c r="BL807" s="18" t="s">
        <v>139</v>
      </c>
      <c r="BM807" s="195" t="s">
        <v>906</v>
      </c>
    </row>
    <row r="808" spans="1:47" s="2" customFormat="1" ht="12">
      <c r="A808" s="32"/>
      <c r="B808" s="33"/>
      <c r="C808" s="34"/>
      <c r="D808" s="197" t="s">
        <v>141</v>
      </c>
      <c r="E808" s="34"/>
      <c r="F808" s="198" t="s">
        <v>907</v>
      </c>
      <c r="G808" s="34"/>
      <c r="H808" s="34"/>
      <c r="I808" s="34"/>
      <c r="J808" s="34"/>
      <c r="K808" s="34"/>
      <c r="L808" s="37"/>
      <c r="M808" s="199"/>
      <c r="N808" s="200"/>
      <c r="O808" s="69"/>
      <c r="P808" s="69"/>
      <c r="Q808" s="69"/>
      <c r="R808" s="69"/>
      <c r="S808" s="69"/>
      <c r="T808" s="70"/>
      <c r="U808" s="32"/>
      <c r="V808" s="32"/>
      <c r="W808" s="32"/>
      <c r="X808" s="32"/>
      <c r="Y808" s="32"/>
      <c r="Z808" s="32"/>
      <c r="AA808" s="32"/>
      <c r="AB808" s="32"/>
      <c r="AC808" s="32"/>
      <c r="AD808" s="32"/>
      <c r="AE808" s="32"/>
      <c r="AT808" s="18" t="s">
        <v>141</v>
      </c>
      <c r="AU808" s="18" t="s">
        <v>88</v>
      </c>
    </row>
    <row r="809" spans="2:51" s="14" customFormat="1" ht="12">
      <c r="B809" s="210"/>
      <c r="C809" s="211"/>
      <c r="D809" s="197" t="s">
        <v>143</v>
      </c>
      <c r="E809" s="212" t="s">
        <v>1</v>
      </c>
      <c r="F809" s="213" t="s">
        <v>908</v>
      </c>
      <c r="G809" s="211"/>
      <c r="H809" s="214">
        <v>76.712</v>
      </c>
      <c r="I809" s="211"/>
      <c r="J809" s="211"/>
      <c r="K809" s="211"/>
      <c r="L809" s="215"/>
      <c r="M809" s="216"/>
      <c r="N809" s="217"/>
      <c r="O809" s="217"/>
      <c r="P809" s="217"/>
      <c r="Q809" s="217"/>
      <c r="R809" s="217"/>
      <c r="S809" s="217"/>
      <c r="T809" s="218"/>
      <c r="AT809" s="219" t="s">
        <v>143</v>
      </c>
      <c r="AU809" s="219" t="s">
        <v>88</v>
      </c>
      <c r="AV809" s="14" t="s">
        <v>88</v>
      </c>
      <c r="AW809" s="14" t="s">
        <v>33</v>
      </c>
      <c r="AX809" s="14" t="s">
        <v>78</v>
      </c>
      <c r="AY809" s="219" t="s">
        <v>133</v>
      </c>
    </row>
    <row r="810" spans="2:51" s="15" customFormat="1" ht="12">
      <c r="B810" s="220"/>
      <c r="C810" s="221"/>
      <c r="D810" s="197" t="s">
        <v>143</v>
      </c>
      <c r="E810" s="222" t="s">
        <v>1</v>
      </c>
      <c r="F810" s="223" t="s">
        <v>146</v>
      </c>
      <c r="G810" s="221"/>
      <c r="H810" s="224">
        <v>76.712</v>
      </c>
      <c r="I810" s="221"/>
      <c r="J810" s="221"/>
      <c r="K810" s="221"/>
      <c r="L810" s="225"/>
      <c r="M810" s="226"/>
      <c r="N810" s="227"/>
      <c r="O810" s="227"/>
      <c r="P810" s="227"/>
      <c r="Q810" s="227"/>
      <c r="R810" s="227"/>
      <c r="S810" s="227"/>
      <c r="T810" s="228"/>
      <c r="AT810" s="229" t="s">
        <v>143</v>
      </c>
      <c r="AU810" s="229" t="s">
        <v>88</v>
      </c>
      <c r="AV810" s="15" t="s">
        <v>139</v>
      </c>
      <c r="AW810" s="15" t="s">
        <v>33</v>
      </c>
      <c r="AX810" s="15" t="s">
        <v>86</v>
      </c>
      <c r="AY810" s="229" t="s">
        <v>133</v>
      </c>
    </row>
    <row r="811" spans="1:65" s="2" customFormat="1" ht="16.5" customHeight="1">
      <c r="A811" s="32"/>
      <c r="B811" s="33"/>
      <c r="C811" s="184" t="s">
        <v>909</v>
      </c>
      <c r="D811" s="184" t="s">
        <v>135</v>
      </c>
      <c r="E811" s="185" t="s">
        <v>910</v>
      </c>
      <c r="F811" s="186" t="s">
        <v>911</v>
      </c>
      <c r="G811" s="187" t="s">
        <v>390</v>
      </c>
      <c r="H811" s="188">
        <v>74.55</v>
      </c>
      <c r="I811" s="189">
        <v>0</v>
      </c>
      <c r="J811" s="189">
        <f>ROUND(I811*H811,2)</f>
        <v>0</v>
      </c>
      <c r="K811" s="190"/>
      <c r="L811" s="37"/>
      <c r="M811" s="191" t="s">
        <v>1</v>
      </c>
      <c r="N811" s="192" t="s">
        <v>43</v>
      </c>
      <c r="O811" s="193">
        <v>0</v>
      </c>
      <c r="P811" s="193">
        <f>O811*H811</f>
        <v>0</v>
      </c>
      <c r="Q811" s="193">
        <v>0</v>
      </c>
      <c r="R811" s="193">
        <f>Q811*H811</f>
        <v>0</v>
      </c>
      <c r="S811" s="193">
        <v>0</v>
      </c>
      <c r="T811" s="194">
        <f>S811*H811</f>
        <v>0</v>
      </c>
      <c r="U811" s="32"/>
      <c r="V811" s="32"/>
      <c r="W811" s="32"/>
      <c r="X811" s="32"/>
      <c r="Y811" s="32"/>
      <c r="Z811" s="32"/>
      <c r="AA811" s="32"/>
      <c r="AB811" s="32"/>
      <c r="AC811" s="32"/>
      <c r="AD811" s="32"/>
      <c r="AE811" s="32"/>
      <c r="AR811" s="195" t="s">
        <v>139</v>
      </c>
      <c r="AT811" s="195" t="s">
        <v>135</v>
      </c>
      <c r="AU811" s="195" t="s">
        <v>88</v>
      </c>
      <c r="AY811" s="18" t="s">
        <v>133</v>
      </c>
      <c r="BE811" s="196">
        <f>IF(N811="základní",J811,0)</f>
        <v>0</v>
      </c>
      <c r="BF811" s="196">
        <f>IF(N811="snížená",J811,0)</f>
        <v>0</v>
      </c>
      <c r="BG811" s="196">
        <f>IF(N811="zákl. přenesená",J811,0)</f>
        <v>0</v>
      </c>
      <c r="BH811" s="196">
        <f>IF(N811="sníž. přenesená",J811,0)</f>
        <v>0</v>
      </c>
      <c r="BI811" s="196">
        <f>IF(N811="nulová",J811,0)</f>
        <v>0</v>
      </c>
      <c r="BJ811" s="18" t="s">
        <v>86</v>
      </c>
      <c r="BK811" s="196">
        <f>ROUND(I811*H811,2)</f>
        <v>0</v>
      </c>
      <c r="BL811" s="18" t="s">
        <v>139</v>
      </c>
      <c r="BM811" s="195" t="s">
        <v>912</v>
      </c>
    </row>
    <row r="812" spans="1:47" s="2" customFormat="1" ht="19.5">
      <c r="A812" s="32"/>
      <c r="B812" s="33"/>
      <c r="C812" s="34"/>
      <c r="D812" s="197" t="s">
        <v>141</v>
      </c>
      <c r="E812" s="34"/>
      <c r="F812" s="198" t="s">
        <v>913</v>
      </c>
      <c r="G812" s="34"/>
      <c r="H812" s="34"/>
      <c r="I812" s="34"/>
      <c r="J812" s="34"/>
      <c r="K812" s="34"/>
      <c r="L812" s="37"/>
      <c r="M812" s="199"/>
      <c r="N812" s="200"/>
      <c r="O812" s="69"/>
      <c r="P812" s="69"/>
      <c r="Q812" s="69"/>
      <c r="R812" s="69"/>
      <c r="S812" s="69"/>
      <c r="T812" s="70"/>
      <c r="U812" s="32"/>
      <c r="V812" s="32"/>
      <c r="W812" s="32"/>
      <c r="X812" s="32"/>
      <c r="Y812" s="32"/>
      <c r="Z812" s="32"/>
      <c r="AA812" s="32"/>
      <c r="AB812" s="32"/>
      <c r="AC812" s="32"/>
      <c r="AD812" s="32"/>
      <c r="AE812" s="32"/>
      <c r="AT812" s="18" t="s">
        <v>141</v>
      </c>
      <c r="AU812" s="18" t="s">
        <v>88</v>
      </c>
    </row>
    <row r="813" spans="2:51" s="14" customFormat="1" ht="12">
      <c r="B813" s="210"/>
      <c r="C813" s="211"/>
      <c r="D813" s="197" t="s">
        <v>143</v>
      </c>
      <c r="E813" s="212" t="s">
        <v>1</v>
      </c>
      <c r="F813" s="213" t="s">
        <v>914</v>
      </c>
      <c r="G813" s="211"/>
      <c r="H813" s="214">
        <v>74.55</v>
      </c>
      <c r="I813" s="211"/>
      <c r="J813" s="211"/>
      <c r="K813" s="211"/>
      <c r="L813" s="215"/>
      <c r="M813" s="216"/>
      <c r="N813" s="217"/>
      <c r="O813" s="217"/>
      <c r="P813" s="217"/>
      <c r="Q813" s="217"/>
      <c r="R813" s="217"/>
      <c r="S813" s="217"/>
      <c r="T813" s="218"/>
      <c r="AT813" s="219" t="s">
        <v>143</v>
      </c>
      <c r="AU813" s="219" t="s">
        <v>88</v>
      </c>
      <c r="AV813" s="14" t="s">
        <v>88</v>
      </c>
      <c r="AW813" s="14" t="s">
        <v>33</v>
      </c>
      <c r="AX813" s="14" t="s">
        <v>78</v>
      </c>
      <c r="AY813" s="219" t="s">
        <v>133</v>
      </c>
    </row>
    <row r="814" spans="2:51" s="15" customFormat="1" ht="12">
      <c r="B814" s="220"/>
      <c r="C814" s="221"/>
      <c r="D814" s="197" t="s">
        <v>143</v>
      </c>
      <c r="E814" s="222" t="s">
        <v>1</v>
      </c>
      <c r="F814" s="223" t="s">
        <v>146</v>
      </c>
      <c r="G814" s="221"/>
      <c r="H814" s="224">
        <v>74.55</v>
      </c>
      <c r="I814" s="221"/>
      <c r="J814" s="221"/>
      <c r="K814" s="221"/>
      <c r="L814" s="225"/>
      <c r="M814" s="226"/>
      <c r="N814" s="227"/>
      <c r="O814" s="227"/>
      <c r="P814" s="227"/>
      <c r="Q814" s="227"/>
      <c r="R814" s="227"/>
      <c r="S814" s="227"/>
      <c r="T814" s="228"/>
      <c r="AT814" s="229" t="s">
        <v>143</v>
      </c>
      <c r="AU814" s="229" t="s">
        <v>88</v>
      </c>
      <c r="AV814" s="15" t="s">
        <v>139</v>
      </c>
      <c r="AW814" s="15" t="s">
        <v>33</v>
      </c>
      <c r="AX814" s="15" t="s">
        <v>86</v>
      </c>
      <c r="AY814" s="229" t="s">
        <v>133</v>
      </c>
    </row>
    <row r="815" spans="1:65" s="2" customFormat="1" ht="16.5" customHeight="1">
      <c r="A815" s="32"/>
      <c r="B815" s="33"/>
      <c r="C815" s="184" t="s">
        <v>915</v>
      </c>
      <c r="D815" s="184" t="s">
        <v>135</v>
      </c>
      <c r="E815" s="185" t="s">
        <v>916</v>
      </c>
      <c r="F815" s="186" t="s">
        <v>389</v>
      </c>
      <c r="G815" s="187" t="s">
        <v>390</v>
      </c>
      <c r="H815" s="188">
        <v>236.41</v>
      </c>
      <c r="I815" s="189">
        <v>0</v>
      </c>
      <c r="J815" s="189">
        <f>ROUND(I815*H815,2)</f>
        <v>0</v>
      </c>
      <c r="K815" s="190"/>
      <c r="L815" s="37"/>
      <c r="M815" s="191" t="s">
        <v>1</v>
      </c>
      <c r="N815" s="192" t="s">
        <v>43</v>
      </c>
      <c r="O815" s="193">
        <v>0</v>
      </c>
      <c r="P815" s="193">
        <f>O815*H815</f>
        <v>0</v>
      </c>
      <c r="Q815" s="193">
        <v>0</v>
      </c>
      <c r="R815" s="193">
        <f>Q815*H815</f>
        <v>0</v>
      </c>
      <c r="S815" s="193">
        <v>0</v>
      </c>
      <c r="T815" s="194">
        <f>S815*H815</f>
        <v>0</v>
      </c>
      <c r="U815" s="32"/>
      <c r="V815" s="32"/>
      <c r="W815" s="32"/>
      <c r="X815" s="32"/>
      <c r="Y815" s="32"/>
      <c r="Z815" s="32"/>
      <c r="AA815" s="32"/>
      <c r="AB815" s="32"/>
      <c r="AC815" s="32"/>
      <c r="AD815" s="32"/>
      <c r="AE815" s="32"/>
      <c r="AR815" s="195" t="s">
        <v>139</v>
      </c>
      <c r="AT815" s="195" t="s">
        <v>135</v>
      </c>
      <c r="AU815" s="195" t="s">
        <v>88</v>
      </c>
      <c r="AY815" s="18" t="s">
        <v>133</v>
      </c>
      <c r="BE815" s="196">
        <f>IF(N815="základní",J815,0)</f>
        <v>0</v>
      </c>
      <c r="BF815" s="196">
        <f>IF(N815="snížená",J815,0)</f>
        <v>0</v>
      </c>
      <c r="BG815" s="196">
        <f>IF(N815="zákl. přenesená",J815,0)</f>
        <v>0</v>
      </c>
      <c r="BH815" s="196">
        <f>IF(N815="sníž. přenesená",J815,0)</f>
        <v>0</v>
      </c>
      <c r="BI815" s="196">
        <f>IF(N815="nulová",J815,0)</f>
        <v>0</v>
      </c>
      <c r="BJ815" s="18" t="s">
        <v>86</v>
      </c>
      <c r="BK815" s="196">
        <f>ROUND(I815*H815,2)</f>
        <v>0</v>
      </c>
      <c r="BL815" s="18" t="s">
        <v>139</v>
      </c>
      <c r="BM815" s="195" t="s">
        <v>917</v>
      </c>
    </row>
    <row r="816" spans="1:47" s="2" customFormat="1" ht="12">
      <c r="A816" s="32"/>
      <c r="B816" s="33"/>
      <c r="C816" s="34"/>
      <c r="D816" s="197" t="s">
        <v>141</v>
      </c>
      <c r="E816" s="34"/>
      <c r="F816" s="198" t="s">
        <v>392</v>
      </c>
      <c r="G816" s="34"/>
      <c r="H816" s="34"/>
      <c r="I816" s="34"/>
      <c r="J816" s="34"/>
      <c r="K816" s="34"/>
      <c r="L816" s="37"/>
      <c r="M816" s="199"/>
      <c r="N816" s="200"/>
      <c r="O816" s="69"/>
      <c r="P816" s="69"/>
      <c r="Q816" s="69"/>
      <c r="R816" s="69"/>
      <c r="S816" s="69"/>
      <c r="T816" s="70"/>
      <c r="U816" s="32"/>
      <c r="V816" s="32"/>
      <c r="W816" s="32"/>
      <c r="X816" s="32"/>
      <c r="Y816" s="32"/>
      <c r="Z816" s="32"/>
      <c r="AA816" s="32"/>
      <c r="AB816" s="32"/>
      <c r="AC816" s="32"/>
      <c r="AD816" s="32"/>
      <c r="AE816" s="32"/>
      <c r="AT816" s="18" t="s">
        <v>141</v>
      </c>
      <c r="AU816" s="18" t="s">
        <v>88</v>
      </c>
    </row>
    <row r="817" spans="2:51" s="14" customFormat="1" ht="12">
      <c r="B817" s="210"/>
      <c r="C817" s="211"/>
      <c r="D817" s="197" t="s">
        <v>143</v>
      </c>
      <c r="E817" s="212" t="s">
        <v>1</v>
      </c>
      <c r="F817" s="213" t="s">
        <v>872</v>
      </c>
      <c r="G817" s="211"/>
      <c r="H817" s="214">
        <v>236.41</v>
      </c>
      <c r="I817" s="211"/>
      <c r="J817" s="211"/>
      <c r="K817" s="211"/>
      <c r="L817" s="215"/>
      <c r="M817" s="216"/>
      <c r="N817" s="217"/>
      <c r="O817" s="217"/>
      <c r="P817" s="217"/>
      <c r="Q817" s="217"/>
      <c r="R817" s="217"/>
      <c r="S817" s="217"/>
      <c r="T817" s="218"/>
      <c r="AT817" s="219" t="s">
        <v>143</v>
      </c>
      <c r="AU817" s="219" t="s">
        <v>88</v>
      </c>
      <c r="AV817" s="14" t="s">
        <v>88</v>
      </c>
      <c r="AW817" s="14" t="s">
        <v>33</v>
      </c>
      <c r="AX817" s="14" t="s">
        <v>78</v>
      </c>
      <c r="AY817" s="219" t="s">
        <v>133</v>
      </c>
    </row>
    <row r="818" spans="2:51" s="15" customFormat="1" ht="12">
      <c r="B818" s="220"/>
      <c r="C818" s="221"/>
      <c r="D818" s="197" t="s">
        <v>143</v>
      </c>
      <c r="E818" s="222" t="s">
        <v>1</v>
      </c>
      <c r="F818" s="223" t="s">
        <v>146</v>
      </c>
      <c r="G818" s="221"/>
      <c r="H818" s="224">
        <v>236.41</v>
      </c>
      <c r="I818" s="221"/>
      <c r="J818" s="221"/>
      <c r="K818" s="221"/>
      <c r="L818" s="225"/>
      <c r="M818" s="226"/>
      <c r="N818" s="227"/>
      <c r="O818" s="227"/>
      <c r="P818" s="227"/>
      <c r="Q818" s="227"/>
      <c r="R818" s="227"/>
      <c r="S818" s="227"/>
      <c r="T818" s="228"/>
      <c r="AT818" s="229" t="s">
        <v>143</v>
      </c>
      <c r="AU818" s="229" t="s">
        <v>88</v>
      </c>
      <c r="AV818" s="15" t="s">
        <v>139</v>
      </c>
      <c r="AW818" s="15" t="s">
        <v>33</v>
      </c>
      <c r="AX818" s="15" t="s">
        <v>86</v>
      </c>
      <c r="AY818" s="229" t="s">
        <v>133</v>
      </c>
    </row>
    <row r="819" spans="2:63" s="12" customFormat="1" ht="22.9" customHeight="1">
      <c r="B819" s="169"/>
      <c r="C819" s="170"/>
      <c r="D819" s="171" t="s">
        <v>77</v>
      </c>
      <c r="E819" s="182" t="s">
        <v>918</v>
      </c>
      <c r="F819" s="182" t="s">
        <v>919</v>
      </c>
      <c r="G819" s="170"/>
      <c r="H819" s="170"/>
      <c r="I819" s="170"/>
      <c r="J819" s="183">
        <f>BK819</f>
        <v>0</v>
      </c>
      <c r="K819" s="170"/>
      <c r="L819" s="174"/>
      <c r="M819" s="175"/>
      <c r="N819" s="176"/>
      <c r="O819" s="176"/>
      <c r="P819" s="177">
        <f>SUM(P820:P821)</f>
        <v>405.323059</v>
      </c>
      <c r="Q819" s="176"/>
      <c r="R819" s="177">
        <f>SUM(R820:R821)</f>
        <v>0</v>
      </c>
      <c r="S819" s="176"/>
      <c r="T819" s="178">
        <f>SUM(T820:T821)</f>
        <v>0</v>
      </c>
      <c r="AR819" s="179" t="s">
        <v>86</v>
      </c>
      <c r="AT819" s="180" t="s">
        <v>77</v>
      </c>
      <c r="AU819" s="180" t="s">
        <v>86</v>
      </c>
      <c r="AY819" s="179" t="s">
        <v>133</v>
      </c>
      <c r="BK819" s="181">
        <f>SUM(BK820:BK821)</f>
        <v>0</v>
      </c>
    </row>
    <row r="820" spans="1:65" s="2" customFormat="1" ht="16.5" customHeight="1">
      <c r="A820" s="32"/>
      <c r="B820" s="33"/>
      <c r="C820" s="184" t="s">
        <v>920</v>
      </c>
      <c r="D820" s="184" t="s">
        <v>135</v>
      </c>
      <c r="E820" s="185" t="s">
        <v>921</v>
      </c>
      <c r="F820" s="186" t="s">
        <v>922</v>
      </c>
      <c r="G820" s="187" t="s">
        <v>390</v>
      </c>
      <c r="H820" s="188">
        <v>532.619</v>
      </c>
      <c r="I820" s="189">
        <v>0</v>
      </c>
      <c r="J820" s="189">
        <f>ROUND(I820*H820,2)</f>
        <v>0</v>
      </c>
      <c r="K820" s="190"/>
      <c r="L820" s="37"/>
      <c r="M820" s="191" t="s">
        <v>1</v>
      </c>
      <c r="N820" s="192" t="s">
        <v>43</v>
      </c>
      <c r="O820" s="193">
        <v>0.761</v>
      </c>
      <c r="P820" s="193">
        <f>O820*H820</f>
        <v>405.323059</v>
      </c>
      <c r="Q820" s="193">
        <v>0</v>
      </c>
      <c r="R820" s="193">
        <f>Q820*H820</f>
        <v>0</v>
      </c>
      <c r="S820" s="193">
        <v>0</v>
      </c>
      <c r="T820" s="194">
        <f>S820*H820</f>
        <v>0</v>
      </c>
      <c r="U820" s="32"/>
      <c r="V820" s="32"/>
      <c r="W820" s="32"/>
      <c r="X820" s="32"/>
      <c r="Y820" s="32"/>
      <c r="Z820" s="32"/>
      <c r="AA820" s="32"/>
      <c r="AB820" s="32"/>
      <c r="AC820" s="32"/>
      <c r="AD820" s="32"/>
      <c r="AE820" s="32"/>
      <c r="AR820" s="195" t="s">
        <v>139</v>
      </c>
      <c r="AT820" s="195" t="s">
        <v>135</v>
      </c>
      <c r="AU820" s="195" t="s">
        <v>88</v>
      </c>
      <c r="AY820" s="18" t="s">
        <v>133</v>
      </c>
      <c r="BE820" s="196">
        <f>IF(N820="základní",J820,0)</f>
        <v>0</v>
      </c>
      <c r="BF820" s="196">
        <f>IF(N820="snížená",J820,0)</f>
        <v>0</v>
      </c>
      <c r="BG820" s="196">
        <f>IF(N820="zákl. přenesená",J820,0)</f>
        <v>0</v>
      </c>
      <c r="BH820" s="196">
        <f>IF(N820="sníž. přenesená",J820,0)</f>
        <v>0</v>
      </c>
      <c r="BI820" s="196">
        <f>IF(N820="nulová",J820,0)</f>
        <v>0</v>
      </c>
      <c r="BJ820" s="18" t="s">
        <v>86</v>
      </c>
      <c r="BK820" s="196">
        <f>ROUND(I820*H820,2)</f>
        <v>0</v>
      </c>
      <c r="BL820" s="18" t="s">
        <v>139</v>
      </c>
      <c r="BM820" s="195" t="s">
        <v>923</v>
      </c>
    </row>
    <row r="821" spans="1:47" s="2" customFormat="1" ht="12">
      <c r="A821" s="32"/>
      <c r="B821" s="33"/>
      <c r="C821" s="34"/>
      <c r="D821" s="197" t="s">
        <v>141</v>
      </c>
      <c r="E821" s="34"/>
      <c r="F821" s="198" t="s">
        <v>924</v>
      </c>
      <c r="G821" s="34"/>
      <c r="H821" s="34"/>
      <c r="I821" s="34"/>
      <c r="J821" s="34"/>
      <c r="K821" s="34"/>
      <c r="L821" s="37"/>
      <c r="M821" s="199"/>
      <c r="N821" s="200"/>
      <c r="O821" s="69"/>
      <c r="P821" s="69"/>
      <c r="Q821" s="69"/>
      <c r="R821" s="69"/>
      <c r="S821" s="69"/>
      <c r="T821" s="70"/>
      <c r="U821" s="32"/>
      <c r="V821" s="32"/>
      <c r="W821" s="32"/>
      <c r="X821" s="32"/>
      <c r="Y821" s="32"/>
      <c r="Z821" s="32"/>
      <c r="AA821" s="32"/>
      <c r="AB821" s="32"/>
      <c r="AC821" s="32"/>
      <c r="AD821" s="32"/>
      <c r="AE821" s="32"/>
      <c r="AT821" s="18" t="s">
        <v>141</v>
      </c>
      <c r="AU821" s="18" t="s">
        <v>88</v>
      </c>
    </row>
    <row r="822" spans="2:63" s="12" customFormat="1" ht="25.9" customHeight="1">
      <c r="B822" s="169"/>
      <c r="C822" s="170"/>
      <c r="D822" s="171" t="s">
        <v>77</v>
      </c>
      <c r="E822" s="172" t="s">
        <v>925</v>
      </c>
      <c r="F822" s="172" t="s">
        <v>926</v>
      </c>
      <c r="G822" s="170"/>
      <c r="H822" s="170"/>
      <c r="I822" s="170"/>
      <c r="J822" s="173">
        <f>BK822</f>
        <v>0</v>
      </c>
      <c r="K822" s="170"/>
      <c r="L822" s="174"/>
      <c r="M822" s="175"/>
      <c r="N822" s="176"/>
      <c r="O822" s="176"/>
      <c r="P822" s="177">
        <f>P823</f>
        <v>1.0108000000000001</v>
      </c>
      <c r="Q822" s="176"/>
      <c r="R822" s="177">
        <f>R823</f>
        <v>0</v>
      </c>
      <c r="S822" s="176"/>
      <c r="T822" s="178">
        <f>T823</f>
        <v>0.08</v>
      </c>
      <c r="AR822" s="179" t="s">
        <v>88</v>
      </c>
      <c r="AT822" s="180" t="s">
        <v>77</v>
      </c>
      <c r="AU822" s="180" t="s">
        <v>78</v>
      </c>
      <c r="AY822" s="179" t="s">
        <v>133</v>
      </c>
      <c r="BK822" s="181">
        <f>BK823</f>
        <v>0</v>
      </c>
    </row>
    <row r="823" spans="2:63" s="12" customFormat="1" ht="22.9" customHeight="1">
      <c r="B823" s="169"/>
      <c r="C823" s="170"/>
      <c r="D823" s="171" t="s">
        <v>77</v>
      </c>
      <c r="E823" s="182" t="s">
        <v>927</v>
      </c>
      <c r="F823" s="182" t="s">
        <v>928</v>
      </c>
      <c r="G823" s="170"/>
      <c r="H823" s="170"/>
      <c r="I823" s="170"/>
      <c r="J823" s="183">
        <f>BK823</f>
        <v>0</v>
      </c>
      <c r="K823" s="170"/>
      <c r="L823" s="174"/>
      <c r="M823" s="175"/>
      <c r="N823" s="176"/>
      <c r="O823" s="176"/>
      <c r="P823" s="177">
        <f>SUM(P824:P831)</f>
        <v>1.0108000000000001</v>
      </c>
      <c r="Q823" s="176"/>
      <c r="R823" s="177">
        <f>SUM(R824:R831)</f>
        <v>0</v>
      </c>
      <c r="S823" s="176"/>
      <c r="T823" s="178">
        <f>SUM(T824:T831)</f>
        <v>0.08</v>
      </c>
      <c r="AR823" s="179" t="s">
        <v>88</v>
      </c>
      <c r="AT823" s="180" t="s">
        <v>77</v>
      </c>
      <c r="AU823" s="180" t="s">
        <v>86</v>
      </c>
      <c r="AY823" s="179" t="s">
        <v>133</v>
      </c>
      <c r="BK823" s="181">
        <f>SUM(BK824:BK831)</f>
        <v>0</v>
      </c>
    </row>
    <row r="824" spans="1:65" s="2" customFormat="1" ht="16.5" customHeight="1">
      <c r="A824" s="32"/>
      <c r="B824" s="33"/>
      <c r="C824" s="184" t="s">
        <v>929</v>
      </c>
      <c r="D824" s="184" t="s">
        <v>135</v>
      </c>
      <c r="E824" s="185" t="s">
        <v>930</v>
      </c>
      <c r="F824" s="186" t="s">
        <v>931</v>
      </c>
      <c r="G824" s="187" t="s">
        <v>514</v>
      </c>
      <c r="H824" s="188">
        <v>1</v>
      </c>
      <c r="I824" s="189">
        <v>0</v>
      </c>
      <c r="J824" s="189">
        <f>ROUND(I824*H824,2)</f>
        <v>0</v>
      </c>
      <c r="K824" s="190"/>
      <c r="L824" s="37"/>
      <c r="M824" s="191" t="s">
        <v>1</v>
      </c>
      <c r="N824" s="192" t="s">
        <v>43</v>
      </c>
      <c r="O824" s="193">
        <v>0.25</v>
      </c>
      <c r="P824" s="193">
        <f>O824*H824</f>
        <v>0.25</v>
      </c>
      <c r="Q824" s="193">
        <v>0</v>
      </c>
      <c r="R824" s="193">
        <f>Q824*H824</f>
        <v>0</v>
      </c>
      <c r="S824" s="193">
        <v>0.08</v>
      </c>
      <c r="T824" s="194">
        <f>S824*H824</f>
        <v>0.08</v>
      </c>
      <c r="U824" s="32"/>
      <c r="V824" s="32"/>
      <c r="W824" s="32"/>
      <c r="X824" s="32"/>
      <c r="Y824" s="32"/>
      <c r="Z824" s="32"/>
      <c r="AA824" s="32"/>
      <c r="AB824" s="32"/>
      <c r="AC824" s="32"/>
      <c r="AD824" s="32"/>
      <c r="AE824" s="32"/>
      <c r="AR824" s="195" t="s">
        <v>234</v>
      </c>
      <c r="AT824" s="195" t="s">
        <v>135</v>
      </c>
      <c r="AU824" s="195" t="s">
        <v>88</v>
      </c>
      <c r="AY824" s="18" t="s">
        <v>133</v>
      </c>
      <c r="BE824" s="196">
        <f>IF(N824="základní",J824,0)</f>
        <v>0</v>
      </c>
      <c r="BF824" s="196">
        <f>IF(N824="snížená",J824,0)</f>
        <v>0</v>
      </c>
      <c r="BG824" s="196">
        <f>IF(N824="zákl. přenesená",J824,0)</f>
        <v>0</v>
      </c>
      <c r="BH824" s="196">
        <f>IF(N824="sníž. přenesená",J824,0)</f>
        <v>0</v>
      </c>
      <c r="BI824" s="196">
        <f>IF(N824="nulová",J824,0)</f>
        <v>0</v>
      </c>
      <c r="BJ824" s="18" t="s">
        <v>86</v>
      </c>
      <c r="BK824" s="196">
        <f>ROUND(I824*H824,2)</f>
        <v>0</v>
      </c>
      <c r="BL824" s="18" t="s">
        <v>234</v>
      </c>
      <c r="BM824" s="195" t="s">
        <v>932</v>
      </c>
    </row>
    <row r="825" spans="1:47" s="2" customFormat="1" ht="12">
      <c r="A825" s="32"/>
      <c r="B825" s="33"/>
      <c r="C825" s="34"/>
      <c r="D825" s="197" t="s">
        <v>141</v>
      </c>
      <c r="E825" s="34"/>
      <c r="F825" s="198" t="s">
        <v>933</v>
      </c>
      <c r="G825" s="34"/>
      <c r="H825" s="34"/>
      <c r="I825" s="34"/>
      <c r="J825" s="34"/>
      <c r="K825" s="34"/>
      <c r="L825" s="37"/>
      <c r="M825" s="199"/>
      <c r="N825" s="200"/>
      <c r="O825" s="69"/>
      <c r="P825" s="69"/>
      <c r="Q825" s="69"/>
      <c r="R825" s="69"/>
      <c r="S825" s="69"/>
      <c r="T825" s="70"/>
      <c r="U825" s="32"/>
      <c r="V825" s="32"/>
      <c r="W825" s="32"/>
      <c r="X825" s="32"/>
      <c r="Y825" s="32"/>
      <c r="Z825" s="32"/>
      <c r="AA825" s="32"/>
      <c r="AB825" s="32"/>
      <c r="AC825" s="32"/>
      <c r="AD825" s="32"/>
      <c r="AE825" s="32"/>
      <c r="AT825" s="18" t="s">
        <v>141</v>
      </c>
      <c r="AU825" s="18" t="s">
        <v>88</v>
      </c>
    </row>
    <row r="826" spans="2:51" s="13" customFormat="1" ht="12">
      <c r="B826" s="201"/>
      <c r="C826" s="202"/>
      <c r="D826" s="197" t="s">
        <v>143</v>
      </c>
      <c r="E826" s="203" t="s">
        <v>1</v>
      </c>
      <c r="F826" s="204" t="s">
        <v>934</v>
      </c>
      <c r="G826" s="202"/>
      <c r="H826" s="203" t="s">
        <v>1</v>
      </c>
      <c r="I826" s="202"/>
      <c r="J826" s="202"/>
      <c r="K826" s="202"/>
      <c r="L826" s="205"/>
      <c r="M826" s="206"/>
      <c r="N826" s="207"/>
      <c r="O826" s="207"/>
      <c r="P826" s="207"/>
      <c r="Q826" s="207"/>
      <c r="R826" s="207"/>
      <c r="S826" s="207"/>
      <c r="T826" s="208"/>
      <c r="AT826" s="209" t="s">
        <v>143</v>
      </c>
      <c r="AU826" s="209" t="s">
        <v>88</v>
      </c>
      <c r="AV826" s="13" t="s">
        <v>86</v>
      </c>
      <c r="AW826" s="13" t="s">
        <v>33</v>
      </c>
      <c r="AX826" s="13" t="s">
        <v>78</v>
      </c>
      <c r="AY826" s="209" t="s">
        <v>133</v>
      </c>
    </row>
    <row r="827" spans="2:51" s="14" customFormat="1" ht="12">
      <c r="B827" s="210"/>
      <c r="C827" s="211"/>
      <c r="D827" s="197" t="s">
        <v>143</v>
      </c>
      <c r="E827" s="212" t="s">
        <v>1</v>
      </c>
      <c r="F827" s="213" t="s">
        <v>536</v>
      </c>
      <c r="G827" s="211"/>
      <c r="H827" s="214">
        <v>1</v>
      </c>
      <c r="I827" s="211"/>
      <c r="J827" s="211"/>
      <c r="K827" s="211"/>
      <c r="L827" s="215"/>
      <c r="M827" s="216"/>
      <c r="N827" s="217"/>
      <c r="O827" s="217"/>
      <c r="P827" s="217"/>
      <c r="Q827" s="217"/>
      <c r="R827" s="217"/>
      <c r="S827" s="217"/>
      <c r="T827" s="218"/>
      <c r="AT827" s="219" t="s">
        <v>143</v>
      </c>
      <c r="AU827" s="219" t="s">
        <v>88</v>
      </c>
      <c r="AV827" s="14" t="s">
        <v>88</v>
      </c>
      <c r="AW827" s="14" t="s">
        <v>33</v>
      </c>
      <c r="AX827" s="14" t="s">
        <v>78</v>
      </c>
      <c r="AY827" s="219" t="s">
        <v>133</v>
      </c>
    </row>
    <row r="828" spans="2:51" s="15" customFormat="1" ht="12">
      <c r="B828" s="220"/>
      <c r="C828" s="221"/>
      <c r="D828" s="197" t="s">
        <v>143</v>
      </c>
      <c r="E828" s="222" t="s">
        <v>1</v>
      </c>
      <c r="F828" s="223" t="s">
        <v>146</v>
      </c>
      <c r="G828" s="221"/>
      <c r="H828" s="224">
        <v>1</v>
      </c>
      <c r="I828" s="221"/>
      <c r="J828" s="221"/>
      <c r="K828" s="221"/>
      <c r="L828" s="225"/>
      <c r="M828" s="226"/>
      <c r="N828" s="227"/>
      <c r="O828" s="227"/>
      <c r="P828" s="227"/>
      <c r="Q828" s="227"/>
      <c r="R828" s="227"/>
      <c r="S828" s="227"/>
      <c r="T828" s="228"/>
      <c r="AT828" s="229" t="s">
        <v>143</v>
      </c>
      <c r="AU828" s="229" t="s">
        <v>88</v>
      </c>
      <c r="AV828" s="15" t="s">
        <v>139</v>
      </c>
      <c r="AW828" s="15" t="s">
        <v>33</v>
      </c>
      <c r="AX828" s="15" t="s">
        <v>86</v>
      </c>
      <c r="AY828" s="229" t="s">
        <v>133</v>
      </c>
    </row>
    <row r="829" spans="1:65" s="2" customFormat="1" ht="16.5" customHeight="1">
      <c r="A829" s="32"/>
      <c r="B829" s="33"/>
      <c r="C829" s="184" t="s">
        <v>935</v>
      </c>
      <c r="D829" s="184" t="s">
        <v>135</v>
      </c>
      <c r="E829" s="185" t="s">
        <v>936</v>
      </c>
      <c r="F829" s="186" t="s">
        <v>937</v>
      </c>
      <c r="G829" s="187" t="s">
        <v>390</v>
      </c>
      <c r="H829" s="188">
        <v>0.08</v>
      </c>
      <c r="I829" s="189">
        <v>0</v>
      </c>
      <c r="J829" s="189">
        <f>ROUND(I829*H829,2)</f>
        <v>0</v>
      </c>
      <c r="K829" s="190"/>
      <c r="L829" s="37"/>
      <c r="M829" s="191" t="s">
        <v>1</v>
      </c>
      <c r="N829" s="192" t="s">
        <v>43</v>
      </c>
      <c r="O829" s="193">
        <v>9.51</v>
      </c>
      <c r="P829" s="193">
        <f>O829*H829</f>
        <v>0.7608</v>
      </c>
      <c r="Q829" s="193">
        <v>0</v>
      </c>
      <c r="R829" s="193">
        <f>Q829*H829</f>
        <v>0</v>
      </c>
      <c r="S829" s="193">
        <v>0</v>
      </c>
      <c r="T829" s="194">
        <f>S829*H829</f>
        <v>0</v>
      </c>
      <c r="U829" s="32"/>
      <c r="V829" s="32"/>
      <c r="W829" s="32"/>
      <c r="X829" s="32"/>
      <c r="Y829" s="32"/>
      <c r="Z829" s="32"/>
      <c r="AA829" s="32"/>
      <c r="AB829" s="32"/>
      <c r="AC829" s="32"/>
      <c r="AD829" s="32"/>
      <c r="AE829" s="32"/>
      <c r="AR829" s="195" t="s">
        <v>234</v>
      </c>
      <c r="AT829" s="195" t="s">
        <v>135</v>
      </c>
      <c r="AU829" s="195" t="s">
        <v>88</v>
      </c>
      <c r="AY829" s="18" t="s">
        <v>133</v>
      </c>
      <c r="BE829" s="196">
        <f>IF(N829="základní",J829,0)</f>
        <v>0</v>
      </c>
      <c r="BF829" s="196">
        <f>IF(N829="snížená",J829,0)</f>
        <v>0</v>
      </c>
      <c r="BG829" s="196">
        <f>IF(N829="zákl. přenesená",J829,0)</f>
        <v>0</v>
      </c>
      <c r="BH829" s="196">
        <f>IF(N829="sníž. přenesená",J829,0)</f>
        <v>0</v>
      </c>
      <c r="BI829" s="196">
        <f>IF(N829="nulová",J829,0)</f>
        <v>0</v>
      </c>
      <c r="BJ829" s="18" t="s">
        <v>86</v>
      </c>
      <c r="BK829" s="196">
        <f>ROUND(I829*H829,2)</f>
        <v>0</v>
      </c>
      <c r="BL829" s="18" t="s">
        <v>234</v>
      </c>
      <c r="BM829" s="195" t="s">
        <v>938</v>
      </c>
    </row>
    <row r="830" spans="1:47" s="2" customFormat="1" ht="19.5">
      <c r="A830" s="32"/>
      <c r="B830" s="33"/>
      <c r="C830" s="34"/>
      <c r="D830" s="197" t="s">
        <v>141</v>
      </c>
      <c r="E830" s="34"/>
      <c r="F830" s="198" t="s">
        <v>939</v>
      </c>
      <c r="G830" s="34"/>
      <c r="H830" s="34"/>
      <c r="I830" s="34"/>
      <c r="J830" s="34"/>
      <c r="K830" s="34"/>
      <c r="L830" s="37"/>
      <c r="M830" s="199"/>
      <c r="N830" s="200"/>
      <c r="O830" s="69"/>
      <c r="P830" s="69"/>
      <c r="Q830" s="69"/>
      <c r="R830" s="69"/>
      <c r="S830" s="69"/>
      <c r="T830" s="70"/>
      <c r="U830" s="32"/>
      <c r="V830" s="32"/>
      <c r="W830" s="32"/>
      <c r="X830" s="32"/>
      <c r="Y830" s="32"/>
      <c r="Z830" s="32"/>
      <c r="AA830" s="32"/>
      <c r="AB830" s="32"/>
      <c r="AC830" s="32"/>
      <c r="AD830" s="32"/>
      <c r="AE830" s="32"/>
      <c r="AT830" s="18" t="s">
        <v>141</v>
      </c>
      <c r="AU830" s="18" t="s">
        <v>88</v>
      </c>
    </row>
    <row r="831" spans="2:51" s="14" customFormat="1" ht="12">
      <c r="B831" s="210"/>
      <c r="C831" s="211"/>
      <c r="D831" s="197" t="s">
        <v>143</v>
      </c>
      <c r="E831" s="212" t="s">
        <v>1</v>
      </c>
      <c r="F831" s="213" t="s">
        <v>940</v>
      </c>
      <c r="G831" s="211"/>
      <c r="H831" s="214">
        <v>0.08</v>
      </c>
      <c r="I831" s="211"/>
      <c r="J831" s="211"/>
      <c r="K831" s="211"/>
      <c r="L831" s="215"/>
      <c r="M831" s="250"/>
      <c r="N831" s="251"/>
      <c r="O831" s="251"/>
      <c r="P831" s="251"/>
      <c r="Q831" s="251"/>
      <c r="R831" s="251"/>
      <c r="S831" s="251"/>
      <c r="T831" s="252"/>
      <c r="AT831" s="219" t="s">
        <v>143</v>
      </c>
      <c r="AU831" s="219" t="s">
        <v>88</v>
      </c>
      <c r="AV831" s="14" t="s">
        <v>88</v>
      </c>
      <c r="AW831" s="14" t="s">
        <v>33</v>
      </c>
      <c r="AX831" s="14" t="s">
        <v>86</v>
      </c>
      <c r="AY831" s="219" t="s">
        <v>133</v>
      </c>
    </row>
    <row r="832" spans="1:31" s="2" customFormat="1" ht="6.95" customHeight="1">
      <c r="A832" s="32"/>
      <c r="B832" s="52"/>
      <c r="C832" s="53"/>
      <c r="D832" s="53"/>
      <c r="E832" s="53"/>
      <c r="F832" s="53"/>
      <c r="G832" s="53"/>
      <c r="H832" s="53"/>
      <c r="I832" s="53"/>
      <c r="J832" s="53"/>
      <c r="K832" s="53"/>
      <c r="L832" s="37"/>
      <c r="M832" s="32"/>
      <c r="O832" s="32"/>
      <c r="P832" s="32"/>
      <c r="Q832" s="32"/>
      <c r="R832" s="32"/>
      <c r="S832" s="32"/>
      <c r="T832" s="32"/>
      <c r="U832" s="32"/>
      <c r="V832" s="32"/>
      <c r="W832" s="32"/>
      <c r="X832" s="32"/>
      <c r="Y832" s="32"/>
      <c r="Z832" s="32"/>
      <c r="AA832" s="32"/>
      <c r="AB832" s="32"/>
      <c r="AC832" s="32"/>
      <c r="AD832" s="32"/>
      <c r="AE832" s="32"/>
    </row>
  </sheetData>
  <sheetProtection formatColumns="0" formatRows="0" autoFilter="0"/>
  <autoFilter ref="C126:K831"/>
  <mergeCells count="9">
    <mergeCell ref="E87:H87"/>
    <mergeCell ref="E117:H117"/>
    <mergeCell ref="E119:H119"/>
    <mergeCell ref="L2:V2"/>
    <mergeCell ref="E7:H7"/>
    <mergeCell ref="E9:H9"/>
    <mergeCell ref="E18:H18"/>
    <mergeCell ref="E27:H27"/>
    <mergeCell ref="E85:H85"/>
  </mergeCells>
  <printOptions/>
  <pageMargins left="0.7874015748031497" right="0.3937007874015748" top="0.984251968503937" bottom="0.3937007874015748" header="0" footer="0"/>
  <pageSetup blackAndWhite="1" fitToHeight="100" horizontalDpi="600" verticalDpi="600" orientation="landscape" paperSize="9" scale="85"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58"/>
  <sheetViews>
    <sheetView showGridLines="0" workbookViewId="0" topLeftCell="A1">
      <selection activeCell="W543" sqref="W543"/>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3"/>
    </row>
    <row r="2" spans="12:46" s="1" customFormat="1" ht="36.95" customHeight="1">
      <c r="L2" s="258"/>
      <c r="M2" s="258"/>
      <c r="N2" s="258"/>
      <c r="O2" s="258"/>
      <c r="P2" s="258"/>
      <c r="Q2" s="258"/>
      <c r="R2" s="258"/>
      <c r="S2" s="258"/>
      <c r="T2" s="258"/>
      <c r="U2" s="258"/>
      <c r="V2" s="258"/>
      <c r="AT2" s="18" t="s">
        <v>91</v>
      </c>
    </row>
    <row r="3" spans="2:46" s="1" customFormat="1" ht="6.95" customHeight="1">
      <c r="B3" s="106"/>
      <c r="C3" s="107"/>
      <c r="D3" s="107"/>
      <c r="E3" s="107"/>
      <c r="F3" s="107"/>
      <c r="G3" s="107"/>
      <c r="H3" s="107"/>
      <c r="I3" s="107"/>
      <c r="J3" s="107"/>
      <c r="K3" s="107"/>
      <c r="L3" s="21"/>
      <c r="AT3" s="18" t="s">
        <v>88</v>
      </c>
    </row>
    <row r="4" spans="2:46" s="1" customFormat="1" ht="24.95" customHeight="1">
      <c r="B4" s="21"/>
      <c r="D4" s="108" t="s">
        <v>99</v>
      </c>
      <c r="L4" s="21"/>
      <c r="M4" s="109" t="s">
        <v>10</v>
      </c>
      <c r="AT4" s="18" t="s">
        <v>4</v>
      </c>
    </row>
    <row r="5" spans="2:12" s="1" customFormat="1" ht="6.95" customHeight="1">
      <c r="B5" s="21"/>
      <c r="L5" s="21"/>
    </row>
    <row r="6" spans="2:12" s="1" customFormat="1" ht="12" customHeight="1">
      <c r="B6" s="21"/>
      <c r="D6" s="110" t="s">
        <v>14</v>
      </c>
      <c r="L6" s="21"/>
    </row>
    <row r="7" spans="2:12" s="1" customFormat="1" ht="16.5" customHeight="1">
      <c r="B7" s="21"/>
      <c r="E7" s="297" t="str">
        <f>'Rekapitulace stavby'!K6</f>
        <v>II/233 Radnice, průtah</v>
      </c>
      <c r="F7" s="298"/>
      <c r="G7" s="298"/>
      <c r="H7" s="298"/>
      <c r="L7" s="21"/>
    </row>
    <row r="8" spans="1:31" s="2" customFormat="1" ht="12" customHeight="1">
      <c r="A8" s="32"/>
      <c r="B8" s="37"/>
      <c r="C8" s="32"/>
      <c r="D8" s="110" t="s">
        <v>100</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99" t="s">
        <v>941</v>
      </c>
      <c r="F9" s="300"/>
      <c r="G9" s="300"/>
      <c r="H9" s="300"/>
      <c r="I9" s="32"/>
      <c r="J9" s="32"/>
      <c r="K9" s="32"/>
      <c r="L9" s="49"/>
      <c r="S9" s="32"/>
      <c r="T9" s="32"/>
      <c r="U9" s="32"/>
      <c r="V9" s="32"/>
      <c r="W9" s="32"/>
      <c r="X9" s="32"/>
      <c r="Y9" s="32"/>
      <c r="Z9" s="32"/>
      <c r="AA9" s="32"/>
      <c r="AB9" s="32"/>
      <c r="AC9" s="32"/>
      <c r="AD9" s="32"/>
      <c r="AE9" s="32"/>
    </row>
    <row r="10" spans="1:31" s="2" customFormat="1" ht="12">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0" t="s">
        <v>16</v>
      </c>
      <c r="E11" s="32"/>
      <c r="F11" s="111" t="s">
        <v>92</v>
      </c>
      <c r="G11" s="32"/>
      <c r="H11" s="32"/>
      <c r="I11" s="110" t="s">
        <v>18</v>
      </c>
      <c r="J11" s="111"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0" t="s">
        <v>19</v>
      </c>
      <c r="E12" s="32"/>
      <c r="F12" s="111" t="s">
        <v>20</v>
      </c>
      <c r="G12" s="32"/>
      <c r="H12" s="32"/>
      <c r="I12" s="110" t="s">
        <v>21</v>
      </c>
      <c r="J12" s="112" t="str">
        <f>'Rekapitulace stavby'!AN8</f>
        <v>10. 3. 2020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0" t="s">
        <v>23</v>
      </c>
      <c r="E14" s="32"/>
      <c r="F14" s="32"/>
      <c r="G14" s="32"/>
      <c r="H14" s="32"/>
      <c r="I14" s="110" t="s">
        <v>24</v>
      </c>
      <c r="J14" s="111" t="s">
        <v>25</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11" t="s">
        <v>26</v>
      </c>
      <c r="F15" s="32"/>
      <c r="G15" s="32"/>
      <c r="H15" s="32"/>
      <c r="I15" s="110" t="s">
        <v>27</v>
      </c>
      <c r="J15" s="111" t="s">
        <v>1</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0" t="s">
        <v>28</v>
      </c>
      <c r="E17" s="32"/>
      <c r="F17" s="32"/>
      <c r="G17" s="32"/>
      <c r="H17" s="32"/>
      <c r="I17" s="110" t="s">
        <v>24</v>
      </c>
      <c r="J17" s="111" t="str">
        <f>'Rekapitulace stavby'!AN13</f>
        <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301" t="str">
        <f>'Rekapitulace stavby'!E14</f>
        <v xml:space="preserve"> </v>
      </c>
      <c r="F18" s="301"/>
      <c r="G18" s="301"/>
      <c r="H18" s="301"/>
      <c r="I18" s="110" t="s">
        <v>27</v>
      </c>
      <c r="J18" s="111" t="str">
        <f>'Rekapitulace stavby'!AN14</f>
        <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0" t="s">
        <v>30</v>
      </c>
      <c r="E20" s="32"/>
      <c r="F20" s="32"/>
      <c r="G20" s="32"/>
      <c r="H20" s="32"/>
      <c r="I20" s="110" t="s">
        <v>24</v>
      </c>
      <c r="J20" s="111" t="s">
        <v>31</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11" t="s">
        <v>32</v>
      </c>
      <c r="F21" s="32"/>
      <c r="G21" s="32"/>
      <c r="H21" s="32"/>
      <c r="I21" s="110" t="s">
        <v>27</v>
      </c>
      <c r="J21" s="111" t="s">
        <v>1</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0" t="s">
        <v>34</v>
      </c>
      <c r="E23" s="32"/>
      <c r="F23" s="32"/>
      <c r="G23" s="32"/>
      <c r="H23" s="32"/>
      <c r="I23" s="110" t="s">
        <v>24</v>
      </c>
      <c r="J23" s="111" t="s">
        <v>35</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11" t="s">
        <v>36</v>
      </c>
      <c r="F24" s="32"/>
      <c r="G24" s="32"/>
      <c r="H24" s="32"/>
      <c r="I24" s="110" t="s">
        <v>27</v>
      </c>
      <c r="J24" s="111" t="s">
        <v>1</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0" t="s">
        <v>37</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3"/>
      <c r="B27" s="114"/>
      <c r="C27" s="113"/>
      <c r="D27" s="113"/>
      <c r="E27" s="302" t="s">
        <v>1</v>
      </c>
      <c r="F27" s="302"/>
      <c r="G27" s="302"/>
      <c r="H27" s="302"/>
      <c r="I27" s="113"/>
      <c r="J27" s="113"/>
      <c r="K27" s="113"/>
      <c r="L27" s="115"/>
      <c r="S27" s="113"/>
      <c r="T27" s="113"/>
      <c r="U27" s="113"/>
      <c r="V27" s="113"/>
      <c r="W27" s="113"/>
      <c r="X27" s="113"/>
      <c r="Y27" s="113"/>
      <c r="Z27" s="113"/>
      <c r="AA27" s="113"/>
      <c r="AB27" s="113"/>
      <c r="AC27" s="113"/>
      <c r="AD27" s="113"/>
      <c r="AE27" s="113"/>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16"/>
      <c r="E29" s="116"/>
      <c r="F29" s="116"/>
      <c r="G29" s="116"/>
      <c r="H29" s="116"/>
      <c r="I29" s="116"/>
      <c r="J29" s="116"/>
      <c r="K29" s="116"/>
      <c r="L29" s="49"/>
      <c r="S29" s="32"/>
      <c r="T29" s="32"/>
      <c r="U29" s="32"/>
      <c r="V29" s="32"/>
      <c r="W29" s="32"/>
      <c r="X29" s="32"/>
      <c r="Y29" s="32"/>
      <c r="Z29" s="32"/>
      <c r="AA29" s="32"/>
      <c r="AB29" s="32"/>
      <c r="AC29" s="32"/>
      <c r="AD29" s="32"/>
      <c r="AE29" s="32"/>
    </row>
    <row r="30" spans="1:31" s="2" customFormat="1" ht="25.35" customHeight="1">
      <c r="A30" s="32"/>
      <c r="B30" s="37"/>
      <c r="C30" s="32"/>
      <c r="D30" s="117" t="s">
        <v>38</v>
      </c>
      <c r="E30" s="32"/>
      <c r="F30" s="32"/>
      <c r="G30" s="32"/>
      <c r="H30" s="32"/>
      <c r="I30" s="32"/>
      <c r="J30" s="118">
        <f>ROUND(J125,2)</f>
        <v>0</v>
      </c>
      <c r="K30" s="32"/>
      <c r="L30" s="49"/>
      <c r="S30" s="32"/>
      <c r="T30" s="32"/>
      <c r="U30" s="32"/>
      <c r="V30" s="32"/>
      <c r="W30" s="32"/>
      <c r="X30" s="32"/>
      <c r="Y30" s="32"/>
      <c r="Z30" s="32"/>
      <c r="AA30" s="32"/>
      <c r="AB30" s="32"/>
      <c r="AC30" s="32"/>
      <c r="AD30" s="32"/>
      <c r="AE30" s="32"/>
    </row>
    <row r="31" spans="1:31" s="2" customFormat="1" ht="6.95" customHeight="1">
      <c r="A31" s="32"/>
      <c r="B31" s="37"/>
      <c r="C31" s="32"/>
      <c r="D31" s="116"/>
      <c r="E31" s="116"/>
      <c r="F31" s="116"/>
      <c r="G31" s="116"/>
      <c r="H31" s="116"/>
      <c r="I31" s="116"/>
      <c r="J31" s="116"/>
      <c r="K31" s="116"/>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19" t="s">
        <v>40</v>
      </c>
      <c r="G32" s="32"/>
      <c r="H32" s="32"/>
      <c r="I32" s="119" t="s">
        <v>39</v>
      </c>
      <c r="J32" s="119" t="s">
        <v>41</v>
      </c>
      <c r="K32" s="32"/>
      <c r="L32" s="49"/>
      <c r="S32" s="32"/>
      <c r="T32" s="32"/>
      <c r="U32" s="32"/>
      <c r="V32" s="32"/>
      <c r="W32" s="32"/>
      <c r="X32" s="32"/>
      <c r="Y32" s="32"/>
      <c r="Z32" s="32"/>
      <c r="AA32" s="32"/>
      <c r="AB32" s="32"/>
      <c r="AC32" s="32"/>
      <c r="AD32" s="32"/>
      <c r="AE32" s="32"/>
    </row>
    <row r="33" spans="1:31" s="2" customFormat="1" ht="14.45" customHeight="1">
      <c r="A33" s="32"/>
      <c r="B33" s="37"/>
      <c r="C33" s="32"/>
      <c r="D33" s="120" t="s">
        <v>42</v>
      </c>
      <c r="E33" s="110" t="s">
        <v>43</v>
      </c>
      <c r="F33" s="121">
        <f>ROUND((SUM(BE125:BE557)),2)</f>
        <v>0</v>
      </c>
      <c r="G33" s="32"/>
      <c r="H33" s="32"/>
      <c r="I33" s="122">
        <v>0.21</v>
      </c>
      <c r="J33" s="121">
        <f>ROUND(((SUM(BE125:BE557))*I33),2)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0" t="s">
        <v>44</v>
      </c>
      <c r="F34" s="121">
        <f>ROUND((SUM(BF125:BF557)),2)</f>
        <v>0</v>
      </c>
      <c r="G34" s="32"/>
      <c r="H34" s="32"/>
      <c r="I34" s="122">
        <v>0.15</v>
      </c>
      <c r="J34" s="121">
        <f>ROUND(((SUM(BF125:BF557))*I34),2)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0" t="s">
        <v>45</v>
      </c>
      <c r="F35" s="121">
        <f>ROUND((SUM(BG125:BG557)),2)</f>
        <v>0</v>
      </c>
      <c r="G35" s="32"/>
      <c r="H35" s="32"/>
      <c r="I35" s="122">
        <v>0.21</v>
      </c>
      <c r="J35" s="121">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0" t="s">
        <v>46</v>
      </c>
      <c r="F36" s="121">
        <f>ROUND((SUM(BH125:BH557)),2)</f>
        <v>0</v>
      </c>
      <c r="G36" s="32"/>
      <c r="H36" s="32"/>
      <c r="I36" s="122">
        <v>0.15</v>
      </c>
      <c r="J36" s="121">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0" t="s">
        <v>47</v>
      </c>
      <c r="F37" s="121">
        <f>ROUND((SUM(BI125:BI557)),2)</f>
        <v>0</v>
      </c>
      <c r="G37" s="32"/>
      <c r="H37" s="32"/>
      <c r="I37" s="122">
        <v>0</v>
      </c>
      <c r="J37" s="121">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3"/>
      <c r="D39" s="124" t="s">
        <v>48</v>
      </c>
      <c r="E39" s="125"/>
      <c r="F39" s="125"/>
      <c r="G39" s="126" t="s">
        <v>49</v>
      </c>
      <c r="H39" s="127" t="s">
        <v>50</v>
      </c>
      <c r="I39" s="125"/>
      <c r="J39" s="128">
        <f>SUM(J30:J37)</f>
        <v>0</v>
      </c>
      <c r="K39" s="129"/>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9"/>
      <c r="D50" s="130" t="s">
        <v>51</v>
      </c>
      <c r="E50" s="131"/>
      <c r="F50" s="131"/>
      <c r="G50" s="130" t="s">
        <v>52</v>
      </c>
      <c r="H50" s="131"/>
      <c r="I50" s="131"/>
      <c r="J50" s="131"/>
      <c r="K50" s="131"/>
      <c r="L50" s="49"/>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2"/>
      <c r="B61" s="37"/>
      <c r="C61" s="32"/>
      <c r="D61" s="132" t="s">
        <v>53</v>
      </c>
      <c r="E61" s="133"/>
      <c r="F61" s="134" t="s">
        <v>54</v>
      </c>
      <c r="G61" s="132" t="s">
        <v>53</v>
      </c>
      <c r="H61" s="133"/>
      <c r="I61" s="133"/>
      <c r="J61" s="135" t="s">
        <v>54</v>
      </c>
      <c r="K61" s="133"/>
      <c r="L61" s="49"/>
      <c r="S61" s="32"/>
      <c r="T61" s="32"/>
      <c r="U61" s="32"/>
      <c r="V61" s="32"/>
      <c r="W61" s="32"/>
      <c r="X61" s="32"/>
      <c r="Y61" s="32"/>
      <c r="Z61" s="32"/>
      <c r="AA61" s="32"/>
      <c r="AB61" s="32"/>
      <c r="AC61" s="32"/>
      <c r="AD61" s="32"/>
      <c r="AE61" s="32"/>
    </row>
    <row r="62" spans="2:12" ht="12">
      <c r="B62" s="21"/>
      <c r="L62" s="21"/>
    </row>
    <row r="63" spans="2:12" ht="12">
      <c r="B63" s="21"/>
      <c r="L63" s="21"/>
    </row>
    <row r="64" spans="2:12" ht="12">
      <c r="B64" s="21"/>
      <c r="L64" s="21"/>
    </row>
    <row r="65" spans="1:31" s="2" customFormat="1" ht="12.75">
      <c r="A65" s="32"/>
      <c r="B65" s="37"/>
      <c r="C65" s="32"/>
      <c r="D65" s="130" t="s">
        <v>55</v>
      </c>
      <c r="E65" s="136"/>
      <c r="F65" s="136"/>
      <c r="G65" s="130" t="s">
        <v>56</v>
      </c>
      <c r="H65" s="136"/>
      <c r="I65" s="136"/>
      <c r="J65" s="136"/>
      <c r="K65" s="136"/>
      <c r="L65" s="49"/>
      <c r="S65" s="32"/>
      <c r="T65" s="32"/>
      <c r="U65" s="32"/>
      <c r="V65" s="32"/>
      <c r="W65" s="32"/>
      <c r="X65" s="32"/>
      <c r="Y65" s="32"/>
      <c r="Z65" s="32"/>
      <c r="AA65" s="32"/>
      <c r="AB65" s="32"/>
      <c r="AC65" s="32"/>
      <c r="AD65" s="32"/>
      <c r="AE65" s="32"/>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2"/>
      <c r="B76" s="37"/>
      <c r="C76" s="32"/>
      <c r="D76" s="132" t="s">
        <v>53</v>
      </c>
      <c r="E76" s="133"/>
      <c r="F76" s="134" t="s">
        <v>54</v>
      </c>
      <c r="G76" s="132" t="s">
        <v>53</v>
      </c>
      <c r="H76" s="133"/>
      <c r="I76" s="133"/>
      <c r="J76" s="135" t="s">
        <v>54</v>
      </c>
      <c r="K76" s="133"/>
      <c r="L76" s="49"/>
      <c r="S76" s="32"/>
      <c r="T76" s="32"/>
      <c r="U76" s="32"/>
      <c r="V76" s="32"/>
      <c r="W76" s="32"/>
      <c r="X76" s="32"/>
      <c r="Y76" s="32"/>
      <c r="Z76" s="32"/>
      <c r="AA76" s="32"/>
      <c r="AB76" s="32"/>
      <c r="AC76" s="32"/>
      <c r="AD76" s="32"/>
      <c r="AE76" s="32"/>
    </row>
    <row r="77" spans="1:31" s="2" customFormat="1" ht="14.45" customHeight="1">
      <c r="A77" s="32"/>
      <c r="B77" s="137"/>
      <c r="C77" s="138"/>
      <c r="D77" s="138"/>
      <c r="E77" s="138"/>
      <c r="F77" s="138"/>
      <c r="G77" s="138"/>
      <c r="H77" s="138"/>
      <c r="I77" s="138"/>
      <c r="J77" s="138"/>
      <c r="K77" s="138"/>
      <c r="L77" s="49"/>
      <c r="S77" s="32"/>
      <c r="T77" s="32"/>
      <c r="U77" s="32"/>
      <c r="V77" s="32"/>
      <c r="W77" s="32"/>
      <c r="X77" s="32"/>
      <c r="Y77" s="32"/>
      <c r="Z77" s="32"/>
      <c r="AA77" s="32"/>
      <c r="AB77" s="32"/>
      <c r="AC77" s="32"/>
      <c r="AD77" s="32"/>
      <c r="AE77" s="32"/>
    </row>
    <row r="81" spans="1:31" s="2" customFormat="1" ht="6.95" customHeight="1">
      <c r="A81" s="32"/>
      <c r="B81" s="139"/>
      <c r="C81" s="140"/>
      <c r="D81" s="140"/>
      <c r="E81" s="140"/>
      <c r="F81" s="140"/>
      <c r="G81" s="140"/>
      <c r="H81" s="140"/>
      <c r="I81" s="140"/>
      <c r="J81" s="140"/>
      <c r="K81" s="140"/>
      <c r="L81" s="49"/>
      <c r="S81" s="32"/>
      <c r="T81" s="32"/>
      <c r="U81" s="32"/>
      <c r="V81" s="32"/>
      <c r="W81" s="32"/>
      <c r="X81" s="32"/>
      <c r="Y81" s="32"/>
      <c r="Z81" s="32"/>
      <c r="AA81" s="32"/>
      <c r="AB81" s="32"/>
      <c r="AC81" s="32"/>
      <c r="AD81" s="32"/>
      <c r="AE81" s="32"/>
    </row>
    <row r="82" spans="1:31" s="2" customFormat="1" ht="24.95" customHeight="1">
      <c r="A82" s="32"/>
      <c r="B82" s="33"/>
      <c r="C82" s="24" t="s">
        <v>102</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9" t="s">
        <v>14</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95" t="str">
        <f>E7</f>
        <v>II/233 Radnice, průtah</v>
      </c>
      <c r="F85" s="296"/>
      <c r="G85" s="296"/>
      <c r="H85" s="29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9" t="s">
        <v>100</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83" t="str">
        <f>E9</f>
        <v>SO 342 - SO 342 - Přípojka domovní svody</v>
      </c>
      <c r="F87" s="294"/>
      <c r="G87" s="294"/>
      <c r="H87" s="294"/>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9" t="s">
        <v>19</v>
      </c>
      <c r="D89" s="34"/>
      <c r="E89" s="34"/>
      <c r="F89" s="27" t="str">
        <f>F12</f>
        <v>Radnice u Rokycan</v>
      </c>
      <c r="G89" s="34"/>
      <c r="H89" s="34"/>
      <c r="I89" s="29" t="s">
        <v>21</v>
      </c>
      <c r="J89" s="64" t="str">
        <f>IF(J12="","",J12)</f>
        <v>10. 3. 2020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9" t="s">
        <v>23</v>
      </c>
      <c r="D91" s="34"/>
      <c r="E91" s="34"/>
      <c r="F91" s="27" t="str">
        <f>E15</f>
        <v>SÚS PK a Město Radnice</v>
      </c>
      <c r="G91" s="34"/>
      <c r="H91" s="34"/>
      <c r="I91" s="29" t="s">
        <v>30</v>
      </c>
      <c r="J91" s="30" t="str">
        <f>E21</f>
        <v>Ing. Zdeněk Bláha</v>
      </c>
      <c r="K91" s="34"/>
      <c r="L91" s="49"/>
      <c r="S91" s="32"/>
      <c r="T91" s="32"/>
      <c r="U91" s="32"/>
      <c r="V91" s="32"/>
      <c r="W91" s="32"/>
      <c r="X91" s="32"/>
      <c r="Y91" s="32"/>
      <c r="Z91" s="32"/>
      <c r="AA91" s="32"/>
      <c r="AB91" s="32"/>
      <c r="AC91" s="32"/>
      <c r="AD91" s="32"/>
      <c r="AE91" s="32"/>
    </row>
    <row r="92" spans="1:31" s="2" customFormat="1" ht="15.2" customHeight="1">
      <c r="A92" s="32"/>
      <c r="B92" s="33"/>
      <c r="C92" s="29" t="s">
        <v>28</v>
      </c>
      <c r="D92" s="34"/>
      <c r="E92" s="34"/>
      <c r="F92" s="27" t="str">
        <f>IF(E18="","",E18)</f>
        <v xml:space="preserve"> </v>
      </c>
      <c r="G92" s="34"/>
      <c r="H92" s="34"/>
      <c r="I92" s="29" t="s">
        <v>34</v>
      </c>
      <c r="J92" s="30" t="str">
        <f>E24</f>
        <v>Michal Komorous</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1" t="s">
        <v>103</v>
      </c>
      <c r="D94" s="142"/>
      <c r="E94" s="142"/>
      <c r="F94" s="142"/>
      <c r="G94" s="142"/>
      <c r="H94" s="142"/>
      <c r="I94" s="142"/>
      <c r="J94" s="143" t="s">
        <v>104</v>
      </c>
      <c r="K94" s="142"/>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44" t="s">
        <v>105</v>
      </c>
      <c r="D96" s="34"/>
      <c r="E96" s="34"/>
      <c r="F96" s="34"/>
      <c r="G96" s="34"/>
      <c r="H96" s="34"/>
      <c r="I96" s="34"/>
      <c r="J96" s="82">
        <f>J125</f>
        <v>0</v>
      </c>
      <c r="K96" s="34"/>
      <c r="L96" s="49"/>
      <c r="S96" s="32"/>
      <c r="T96" s="32"/>
      <c r="U96" s="32"/>
      <c r="V96" s="32"/>
      <c r="W96" s="32"/>
      <c r="X96" s="32"/>
      <c r="Y96" s="32"/>
      <c r="Z96" s="32"/>
      <c r="AA96" s="32"/>
      <c r="AB96" s="32"/>
      <c r="AC96" s="32"/>
      <c r="AD96" s="32"/>
      <c r="AE96" s="32"/>
      <c r="AU96" s="18" t="s">
        <v>106</v>
      </c>
    </row>
    <row r="97" spans="2:12" s="9" customFormat="1" ht="24.95" customHeight="1">
      <c r="B97" s="145"/>
      <c r="C97" s="146"/>
      <c r="D97" s="147" t="s">
        <v>107</v>
      </c>
      <c r="E97" s="148"/>
      <c r="F97" s="148"/>
      <c r="G97" s="148"/>
      <c r="H97" s="148"/>
      <c r="I97" s="148"/>
      <c r="J97" s="149">
        <f>J126</f>
        <v>0</v>
      </c>
      <c r="K97" s="146"/>
      <c r="L97" s="150"/>
    </row>
    <row r="98" spans="2:12" s="10" customFormat="1" ht="19.9" customHeight="1">
      <c r="B98" s="151"/>
      <c r="C98" s="152"/>
      <c r="D98" s="153" t="s">
        <v>108</v>
      </c>
      <c r="E98" s="154"/>
      <c r="F98" s="154"/>
      <c r="G98" s="154"/>
      <c r="H98" s="154"/>
      <c r="I98" s="154"/>
      <c r="J98" s="155">
        <f>J127</f>
        <v>0</v>
      </c>
      <c r="K98" s="152"/>
      <c r="L98" s="156"/>
    </row>
    <row r="99" spans="2:12" s="10" customFormat="1" ht="19.9" customHeight="1">
      <c r="B99" s="151"/>
      <c r="C99" s="152"/>
      <c r="D99" s="153" t="s">
        <v>109</v>
      </c>
      <c r="E99" s="154"/>
      <c r="F99" s="154"/>
      <c r="G99" s="154"/>
      <c r="H99" s="154"/>
      <c r="I99" s="154"/>
      <c r="J99" s="155">
        <f>J298</f>
        <v>0</v>
      </c>
      <c r="K99" s="152"/>
      <c r="L99" s="156"/>
    </row>
    <row r="100" spans="2:12" s="10" customFormat="1" ht="19.9" customHeight="1">
      <c r="B100" s="151"/>
      <c r="C100" s="152"/>
      <c r="D100" s="153" t="s">
        <v>110</v>
      </c>
      <c r="E100" s="154"/>
      <c r="F100" s="154"/>
      <c r="G100" s="154"/>
      <c r="H100" s="154"/>
      <c r="I100" s="154"/>
      <c r="J100" s="155">
        <f>J304</f>
        <v>0</v>
      </c>
      <c r="K100" s="152"/>
      <c r="L100" s="156"/>
    </row>
    <row r="101" spans="2:12" s="10" customFormat="1" ht="19.9" customHeight="1">
      <c r="B101" s="151"/>
      <c r="C101" s="152"/>
      <c r="D101" s="153" t="s">
        <v>111</v>
      </c>
      <c r="E101" s="154"/>
      <c r="F101" s="154"/>
      <c r="G101" s="154"/>
      <c r="H101" s="154"/>
      <c r="I101" s="154"/>
      <c r="J101" s="155">
        <f>J321</f>
        <v>0</v>
      </c>
      <c r="K101" s="152"/>
      <c r="L101" s="156"/>
    </row>
    <row r="102" spans="2:12" s="10" customFormat="1" ht="19.9" customHeight="1">
      <c r="B102" s="151"/>
      <c r="C102" s="152"/>
      <c r="D102" s="153" t="s">
        <v>112</v>
      </c>
      <c r="E102" s="154"/>
      <c r="F102" s="154"/>
      <c r="G102" s="154"/>
      <c r="H102" s="154"/>
      <c r="I102" s="154"/>
      <c r="J102" s="155">
        <f>J326</f>
        <v>0</v>
      </c>
      <c r="K102" s="152"/>
      <c r="L102" s="156"/>
    </row>
    <row r="103" spans="2:12" s="10" customFormat="1" ht="19.9" customHeight="1">
      <c r="B103" s="151"/>
      <c r="C103" s="152"/>
      <c r="D103" s="153" t="s">
        <v>113</v>
      </c>
      <c r="E103" s="154"/>
      <c r="F103" s="154"/>
      <c r="G103" s="154"/>
      <c r="H103" s="154"/>
      <c r="I103" s="154"/>
      <c r="J103" s="155">
        <f>J483</f>
        <v>0</v>
      </c>
      <c r="K103" s="152"/>
      <c r="L103" s="156"/>
    </row>
    <row r="104" spans="2:12" s="10" customFormat="1" ht="19.9" customHeight="1">
      <c r="B104" s="151"/>
      <c r="C104" s="152"/>
      <c r="D104" s="153" t="s">
        <v>114</v>
      </c>
      <c r="E104" s="154"/>
      <c r="F104" s="154"/>
      <c r="G104" s="154"/>
      <c r="H104" s="154"/>
      <c r="I104" s="154"/>
      <c r="J104" s="155">
        <f>J524</f>
        <v>0</v>
      </c>
      <c r="K104" s="152"/>
      <c r="L104" s="156"/>
    </row>
    <row r="105" spans="2:12" s="10" customFormat="1" ht="19.9" customHeight="1">
      <c r="B105" s="151"/>
      <c r="C105" s="152"/>
      <c r="D105" s="153" t="s">
        <v>115</v>
      </c>
      <c r="E105" s="154"/>
      <c r="F105" s="154"/>
      <c r="G105" s="154"/>
      <c r="H105" s="154"/>
      <c r="I105" s="154"/>
      <c r="J105" s="155">
        <f>J555</f>
        <v>0</v>
      </c>
      <c r="K105" s="152"/>
      <c r="L105" s="156"/>
    </row>
    <row r="106" spans="1:31" s="2" customFormat="1" ht="21.75" customHeight="1">
      <c r="A106" s="32"/>
      <c r="B106" s="33"/>
      <c r="C106" s="34"/>
      <c r="D106" s="34"/>
      <c r="E106" s="34"/>
      <c r="F106" s="34"/>
      <c r="G106" s="34"/>
      <c r="H106" s="34"/>
      <c r="I106" s="34"/>
      <c r="J106" s="34"/>
      <c r="K106" s="34"/>
      <c r="L106" s="49"/>
      <c r="S106" s="32"/>
      <c r="T106" s="32"/>
      <c r="U106" s="32"/>
      <c r="V106" s="32"/>
      <c r="W106" s="32"/>
      <c r="X106" s="32"/>
      <c r="Y106" s="32"/>
      <c r="Z106" s="32"/>
      <c r="AA106" s="32"/>
      <c r="AB106" s="32"/>
      <c r="AC106" s="32"/>
      <c r="AD106" s="32"/>
      <c r="AE106" s="32"/>
    </row>
    <row r="107" spans="1:31" s="2" customFormat="1" ht="6.95" customHeight="1">
      <c r="A107" s="32"/>
      <c r="B107" s="52"/>
      <c r="C107" s="53"/>
      <c r="D107" s="53"/>
      <c r="E107" s="53"/>
      <c r="F107" s="53"/>
      <c r="G107" s="53"/>
      <c r="H107" s="53"/>
      <c r="I107" s="53"/>
      <c r="J107" s="53"/>
      <c r="K107" s="53"/>
      <c r="L107" s="49"/>
      <c r="S107" s="32"/>
      <c r="T107" s="32"/>
      <c r="U107" s="32"/>
      <c r="V107" s="32"/>
      <c r="W107" s="32"/>
      <c r="X107" s="32"/>
      <c r="Y107" s="32"/>
      <c r="Z107" s="32"/>
      <c r="AA107" s="32"/>
      <c r="AB107" s="32"/>
      <c r="AC107" s="32"/>
      <c r="AD107" s="32"/>
      <c r="AE107" s="32"/>
    </row>
    <row r="111" spans="1:31" s="2" customFormat="1" ht="6.95" customHeight="1">
      <c r="A111" s="32"/>
      <c r="B111" s="54"/>
      <c r="C111" s="55"/>
      <c r="D111" s="55"/>
      <c r="E111" s="55"/>
      <c r="F111" s="55"/>
      <c r="G111" s="55"/>
      <c r="H111" s="55"/>
      <c r="I111" s="55"/>
      <c r="J111" s="55"/>
      <c r="K111" s="55"/>
      <c r="L111" s="49"/>
      <c r="S111" s="32"/>
      <c r="T111" s="32"/>
      <c r="U111" s="32"/>
      <c r="V111" s="32"/>
      <c r="W111" s="32"/>
      <c r="X111" s="32"/>
      <c r="Y111" s="32"/>
      <c r="Z111" s="32"/>
      <c r="AA111" s="32"/>
      <c r="AB111" s="32"/>
      <c r="AC111" s="32"/>
      <c r="AD111" s="32"/>
      <c r="AE111" s="32"/>
    </row>
    <row r="112" spans="1:31" s="2" customFormat="1" ht="24.95" customHeight="1">
      <c r="A112" s="32"/>
      <c r="B112" s="33"/>
      <c r="C112" s="24" t="s">
        <v>118</v>
      </c>
      <c r="D112" s="34"/>
      <c r="E112" s="34"/>
      <c r="F112" s="34"/>
      <c r="G112" s="34"/>
      <c r="H112" s="34"/>
      <c r="I112" s="34"/>
      <c r="J112" s="34"/>
      <c r="K112" s="34"/>
      <c r="L112" s="49"/>
      <c r="S112" s="32"/>
      <c r="T112" s="32"/>
      <c r="U112" s="32"/>
      <c r="V112" s="32"/>
      <c r="W112" s="32"/>
      <c r="X112" s="32"/>
      <c r="Y112" s="32"/>
      <c r="Z112" s="32"/>
      <c r="AA112" s="32"/>
      <c r="AB112" s="32"/>
      <c r="AC112" s="32"/>
      <c r="AD112" s="32"/>
      <c r="AE112" s="32"/>
    </row>
    <row r="113" spans="1:31" s="2" customFormat="1" ht="6.95" customHeight="1">
      <c r="A113" s="32"/>
      <c r="B113" s="33"/>
      <c r="C113" s="34"/>
      <c r="D113" s="34"/>
      <c r="E113" s="34"/>
      <c r="F113" s="34"/>
      <c r="G113" s="34"/>
      <c r="H113" s="34"/>
      <c r="I113" s="34"/>
      <c r="J113" s="34"/>
      <c r="K113" s="34"/>
      <c r="L113" s="49"/>
      <c r="S113" s="32"/>
      <c r="T113" s="32"/>
      <c r="U113" s="32"/>
      <c r="V113" s="32"/>
      <c r="W113" s="32"/>
      <c r="X113" s="32"/>
      <c r="Y113" s="32"/>
      <c r="Z113" s="32"/>
      <c r="AA113" s="32"/>
      <c r="AB113" s="32"/>
      <c r="AC113" s="32"/>
      <c r="AD113" s="32"/>
      <c r="AE113" s="32"/>
    </row>
    <row r="114" spans="1:31" s="2" customFormat="1" ht="12" customHeight="1">
      <c r="A114" s="32"/>
      <c r="B114" s="33"/>
      <c r="C114" s="29" t="s">
        <v>14</v>
      </c>
      <c r="D114" s="34"/>
      <c r="E114" s="34"/>
      <c r="F114" s="34"/>
      <c r="G114" s="34"/>
      <c r="H114" s="34"/>
      <c r="I114" s="34"/>
      <c r="J114" s="34"/>
      <c r="K114" s="34"/>
      <c r="L114" s="49"/>
      <c r="S114" s="32"/>
      <c r="T114" s="32"/>
      <c r="U114" s="32"/>
      <c r="V114" s="32"/>
      <c r="W114" s="32"/>
      <c r="X114" s="32"/>
      <c r="Y114" s="32"/>
      <c r="Z114" s="32"/>
      <c r="AA114" s="32"/>
      <c r="AB114" s="32"/>
      <c r="AC114" s="32"/>
      <c r="AD114" s="32"/>
      <c r="AE114" s="32"/>
    </row>
    <row r="115" spans="1:31" s="2" customFormat="1" ht="16.5" customHeight="1">
      <c r="A115" s="32"/>
      <c r="B115" s="33"/>
      <c r="C115" s="34"/>
      <c r="D115" s="34"/>
      <c r="E115" s="295" t="str">
        <f>E7</f>
        <v>II/233 Radnice, průtah</v>
      </c>
      <c r="F115" s="296"/>
      <c r="G115" s="296"/>
      <c r="H115" s="296"/>
      <c r="I115" s="34"/>
      <c r="J115" s="34"/>
      <c r="K115" s="34"/>
      <c r="L115" s="49"/>
      <c r="S115" s="32"/>
      <c r="T115" s="32"/>
      <c r="U115" s="32"/>
      <c r="V115" s="32"/>
      <c r="W115" s="32"/>
      <c r="X115" s="32"/>
      <c r="Y115" s="32"/>
      <c r="Z115" s="32"/>
      <c r="AA115" s="32"/>
      <c r="AB115" s="32"/>
      <c r="AC115" s="32"/>
      <c r="AD115" s="32"/>
      <c r="AE115" s="32"/>
    </row>
    <row r="116" spans="1:31" s="2" customFormat="1" ht="12" customHeight="1">
      <c r="A116" s="32"/>
      <c r="B116" s="33"/>
      <c r="C116" s="29" t="s">
        <v>100</v>
      </c>
      <c r="D116" s="34"/>
      <c r="E116" s="34"/>
      <c r="F116" s="34"/>
      <c r="G116" s="34"/>
      <c r="H116" s="34"/>
      <c r="I116" s="34"/>
      <c r="J116" s="34"/>
      <c r="K116" s="34"/>
      <c r="L116" s="49"/>
      <c r="S116" s="32"/>
      <c r="T116" s="32"/>
      <c r="U116" s="32"/>
      <c r="V116" s="32"/>
      <c r="W116" s="32"/>
      <c r="X116" s="32"/>
      <c r="Y116" s="32"/>
      <c r="Z116" s="32"/>
      <c r="AA116" s="32"/>
      <c r="AB116" s="32"/>
      <c r="AC116" s="32"/>
      <c r="AD116" s="32"/>
      <c r="AE116" s="32"/>
    </row>
    <row r="117" spans="1:31" s="2" customFormat="1" ht="16.5" customHeight="1">
      <c r="A117" s="32"/>
      <c r="B117" s="33"/>
      <c r="C117" s="34"/>
      <c r="D117" s="34"/>
      <c r="E117" s="283" t="str">
        <f>E9</f>
        <v>SO 342 - SO 342 - Přípojka domovní svody</v>
      </c>
      <c r="F117" s="294"/>
      <c r="G117" s="294"/>
      <c r="H117" s="294"/>
      <c r="I117" s="34"/>
      <c r="J117" s="34"/>
      <c r="K117" s="34"/>
      <c r="L117" s="49"/>
      <c r="S117" s="32"/>
      <c r="T117" s="32"/>
      <c r="U117" s="32"/>
      <c r="V117" s="32"/>
      <c r="W117" s="32"/>
      <c r="X117" s="32"/>
      <c r="Y117" s="32"/>
      <c r="Z117" s="32"/>
      <c r="AA117" s="32"/>
      <c r="AB117" s="32"/>
      <c r="AC117" s="32"/>
      <c r="AD117" s="32"/>
      <c r="AE117" s="32"/>
    </row>
    <row r="118" spans="1:31" s="2" customFormat="1" ht="6.95" customHeight="1">
      <c r="A118" s="32"/>
      <c r="B118" s="33"/>
      <c r="C118" s="34"/>
      <c r="D118" s="34"/>
      <c r="E118" s="34"/>
      <c r="F118" s="34"/>
      <c r="G118" s="34"/>
      <c r="H118" s="34"/>
      <c r="I118" s="34"/>
      <c r="J118" s="34"/>
      <c r="K118" s="34"/>
      <c r="L118" s="49"/>
      <c r="S118" s="32"/>
      <c r="T118" s="32"/>
      <c r="U118" s="32"/>
      <c r="V118" s="32"/>
      <c r="W118" s="32"/>
      <c r="X118" s="32"/>
      <c r="Y118" s="32"/>
      <c r="Z118" s="32"/>
      <c r="AA118" s="32"/>
      <c r="AB118" s="32"/>
      <c r="AC118" s="32"/>
      <c r="AD118" s="32"/>
      <c r="AE118" s="32"/>
    </row>
    <row r="119" spans="1:31" s="2" customFormat="1" ht="12" customHeight="1">
      <c r="A119" s="32"/>
      <c r="B119" s="33"/>
      <c r="C119" s="29" t="s">
        <v>19</v>
      </c>
      <c r="D119" s="34"/>
      <c r="E119" s="34"/>
      <c r="F119" s="27" t="str">
        <f>F12</f>
        <v>Radnice u Rokycan</v>
      </c>
      <c r="G119" s="34"/>
      <c r="H119" s="34"/>
      <c r="I119" s="29" t="s">
        <v>21</v>
      </c>
      <c r="J119" s="64" t="str">
        <f>IF(J12="","",J12)</f>
        <v>10. 3. 2020</v>
      </c>
      <c r="K119" s="34"/>
      <c r="L119" s="49"/>
      <c r="S119" s="32"/>
      <c r="T119" s="32"/>
      <c r="U119" s="32"/>
      <c r="V119" s="32"/>
      <c r="W119" s="32"/>
      <c r="X119" s="32"/>
      <c r="Y119" s="32"/>
      <c r="Z119" s="32"/>
      <c r="AA119" s="32"/>
      <c r="AB119" s="32"/>
      <c r="AC119" s="32"/>
      <c r="AD119" s="32"/>
      <c r="AE119" s="32"/>
    </row>
    <row r="120" spans="1:31" s="2" customFormat="1" ht="6.95" customHeight="1">
      <c r="A120" s="32"/>
      <c r="B120" s="33"/>
      <c r="C120" s="34"/>
      <c r="D120" s="34"/>
      <c r="E120" s="34"/>
      <c r="F120" s="34"/>
      <c r="G120" s="34"/>
      <c r="H120" s="34"/>
      <c r="I120" s="34"/>
      <c r="J120" s="34"/>
      <c r="K120" s="34"/>
      <c r="L120" s="49"/>
      <c r="S120" s="32"/>
      <c r="T120" s="32"/>
      <c r="U120" s="32"/>
      <c r="V120" s="32"/>
      <c r="W120" s="32"/>
      <c r="X120" s="32"/>
      <c r="Y120" s="32"/>
      <c r="Z120" s="32"/>
      <c r="AA120" s="32"/>
      <c r="AB120" s="32"/>
      <c r="AC120" s="32"/>
      <c r="AD120" s="32"/>
      <c r="AE120" s="32"/>
    </row>
    <row r="121" spans="1:31" s="2" customFormat="1" ht="15.2" customHeight="1">
      <c r="A121" s="32"/>
      <c r="B121" s="33"/>
      <c r="C121" s="29" t="s">
        <v>23</v>
      </c>
      <c r="D121" s="34"/>
      <c r="E121" s="34"/>
      <c r="F121" s="27" t="str">
        <f>E15</f>
        <v>SÚS PK a Město Radnice</v>
      </c>
      <c r="G121" s="34"/>
      <c r="H121" s="34"/>
      <c r="I121" s="29" t="s">
        <v>30</v>
      </c>
      <c r="J121" s="30" t="str">
        <f>E21</f>
        <v>Ing. Zdeněk Bláha</v>
      </c>
      <c r="K121" s="34"/>
      <c r="L121" s="49"/>
      <c r="S121" s="32"/>
      <c r="T121" s="32"/>
      <c r="U121" s="32"/>
      <c r="V121" s="32"/>
      <c r="W121" s="32"/>
      <c r="X121" s="32"/>
      <c r="Y121" s="32"/>
      <c r="Z121" s="32"/>
      <c r="AA121" s="32"/>
      <c r="AB121" s="32"/>
      <c r="AC121" s="32"/>
      <c r="AD121" s="32"/>
      <c r="AE121" s="32"/>
    </row>
    <row r="122" spans="1:31" s="2" customFormat="1" ht="15.2" customHeight="1">
      <c r="A122" s="32"/>
      <c r="B122" s="33"/>
      <c r="C122" s="29" t="s">
        <v>28</v>
      </c>
      <c r="D122" s="34"/>
      <c r="E122" s="34"/>
      <c r="F122" s="27" t="str">
        <f>IF(E18="","",E18)</f>
        <v xml:space="preserve"> </v>
      </c>
      <c r="G122" s="34"/>
      <c r="H122" s="34"/>
      <c r="I122" s="29" t="s">
        <v>34</v>
      </c>
      <c r="J122" s="30" t="str">
        <f>E24</f>
        <v>Michal Komorous</v>
      </c>
      <c r="K122" s="34"/>
      <c r="L122" s="49"/>
      <c r="S122" s="32"/>
      <c r="T122" s="32"/>
      <c r="U122" s="32"/>
      <c r="V122" s="32"/>
      <c r="W122" s="32"/>
      <c r="X122" s="32"/>
      <c r="Y122" s="32"/>
      <c r="Z122" s="32"/>
      <c r="AA122" s="32"/>
      <c r="AB122" s="32"/>
      <c r="AC122" s="32"/>
      <c r="AD122" s="32"/>
      <c r="AE122" s="32"/>
    </row>
    <row r="123" spans="1:31" s="2" customFormat="1" ht="10.35" customHeight="1">
      <c r="A123" s="32"/>
      <c r="B123" s="33"/>
      <c r="C123" s="34"/>
      <c r="D123" s="34"/>
      <c r="E123" s="34"/>
      <c r="F123" s="34"/>
      <c r="G123" s="34"/>
      <c r="H123" s="34"/>
      <c r="I123" s="34"/>
      <c r="J123" s="34"/>
      <c r="K123" s="34"/>
      <c r="L123" s="49"/>
      <c r="S123" s="32"/>
      <c r="T123" s="32"/>
      <c r="U123" s="32"/>
      <c r="V123" s="32"/>
      <c r="W123" s="32"/>
      <c r="X123" s="32"/>
      <c r="Y123" s="32"/>
      <c r="Z123" s="32"/>
      <c r="AA123" s="32"/>
      <c r="AB123" s="32"/>
      <c r="AC123" s="32"/>
      <c r="AD123" s="32"/>
      <c r="AE123" s="32"/>
    </row>
    <row r="124" spans="1:31" s="11" customFormat="1" ht="29.25" customHeight="1">
      <c r="A124" s="157"/>
      <c r="B124" s="158"/>
      <c r="C124" s="159" t="s">
        <v>119</v>
      </c>
      <c r="D124" s="160" t="s">
        <v>63</v>
      </c>
      <c r="E124" s="160" t="s">
        <v>59</v>
      </c>
      <c r="F124" s="160" t="s">
        <v>60</v>
      </c>
      <c r="G124" s="160" t="s">
        <v>120</v>
      </c>
      <c r="H124" s="160" t="s">
        <v>121</v>
      </c>
      <c r="I124" s="160" t="s">
        <v>122</v>
      </c>
      <c r="J124" s="161" t="s">
        <v>104</v>
      </c>
      <c r="K124" s="162" t="s">
        <v>123</v>
      </c>
      <c r="L124" s="163"/>
      <c r="M124" s="73" t="s">
        <v>1</v>
      </c>
      <c r="N124" s="74" t="s">
        <v>42</v>
      </c>
      <c r="O124" s="74" t="s">
        <v>124</v>
      </c>
      <c r="P124" s="74" t="s">
        <v>125</v>
      </c>
      <c r="Q124" s="74" t="s">
        <v>126</v>
      </c>
      <c r="R124" s="74" t="s">
        <v>127</v>
      </c>
      <c r="S124" s="74" t="s">
        <v>128</v>
      </c>
      <c r="T124" s="75" t="s">
        <v>129</v>
      </c>
      <c r="U124" s="157"/>
      <c r="V124" s="157"/>
      <c r="W124" s="157"/>
      <c r="X124" s="157"/>
      <c r="Y124" s="157"/>
      <c r="Z124" s="157"/>
      <c r="AA124" s="157"/>
      <c r="AB124" s="157"/>
      <c r="AC124" s="157"/>
      <c r="AD124" s="157"/>
      <c r="AE124" s="157"/>
    </row>
    <row r="125" spans="1:63" s="2" customFormat="1" ht="22.9" customHeight="1">
      <c r="A125" s="32"/>
      <c r="B125" s="33"/>
      <c r="C125" s="80" t="s">
        <v>130</v>
      </c>
      <c r="D125" s="34"/>
      <c r="E125" s="34"/>
      <c r="F125" s="34"/>
      <c r="G125" s="34"/>
      <c r="H125" s="34"/>
      <c r="I125" s="34"/>
      <c r="J125" s="164">
        <f>BK125</f>
        <v>0</v>
      </c>
      <c r="K125" s="34"/>
      <c r="L125" s="37"/>
      <c r="M125" s="76"/>
      <c r="N125" s="165"/>
      <c r="O125" s="77"/>
      <c r="P125" s="166">
        <f>P126</f>
        <v>6849.119799</v>
      </c>
      <c r="Q125" s="77"/>
      <c r="R125" s="166">
        <f>R126</f>
        <v>1369.6575429999998</v>
      </c>
      <c r="S125" s="77"/>
      <c r="T125" s="167">
        <f>T126</f>
        <v>353.418</v>
      </c>
      <c r="U125" s="32"/>
      <c r="V125" s="32"/>
      <c r="W125" s="32"/>
      <c r="X125" s="32"/>
      <c r="Y125" s="32"/>
      <c r="Z125" s="32"/>
      <c r="AA125" s="32"/>
      <c r="AB125" s="32"/>
      <c r="AC125" s="32"/>
      <c r="AD125" s="32"/>
      <c r="AE125" s="32"/>
      <c r="AT125" s="18" t="s">
        <v>77</v>
      </c>
      <c r="AU125" s="18" t="s">
        <v>106</v>
      </c>
      <c r="BK125" s="168">
        <f>BK126</f>
        <v>0</v>
      </c>
    </row>
    <row r="126" spans="2:63" s="12" customFormat="1" ht="25.9" customHeight="1">
      <c r="B126" s="169"/>
      <c r="C126" s="170"/>
      <c r="D126" s="171" t="s">
        <v>77</v>
      </c>
      <c r="E126" s="172" t="s">
        <v>131</v>
      </c>
      <c r="F126" s="172" t="s">
        <v>132</v>
      </c>
      <c r="G126" s="170"/>
      <c r="H126" s="170"/>
      <c r="I126" s="170"/>
      <c r="J126" s="173">
        <f>BK126</f>
        <v>0</v>
      </c>
      <c r="K126" s="170"/>
      <c r="L126" s="174"/>
      <c r="M126" s="175"/>
      <c r="N126" s="176"/>
      <c r="O126" s="176"/>
      <c r="P126" s="177">
        <f>P127+P298+P304+P321+P326+P483+P524+P555</f>
        <v>6849.119799</v>
      </c>
      <c r="Q126" s="176"/>
      <c r="R126" s="177">
        <f>R127+R298+R304+R321+R326+R483+R524+R555</f>
        <v>1369.6575429999998</v>
      </c>
      <c r="S126" s="176"/>
      <c r="T126" s="178">
        <f>T127+T298+T304+T321+T326+T483+T524+T555</f>
        <v>353.418</v>
      </c>
      <c r="AR126" s="179" t="s">
        <v>86</v>
      </c>
      <c r="AT126" s="180" t="s">
        <v>77</v>
      </c>
      <c r="AU126" s="180" t="s">
        <v>78</v>
      </c>
      <c r="AY126" s="179" t="s">
        <v>133</v>
      </c>
      <c r="BK126" s="181">
        <f>BK127+BK298+BK304+BK321+BK326+BK483+BK524+BK555</f>
        <v>0</v>
      </c>
    </row>
    <row r="127" spans="2:63" s="12" customFormat="1" ht="22.9" customHeight="1">
      <c r="B127" s="169"/>
      <c r="C127" s="170"/>
      <c r="D127" s="171" t="s">
        <v>77</v>
      </c>
      <c r="E127" s="182" t="s">
        <v>86</v>
      </c>
      <c r="F127" s="182" t="s">
        <v>134</v>
      </c>
      <c r="G127" s="170"/>
      <c r="H127" s="170"/>
      <c r="I127" s="170"/>
      <c r="J127" s="183">
        <f>BK127</f>
        <v>0</v>
      </c>
      <c r="K127" s="170"/>
      <c r="L127" s="174"/>
      <c r="M127" s="175"/>
      <c r="N127" s="176"/>
      <c r="O127" s="176"/>
      <c r="P127" s="177">
        <f>SUM(P128:P297)</f>
        <v>3104.9516880000006</v>
      </c>
      <c r="Q127" s="176"/>
      <c r="R127" s="177">
        <f>SUM(R128:R297)</f>
        <v>1336.3451209999998</v>
      </c>
      <c r="S127" s="176"/>
      <c r="T127" s="178">
        <f>SUM(T128:T297)</f>
        <v>353.418</v>
      </c>
      <c r="AR127" s="179" t="s">
        <v>86</v>
      </c>
      <c r="AT127" s="180" t="s">
        <v>77</v>
      </c>
      <c r="AU127" s="180" t="s">
        <v>86</v>
      </c>
      <c r="AY127" s="179" t="s">
        <v>133</v>
      </c>
      <c r="BK127" s="181">
        <f>SUM(BK128:BK297)</f>
        <v>0</v>
      </c>
    </row>
    <row r="128" spans="1:65" s="2" customFormat="1" ht="16.5" customHeight="1">
      <c r="A128" s="32"/>
      <c r="B128" s="33"/>
      <c r="C128" s="184" t="s">
        <v>86</v>
      </c>
      <c r="D128" s="184" t="s">
        <v>135</v>
      </c>
      <c r="E128" s="185" t="s">
        <v>942</v>
      </c>
      <c r="F128" s="186" t="s">
        <v>943</v>
      </c>
      <c r="G128" s="187" t="s">
        <v>138</v>
      </c>
      <c r="H128" s="188">
        <v>500</v>
      </c>
      <c r="I128" s="189">
        <v>0</v>
      </c>
      <c r="J128" s="189">
        <f>ROUND(I128*H128,2)</f>
        <v>0</v>
      </c>
      <c r="K128" s="190"/>
      <c r="L128" s="37"/>
      <c r="M128" s="191" t="s">
        <v>1</v>
      </c>
      <c r="N128" s="192" t="s">
        <v>43</v>
      </c>
      <c r="O128" s="193">
        <v>0.026</v>
      </c>
      <c r="P128" s="193">
        <f>O128*H128</f>
        <v>13</v>
      </c>
      <c r="Q128" s="193">
        <v>0</v>
      </c>
      <c r="R128" s="193">
        <f>Q128*H128</f>
        <v>0</v>
      </c>
      <c r="S128" s="193">
        <v>0.26</v>
      </c>
      <c r="T128" s="194">
        <f>S128*H128</f>
        <v>130</v>
      </c>
      <c r="U128" s="32"/>
      <c r="V128" s="32"/>
      <c r="W128" s="32"/>
      <c r="X128" s="32"/>
      <c r="Y128" s="32"/>
      <c r="Z128" s="32"/>
      <c r="AA128" s="32"/>
      <c r="AB128" s="32"/>
      <c r="AC128" s="32"/>
      <c r="AD128" s="32"/>
      <c r="AE128" s="32"/>
      <c r="AR128" s="195" t="s">
        <v>139</v>
      </c>
      <c r="AT128" s="195" t="s">
        <v>135</v>
      </c>
      <c r="AU128" s="195" t="s">
        <v>88</v>
      </c>
      <c r="AY128" s="18" t="s">
        <v>133</v>
      </c>
      <c r="BE128" s="196">
        <f>IF(N128="základní",J128,0)</f>
        <v>0</v>
      </c>
      <c r="BF128" s="196">
        <f>IF(N128="snížená",J128,0)</f>
        <v>0</v>
      </c>
      <c r="BG128" s="196">
        <f>IF(N128="zákl. přenesená",J128,0)</f>
        <v>0</v>
      </c>
      <c r="BH128" s="196">
        <f>IF(N128="sníž. přenesená",J128,0)</f>
        <v>0</v>
      </c>
      <c r="BI128" s="196">
        <f>IF(N128="nulová",J128,0)</f>
        <v>0</v>
      </c>
      <c r="BJ128" s="18" t="s">
        <v>86</v>
      </c>
      <c r="BK128" s="196">
        <f>ROUND(I128*H128,2)</f>
        <v>0</v>
      </c>
      <c r="BL128" s="18" t="s">
        <v>139</v>
      </c>
      <c r="BM128" s="195" t="s">
        <v>944</v>
      </c>
    </row>
    <row r="129" spans="1:47" s="2" customFormat="1" ht="19.5">
      <c r="A129" s="32"/>
      <c r="B129" s="33"/>
      <c r="C129" s="34"/>
      <c r="D129" s="197" t="s">
        <v>141</v>
      </c>
      <c r="E129" s="34"/>
      <c r="F129" s="198" t="s">
        <v>945</v>
      </c>
      <c r="G129" s="34"/>
      <c r="H129" s="34"/>
      <c r="I129" s="34"/>
      <c r="J129" s="34"/>
      <c r="K129" s="34"/>
      <c r="L129" s="37"/>
      <c r="M129" s="199"/>
      <c r="N129" s="200"/>
      <c r="O129" s="69"/>
      <c r="P129" s="69"/>
      <c r="Q129" s="69"/>
      <c r="R129" s="69"/>
      <c r="S129" s="69"/>
      <c r="T129" s="70"/>
      <c r="U129" s="32"/>
      <c r="V129" s="32"/>
      <c r="W129" s="32"/>
      <c r="X129" s="32"/>
      <c r="Y129" s="32"/>
      <c r="Z129" s="32"/>
      <c r="AA129" s="32"/>
      <c r="AB129" s="32"/>
      <c r="AC129" s="32"/>
      <c r="AD129" s="32"/>
      <c r="AE129" s="32"/>
      <c r="AT129" s="18" t="s">
        <v>141</v>
      </c>
      <c r="AU129" s="18" t="s">
        <v>88</v>
      </c>
    </row>
    <row r="130" spans="2:51" s="13" customFormat="1" ht="12">
      <c r="B130" s="201"/>
      <c r="C130" s="202"/>
      <c r="D130" s="197" t="s">
        <v>143</v>
      </c>
      <c r="E130" s="203" t="s">
        <v>1</v>
      </c>
      <c r="F130" s="204" t="s">
        <v>946</v>
      </c>
      <c r="G130" s="202"/>
      <c r="H130" s="203" t="s">
        <v>1</v>
      </c>
      <c r="I130" s="202"/>
      <c r="J130" s="202"/>
      <c r="K130" s="202"/>
      <c r="L130" s="205"/>
      <c r="M130" s="206"/>
      <c r="N130" s="207"/>
      <c r="O130" s="207"/>
      <c r="P130" s="207"/>
      <c r="Q130" s="207"/>
      <c r="R130" s="207"/>
      <c r="S130" s="207"/>
      <c r="T130" s="208"/>
      <c r="AT130" s="209" t="s">
        <v>143</v>
      </c>
      <c r="AU130" s="209" t="s">
        <v>88</v>
      </c>
      <c r="AV130" s="13" t="s">
        <v>86</v>
      </c>
      <c r="AW130" s="13" t="s">
        <v>33</v>
      </c>
      <c r="AX130" s="13" t="s">
        <v>78</v>
      </c>
      <c r="AY130" s="209" t="s">
        <v>133</v>
      </c>
    </row>
    <row r="131" spans="2:51" s="14" customFormat="1" ht="12">
      <c r="B131" s="210"/>
      <c r="C131" s="211"/>
      <c r="D131" s="197" t="s">
        <v>143</v>
      </c>
      <c r="E131" s="212" t="s">
        <v>1</v>
      </c>
      <c r="F131" s="213" t="s">
        <v>947</v>
      </c>
      <c r="G131" s="211"/>
      <c r="H131" s="214">
        <v>500</v>
      </c>
      <c r="I131" s="211"/>
      <c r="J131" s="211"/>
      <c r="K131" s="211"/>
      <c r="L131" s="215"/>
      <c r="M131" s="216"/>
      <c r="N131" s="217"/>
      <c r="O131" s="217"/>
      <c r="P131" s="217"/>
      <c r="Q131" s="217"/>
      <c r="R131" s="217"/>
      <c r="S131" s="217"/>
      <c r="T131" s="218"/>
      <c r="AT131" s="219" t="s">
        <v>143</v>
      </c>
      <c r="AU131" s="219" t="s">
        <v>88</v>
      </c>
      <c r="AV131" s="14" t="s">
        <v>88</v>
      </c>
      <c r="AW131" s="14" t="s">
        <v>33</v>
      </c>
      <c r="AX131" s="14" t="s">
        <v>78</v>
      </c>
      <c r="AY131" s="219" t="s">
        <v>133</v>
      </c>
    </row>
    <row r="132" spans="2:51" s="15" customFormat="1" ht="12">
      <c r="B132" s="220"/>
      <c r="C132" s="221"/>
      <c r="D132" s="197" t="s">
        <v>143</v>
      </c>
      <c r="E132" s="222" t="s">
        <v>1</v>
      </c>
      <c r="F132" s="223" t="s">
        <v>146</v>
      </c>
      <c r="G132" s="221"/>
      <c r="H132" s="224">
        <v>500</v>
      </c>
      <c r="I132" s="221"/>
      <c r="J132" s="221"/>
      <c r="K132" s="221"/>
      <c r="L132" s="225"/>
      <c r="M132" s="226"/>
      <c r="N132" s="227"/>
      <c r="O132" s="227"/>
      <c r="P132" s="227"/>
      <c r="Q132" s="227"/>
      <c r="R132" s="227"/>
      <c r="S132" s="227"/>
      <c r="T132" s="228"/>
      <c r="AT132" s="229" t="s">
        <v>143</v>
      </c>
      <c r="AU132" s="229" t="s">
        <v>88</v>
      </c>
      <c r="AV132" s="15" t="s">
        <v>139</v>
      </c>
      <c r="AW132" s="15" t="s">
        <v>33</v>
      </c>
      <c r="AX132" s="15" t="s">
        <v>86</v>
      </c>
      <c r="AY132" s="229" t="s">
        <v>133</v>
      </c>
    </row>
    <row r="133" spans="1:65" s="2" customFormat="1" ht="16.5" customHeight="1">
      <c r="A133" s="32"/>
      <c r="B133" s="33"/>
      <c r="C133" s="184" t="s">
        <v>88</v>
      </c>
      <c r="D133" s="184" t="s">
        <v>135</v>
      </c>
      <c r="E133" s="185" t="s">
        <v>948</v>
      </c>
      <c r="F133" s="186" t="s">
        <v>949</v>
      </c>
      <c r="G133" s="187" t="s">
        <v>138</v>
      </c>
      <c r="H133" s="188">
        <v>154</v>
      </c>
      <c r="I133" s="189">
        <v>0</v>
      </c>
      <c r="J133" s="189">
        <f>ROUND(I133*H133,2)</f>
        <v>0</v>
      </c>
      <c r="K133" s="190"/>
      <c r="L133" s="37"/>
      <c r="M133" s="191" t="s">
        <v>1</v>
      </c>
      <c r="N133" s="192" t="s">
        <v>43</v>
      </c>
      <c r="O133" s="193">
        <v>0.035</v>
      </c>
      <c r="P133" s="193">
        <f>O133*H133</f>
        <v>5.390000000000001</v>
      </c>
      <c r="Q133" s="193">
        <v>0</v>
      </c>
      <c r="R133" s="193">
        <f>Q133*H133</f>
        <v>0</v>
      </c>
      <c r="S133" s="193">
        <v>0.417</v>
      </c>
      <c r="T133" s="194">
        <f>S133*H133</f>
        <v>64.218</v>
      </c>
      <c r="U133" s="32"/>
      <c r="V133" s="32"/>
      <c r="W133" s="32"/>
      <c r="X133" s="32"/>
      <c r="Y133" s="32"/>
      <c r="Z133" s="32"/>
      <c r="AA133" s="32"/>
      <c r="AB133" s="32"/>
      <c r="AC133" s="32"/>
      <c r="AD133" s="32"/>
      <c r="AE133" s="32"/>
      <c r="AR133" s="195" t="s">
        <v>139</v>
      </c>
      <c r="AT133" s="195" t="s">
        <v>135</v>
      </c>
      <c r="AU133" s="195" t="s">
        <v>88</v>
      </c>
      <c r="AY133" s="18" t="s">
        <v>133</v>
      </c>
      <c r="BE133" s="196">
        <f>IF(N133="základní",J133,0)</f>
        <v>0</v>
      </c>
      <c r="BF133" s="196">
        <f>IF(N133="snížená",J133,0)</f>
        <v>0</v>
      </c>
      <c r="BG133" s="196">
        <f>IF(N133="zákl. přenesená",J133,0)</f>
        <v>0</v>
      </c>
      <c r="BH133" s="196">
        <f>IF(N133="sníž. přenesená",J133,0)</f>
        <v>0</v>
      </c>
      <c r="BI133" s="196">
        <f>IF(N133="nulová",J133,0)</f>
        <v>0</v>
      </c>
      <c r="BJ133" s="18" t="s">
        <v>86</v>
      </c>
      <c r="BK133" s="196">
        <f>ROUND(I133*H133,2)</f>
        <v>0</v>
      </c>
      <c r="BL133" s="18" t="s">
        <v>139</v>
      </c>
      <c r="BM133" s="195" t="s">
        <v>950</v>
      </c>
    </row>
    <row r="134" spans="1:47" s="2" customFormat="1" ht="19.5">
      <c r="A134" s="32"/>
      <c r="B134" s="33"/>
      <c r="C134" s="34"/>
      <c r="D134" s="197" t="s">
        <v>141</v>
      </c>
      <c r="E134" s="34"/>
      <c r="F134" s="198" t="s">
        <v>951</v>
      </c>
      <c r="G134" s="34"/>
      <c r="H134" s="34"/>
      <c r="I134" s="34"/>
      <c r="J134" s="34"/>
      <c r="K134" s="34"/>
      <c r="L134" s="37"/>
      <c r="M134" s="199"/>
      <c r="N134" s="200"/>
      <c r="O134" s="69"/>
      <c r="P134" s="69"/>
      <c r="Q134" s="69"/>
      <c r="R134" s="69"/>
      <c r="S134" s="69"/>
      <c r="T134" s="70"/>
      <c r="U134" s="32"/>
      <c r="V134" s="32"/>
      <c r="W134" s="32"/>
      <c r="X134" s="32"/>
      <c r="Y134" s="32"/>
      <c r="Z134" s="32"/>
      <c r="AA134" s="32"/>
      <c r="AB134" s="32"/>
      <c r="AC134" s="32"/>
      <c r="AD134" s="32"/>
      <c r="AE134" s="32"/>
      <c r="AT134" s="18" t="s">
        <v>141</v>
      </c>
      <c r="AU134" s="18" t="s">
        <v>88</v>
      </c>
    </row>
    <row r="135" spans="2:51" s="13" customFormat="1" ht="12">
      <c r="B135" s="201"/>
      <c r="C135" s="202"/>
      <c r="D135" s="197" t="s">
        <v>143</v>
      </c>
      <c r="E135" s="203" t="s">
        <v>1</v>
      </c>
      <c r="F135" s="204" t="s">
        <v>946</v>
      </c>
      <c r="G135" s="202"/>
      <c r="H135" s="203" t="s">
        <v>1</v>
      </c>
      <c r="I135" s="202"/>
      <c r="J135" s="202"/>
      <c r="K135" s="202"/>
      <c r="L135" s="205"/>
      <c r="M135" s="206"/>
      <c r="N135" s="207"/>
      <c r="O135" s="207"/>
      <c r="P135" s="207"/>
      <c r="Q135" s="207"/>
      <c r="R135" s="207"/>
      <c r="S135" s="207"/>
      <c r="T135" s="208"/>
      <c r="AT135" s="209" t="s">
        <v>143</v>
      </c>
      <c r="AU135" s="209" t="s">
        <v>88</v>
      </c>
      <c r="AV135" s="13" t="s">
        <v>86</v>
      </c>
      <c r="AW135" s="13" t="s">
        <v>33</v>
      </c>
      <c r="AX135" s="13" t="s">
        <v>78</v>
      </c>
      <c r="AY135" s="209" t="s">
        <v>133</v>
      </c>
    </row>
    <row r="136" spans="2:51" s="14" customFormat="1" ht="12">
      <c r="B136" s="210"/>
      <c r="C136" s="211"/>
      <c r="D136" s="197" t="s">
        <v>143</v>
      </c>
      <c r="E136" s="212" t="s">
        <v>1</v>
      </c>
      <c r="F136" s="213" t="s">
        <v>952</v>
      </c>
      <c r="G136" s="211"/>
      <c r="H136" s="214">
        <v>154</v>
      </c>
      <c r="I136" s="211"/>
      <c r="J136" s="211"/>
      <c r="K136" s="211"/>
      <c r="L136" s="215"/>
      <c r="M136" s="216"/>
      <c r="N136" s="217"/>
      <c r="O136" s="217"/>
      <c r="P136" s="217"/>
      <c r="Q136" s="217"/>
      <c r="R136" s="217"/>
      <c r="S136" s="217"/>
      <c r="T136" s="218"/>
      <c r="AT136" s="219" t="s">
        <v>143</v>
      </c>
      <c r="AU136" s="219" t="s">
        <v>88</v>
      </c>
      <c r="AV136" s="14" t="s">
        <v>88</v>
      </c>
      <c r="AW136" s="14" t="s">
        <v>33</v>
      </c>
      <c r="AX136" s="14" t="s">
        <v>78</v>
      </c>
      <c r="AY136" s="219" t="s">
        <v>133</v>
      </c>
    </row>
    <row r="137" spans="2:51" s="15" customFormat="1" ht="12">
      <c r="B137" s="220"/>
      <c r="C137" s="221"/>
      <c r="D137" s="197" t="s">
        <v>143</v>
      </c>
      <c r="E137" s="222" t="s">
        <v>1</v>
      </c>
      <c r="F137" s="223" t="s">
        <v>146</v>
      </c>
      <c r="G137" s="221"/>
      <c r="H137" s="224">
        <v>154</v>
      </c>
      <c r="I137" s="221"/>
      <c r="J137" s="221"/>
      <c r="K137" s="221"/>
      <c r="L137" s="225"/>
      <c r="M137" s="226"/>
      <c r="N137" s="227"/>
      <c r="O137" s="227"/>
      <c r="P137" s="227"/>
      <c r="Q137" s="227"/>
      <c r="R137" s="227"/>
      <c r="S137" s="227"/>
      <c r="T137" s="228"/>
      <c r="AT137" s="229" t="s">
        <v>143</v>
      </c>
      <c r="AU137" s="229" t="s">
        <v>88</v>
      </c>
      <c r="AV137" s="15" t="s">
        <v>139</v>
      </c>
      <c r="AW137" s="15" t="s">
        <v>33</v>
      </c>
      <c r="AX137" s="15" t="s">
        <v>86</v>
      </c>
      <c r="AY137" s="229" t="s">
        <v>133</v>
      </c>
    </row>
    <row r="138" spans="1:65" s="2" customFormat="1" ht="16.5" customHeight="1">
      <c r="A138" s="32"/>
      <c r="B138" s="33"/>
      <c r="C138" s="184" t="s">
        <v>153</v>
      </c>
      <c r="D138" s="184" t="s">
        <v>135</v>
      </c>
      <c r="E138" s="185" t="s">
        <v>953</v>
      </c>
      <c r="F138" s="186" t="s">
        <v>954</v>
      </c>
      <c r="G138" s="187" t="s">
        <v>138</v>
      </c>
      <c r="H138" s="188">
        <v>400</v>
      </c>
      <c r="I138" s="189">
        <v>0</v>
      </c>
      <c r="J138" s="189">
        <f>ROUND(I138*H138,2)</f>
        <v>0</v>
      </c>
      <c r="K138" s="190"/>
      <c r="L138" s="37"/>
      <c r="M138" s="191" t="s">
        <v>1</v>
      </c>
      <c r="N138" s="192" t="s">
        <v>43</v>
      </c>
      <c r="O138" s="193">
        <v>0.048</v>
      </c>
      <c r="P138" s="193">
        <f>O138*H138</f>
        <v>19.2</v>
      </c>
      <c r="Q138" s="193">
        <v>0</v>
      </c>
      <c r="R138" s="193">
        <f>Q138*H138</f>
        <v>0</v>
      </c>
      <c r="S138" s="193">
        <v>0.3</v>
      </c>
      <c r="T138" s="194">
        <f>S138*H138</f>
        <v>120</v>
      </c>
      <c r="U138" s="32"/>
      <c r="V138" s="32"/>
      <c r="W138" s="32"/>
      <c r="X138" s="32"/>
      <c r="Y138" s="32"/>
      <c r="Z138" s="32"/>
      <c r="AA138" s="32"/>
      <c r="AB138" s="32"/>
      <c r="AC138" s="32"/>
      <c r="AD138" s="32"/>
      <c r="AE138" s="32"/>
      <c r="AR138" s="195" t="s">
        <v>139</v>
      </c>
      <c r="AT138" s="195" t="s">
        <v>135</v>
      </c>
      <c r="AU138" s="195" t="s">
        <v>88</v>
      </c>
      <c r="AY138" s="18" t="s">
        <v>133</v>
      </c>
      <c r="BE138" s="196">
        <f>IF(N138="základní",J138,0)</f>
        <v>0</v>
      </c>
      <c r="BF138" s="196">
        <f>IF(N138="snížená",J138,0)</f>
        <v>0</v>
      </c>
      <c r="BG138" s="196">
        <f>IF(N138="zákl. přenesená",J138,0)</f>
        <v>0</v>
      </c>
      <c r="BH138" s="196">
        <f>IF(N138="sníž. přenesená",J138,0)</f>
        <v>0</v>
      </c>
      <c r="BI138" s="196">
        <f>IF(N138="nulová",J138,0)</f>
        <v>0</v>
      </c>
      <c r="BJ138" s="18" t="s">
        <v>86</v>
      </c>
      <c r="BK138" s="196">
        <f>ROUND(I138*H138,2)</f>
        <v>0</v>
      </c>
      <c r="BL138" s="18" t="s">
        <v>139</v>
      </c>
      <c r="BM138" s="195" t="s">
        <v>955</v>
      </c>
    </row>
    <row r="139" spans="1:47" s="2" customFormat="1" ht="19.5">
      <c r="A139" s="32"/>
      <c r="B139" s="33"/>
      <c r="C139" s="34"/>
      <c r="D139" s="197" t="s">
        <v>141</v>
      </c>
      <c r="E139" s="34"/>
      <c r="F139" s="198" t="s">
        <v>956</v>
      </c>
      <c r="G139" s="34"/>
      <c r="H139" s="34"/>
      <c r="I139" s="34"/>
      <c r="J139" s="34"/>
      <c r="K139" s="34"/>
      <c r="L139" s="37"/>
      <c r="M139" s="199"/>
      <c r="N139" s="200"/>
      <c r="O139" s="69"/>
      <c r="P139" s="69"/>
      <c r="Q139" s="69"/>
      <c r="R139" s="69"/>
      <c r="S139" s="69"/>
      <c r="T139" s="70"/>
      <c r="U139" s="32"/>
      <c r="V139" s="32"/>
      <c r="W139" s="32"/>
      <c r="X139" s="32"/>
      <c r="Y139" s="32"/>
      <c r="Z139" s="32"/>
      <c r="AA139" s="32"/>
      <c r="AB139" s="32"/>
      <c r="AC139" s="32"/>
      <c r="AD139" s="32"/>
      <c r="AE139" s="32"/>
      <c r="AT139" s="18" t="s">
        <v>141</v>
      </c>
      <c r="AU139" s="18" t="s">
        <v>88</v>
      </c>
    </row>
    <row r="140" spans="2:51" s="13" customFormat="1" ht="12">
      <c r="B140" s="201"/>
      <c r="C140" s="202"/>
      <c r="D140" s="197" t="s">
        <v>143</v>
      </c>
      <c r="E140" s="203" t="s">
        <v>1</v>
      </c>
      <c r="F140" s="204" t="s">
        <v>946</v>
      </c>
      <c r="G140" s="202"/>
      <c r="H140" s="203" t="s">
        <v>1</v>
      </c>
      <c r="I140" s="202"/>
      <c r="J140" s="202"/>
      <c r="K140" s="202"/>
      <c r="L140" s="205"/>
      <c r="M140" s="206"/>
      <c r="N140" s="207"/>
      <c r="O140" s="207"/>
      <c r="P140" s="207"/>
      <c r="Q140" s="207"/>
      <c r="R140" s="207"/>
      <c r="S140" s="207"/>
      <c r="T140" s="208"/>
      <c r="AT140" s="209" t="s">
        <v>143</v>
      </c>
      <c r="AU140" s="209" t="s">
        <v>88</v>
      </c>
      <c r="AV140" s="13" t="s">
        <v>86</v>
      </c>
      <c r="AW140" s="13" t="s">
        <v>33</v>
      </c>
      <c r="AX140" s="13" t="s">
        <v>78</v>
      </c>
      <c r="AY140" s="209" t="s">
        <v>133</v>
      </c>
    </row>
    <row r="141" spans="2:51" s="14" customFormat="1" ht="12">
      <c r="B141" s="210"/>
      <c r="C141" s="211"/>
      <c r="D141" s="197" t="s">
        <v>143</v>
      </c>
      <c r="E141" s="212" t="s">
        <v>1</v>
      </c>
      <c r="F141" s="213" t="s">
        <v>957</v>
      </c>
      <c r="G141" s="211"/>
      <c r="H141" s="214">
        <v>400</v>
      </c>
      <c r="I141" s="211"/>
      <c r="J141" s="211"/>
      <c r="K141" s="211"/>
      <c r="L141" s="215"/>
      <c r="M141" s="216"/>
      <c r="N141" s="217"/>
      <c r="O141" s="217"/>
      <c r="P141" s="217"/>
      <c r="Q141" s="217"/>
      <c r="R141" s="217"/>
      <c r="S141" s="217"/>
      <c r="T141" s="218"/>
      <c r="AT141" s="219" t="s">
        <v>143</v>
      </c>
      <c r="AU141" s="219" t="s">
        <v>88</v>
      </c>
      <c r="AV141" s="14" t="s">
        <v>88</v>
      </c>
      <c r="AW141" s="14" t="s">
        <v>33</v>
      </c>
      <c r="AX141" s="14" t="s">
        <v>78</v>
      </c>
      <c r="AY141" s="219" t="s">
        <v>133</v>
      </c>
    </row>
    <row r="142" spans="2:51" s="15" customFormat="1" ht="12">
      <c r="B142" s="220"/>
      <c r="C142" s="221"/>
      <c r="D142" s="197" t="s">
        <v>143</v>
      </c>
      <c r="E142" s="222" t="s">
        <v>1</v>
      </c>
      <c r="F142" s="223" t="s">
        <v>146</v>
      </c>
      <c r="G142" s="221"/>
      <c r="H142" s="224">
        <v>400</v>
      </c>
      <c r="I142" s="221"/>
      <c r="J142" s="221"/>
      <c r="K142" s="221"/>
      <c r="L142" s="225"/>
      <c r="M142" s="226"/>
      <c r="N142" s="227"/>
      <c r="O142" s="227"/>
      <c r="P142" s="227"/>
      <c r="Q142" s="227"/>
      <c r="R142" s="227"/>
      <c r="S142" s="227"/>
      <c r="T142" s="228"/>
      <c r="AT142" s="229" t="s">
        <v>143</v>
      </c>
      <c r="AU142" s="229" t="s">
        <v>88</v>
      </c>
      <c r="AV142" s="15" t="s">
        <v>139</v>
      </c>
      <c r="AW142" s="15" t="s">
        <v>33</v>
      </c>
      <c r="AX142" s="15" t="s">
        <v>86</v>
      </c>
      <c r="AY142" s="229" t="s">
        <v>133</v>
      </c>
    </row>
    <row r="143" spans="1:65" s="2" customFormat="1" ht="16.5" customHeight="1">
      <c r="A143" s="32"/>
      <c r="B143" s="33"/>
      <c r="C143" s="184" t="s">
        <v>139</v>
      </c>
      <c r="D143" s="184" t="s">
        <v>135</v>
      </c>
      <c r="E143" s="185" t="s">
        <v>958</v>
      </c>
      <c r="F143" s="186" t="s">
        <v>959</v>
      </c>
      <c r="G143" s="187" t="s">
        <v>138</v>
      </c>
      <c r="H143" s="188">
        <v>400</v>
      </c>
      <c r="I143" s="189">
        <v>0</v>
      </c>
      <c r="J143" s="189">
        <f>ROUND(I143*H143,2)</f>
        <v>0</v>
      </c>
      <c r="K143" s="190"/>
      <c r="L143" s="37"/>
      <c r="M143" s="191" t="s">
        <v>1</v>
      </c>
      <c r="N143" s="192" t="s">
        <v>43</v>
      </c>
      <c r="O143" s="193">
        <v>0.057</v>
      </c>
      <c r="P143" s="193">
        <f>O143*H143</f>
        <v>22.8</v>
      </c>
      <c r="Q143" s="193">
        <v>0</v>
      </c>
      <c r="R143" s="193">
        <f>Q143*H143</f>
        <v>0</v>
      </c>
      <c r="S143" s="193">
        <v>0.098</v>
      </c>
      <c r="T143" s="194">
        <f>S143*H143</f>
        <v>39.2</v>
      </c>
      <c r="U143" s="32"/>
      <c r="V143" s="32"/>
      <c r="W143" s="32"/>
      <c r="X143" s="32"/>
      <c r="Y143" s="32"/>
      <c r="Z143" s="32"/>
      <c r="AA143" s="32"/>
      <c r="AB143" s="32"/>
      <c r="AC143" s="32"/>
      <c r="AD143" s="32"/>
      <c r="AE143" s="32"/>
      <c r="AR143" s="195" t="s">
        <v>139</v>
      </c>
      <c r="AT143" s="195" t="s">
        <v>135</v>
      </c>
      <c r="AU143" s="195" t="s">
        <v>88</v>
      </c>
      <c r="AY143" s="18" t="s">
        <v>133</v>
      </c>
      <c r="BE143" s="196">
        <f>IF(N143="základní",J143,0)</f>
        <v>0</v>
      </c>
      <c r="BF143" s="196">
        <f>IF(N143="snížená",J143,0)</f>
        <v>0</v>
      </c>
      <c r="BG143" s="196">
        <f>IF(N143="zákl. přenesená",J143,0)</f>
        <v>0</v>
      </c>
      <c r="BH143" s="196">
        <f>IF(N143="sníž. přenesená",J143,0)</f>
        <v>0</v>
      </c>
      <c r="BI143" s="196">
        <f>IF(N143="nulová",J143,0)</f>
        <v>0</v>
      </c>
      <c r="BJ143" s="18" t="s">
        <v>86</v>
      </c>
      <c r="BK143" s="196">
        <f>ROUND(I143*H143,2)</f>
        <v>0</v>
      </c>
      <c r="BL143" s="18" t="s">
        <v>139</v>
      </c>
      <c r="BM143" s="195" t="s">
        <v>960</v>
      </c>
    </row>
    <row r="144" spans="1:47" s="2" customFormat="1" ht="19.5">
      <c r="A144" s="32"/>
      <c r="B144" s="33"/>
      <c r="C144" s="34"/>
      <c r="D144" s="197" t="s">
        <v>141</v>
      </c>
      <c r="E144" s="34"/>
      <c r="F144" s="198" t="s">
        <v>961</v>
      </c>
      <c r="G144" s="34"/>
      <c r="H144" s="34"/>
      <c r="I144" s="34"/>
      <c r="J144" s="34"/>
      <c r="K144" s="34"/>
      <c r="L144" s="37"/>
      <c r="M144" s="199"/>
      <c r="N144" s="200"/>
      <c r="O144" s="69"/>
      <c r="P144" s="69"/>
      <c r="Q144" s="69"/>
      <c r="R144" s="69"/>
      <c r="S144" s="69"/>
      <c r="T144" s="70"/>
      <c r="U144" s="32"/>
      <c r="V144" s="32"/>
      <c r="W144" s="32"/>
      <c r="X144" s="32"/>
      <c r="Y144" s="32"/>
      <c r="Z144" s="32"/>
      <c r="AA144" s="32"/>
      <c r="AB144" s="32"/>
      <c r="AC144" s="32"/>
      <c r="AD144" s="32"/>
      <c r="AE144" s="32"/>
      <c r="AT144" s="18" t="s">
        <v>141</v>
      </c>
      <c r="AU144" s="18" t="s">
        <v>88</v>
      </c>
    </row>
    <row r="145" spans="2:51" s="13" customFormat="1" ht="12">
      <c r="B145" s="201"/>
      <c r="C145" s="202"/>
      <c r="D145" s="197" t="s">
        <v>143</v>
      </c>
      <c r="E145" s="203" t="s">
        <v>1</v>
      </c>
      <c r="F145" s="204" t="s">
        <v>946</v>
      </c>
      <c r="G145" s="202"/>
      <c r="H145" s="203" t="s">
        <v>1</v>
      </c>
      <c r="I145" s="202"/>
      <c r="J145" s="202"/>
      <c r="K145" s="202"/>
      <c r="L145" s="205"/>
      <c r="M145" s="206"/>
      <c r="N145" s="207"/>
      <c r="O145" s="207"/>
      <c r="P145" s="207"/>
      <c r="Q145" s="207"/>
      <c r="R145" s="207"/>
      <c r="S145" s="207"/>
      <c r="T145" s="208"/>
      <c r="AT145" s="209" t="s">
        <v>143</v>
      </c>
      <c r="AU145" s="209" t="s">
        <v>88</v>
      </c>
      <c r="AV145" s="13" t="s">
        <v>86</v>
      </c>
      <c r="AW145" s="13" t="s">
        <v>33</v>
      </c>
      <c r="AX145" s="13" t="s">
        <v>78</v>
      </c>
      <c r="AY145" s="209" t="s">
        <v>133</v>
      </c>
    </row>
    <row r="146" spans="2:51" s="14" customFormat="1" ht="12">
      <c r="B146" s="210"/>
      <c r="C146" s="211"/>
      <c r="D146" s="197" t="s">
        <v>143</v>
      </c>
      <c r="E146" s="212" t="s">
        <v>1</v>
      </c>
      <c r="F146" s="213" t="s">
        <v>957</v>
      </c>
      <c r="G146" s="211"/>
      <c r="H146" s="214">
        <v>400</v>
      </c>
      <c r="I146" s="211"/>
      <c r="J146" s="211"/>
      <c r="K146" s="211"/>
      <c r="L146" s="215"/>
      <c r="M146" s="216"/>
      <c r="N146" s="217"/>
      <c r="O146" s="217"/>
      <c r="P146" s="217"/>
      <c r="Q146" s="217"/>
      <c r="R146" s="217"/>
      <c r="S146" s="217"/>
      <c r="T146" s="218"/>
      <c r="AT146" s="219" t="s">
        <v>143</v>
      </c>
      <c r="AU146" s="219" t="s">
        <v>88</v>
      </c>
      <c r="AV146" s="14" t="s">
        <v>88</v>
      </c>
      <c r="AW146" s="14" t="s">
        <v>33</v>
      </c>
      <c r="AX146" s="14" t="s">
        <v>78</v>
      </c>
      <c r="AY146" s="219" t="s">
        <v>133</v>
      </c>
    </row>
    <row r="147" spans="2:51" s="15" customFormat="1" ht="12">
      <c r="B147" s="220"/>
      <c r="C147" s="221"/>
      <c r="D147" s="197" t="s">
        <v>143</v>
      </c>
      <c r="E147" s="222" t="s">
        <v>1</v>
      </c>
      <c r="F147" s="223" t="s">
        <v>146</v>
      </c>
      <c r="G147" s="221"/>
      <c r="H147" s="224">
        <v>400</v>
      </c>
      <c r="I147" s="221"/>
      <c r="J147" s="221"/>
      <c r="K147" s="221"/>
      <c r="L147" s="225"/>
      <c r="M147" s="226"/>
      <c r="N147" s="227"/>
      <c r="O147" s="227"/>
      <c r="P147" s="227"/>
      <c r="Q147" s="227"/>
      <c r="R147" s="227"/>
      <c r="S147" s="227"/>
      <c r="T147" s="228"/>
      <c r="AT147" s="229" t="s">
        <v>143</v>
      </c>
      <c r="AU147" s="229" t="s">
        <v>88</v>
      </c>
      <c r="AV147" s="15" t="s">
        <v>139</v>
      </c>
      <c r="AW147" s="15" t="s">
        <v>33</v>
      </c>
      <c r="AX147" s="15" t="s">
        <v>86</v>
      </c>
      <c r="AY147" s="229" t="s">
        <v>133</v>
      </c>
    </row>
    <row r="148" spans="1:65" s="2" customFormat="1" ht="16.5" customHeight="1">
      <c r="A148" s="32"/>
      <c r="B148" s="33"/>
      <c r="C148" s="184" t="s">
        <v>164</v>
      </c>
      <c r="D148" s="184" t="s">
        <v>135</v>
      </c>
      <c r="E148" s="185" t="s">
        <v>177</v>
      </c>
      <c r="F148" s="186" t="s">
        <v>178</v>
      </c>
      <c r="G148" s="187" t="s">
        <v>179</v>
      </c>
      <c r="H148" s="188">
        <v>1200</v>
      </c>
      <c r="I148" s="189">
        <v>0</v>
      </c>
      <c r="J148" s="189">
        <f>ROUND(I148*H148,2)</f>
        <v>0</v>
      </c>
      <c r="K148" s="190"/>
      <c r="L148" s="37"/>
      <c r="M148" s="191" t="s">
        <v>1</v>
      </c>
      <c r="N148" s="192" t="s">
        <v>43</v>
      </c>
      <c r="O148" s="193">
        <v>0.184</v>
      </c>
      <c r="P148" s="193">
        <f>O148*H148</f>
        <v>220.79999999999998</v>
      </c>
      <c r="Q148" s="193">
        <v>3E-05</v>
      </c>
      <c r="R148" s="193">
        <f>Q148*H148</f>
        <v>0.036000000000000004</v>
      </c>
      <c r="S148" s="193">
        <v>0</v>
      </c>
      <c r="T148" s="194">
        <f>S148*H148</f>
        <v>0</v>
      </c>
      <c r="U148" s="32"/>
      <c r="V148" s="32"/>
      <c r="W148" s="32"/>
      <c r="X148" s="32"/>
      <c r="Y148" s="32"/>
      <c r="Z148" s="32"/>
      <c r="AA148" s="32"/>
      <c r="AB148" s="32"/>
      <c r="AC148" s="32"/>
      <c r="AD148" s="32"/>
      <c r="AE148" s="32"/>
      <c r="AR148" s="195" t="s">
        <v>139</v>
      </c>
      <c r="AT148" s="195" t="s">
        <v>135</v>
      </c>
      <c r="AU148" s="195" t="s">
        <v>88</v>
      </c>
      <c r="AY148" s="18" t="s">
        <v>133</v>
      </c>
      <c r="BE148" s="196">
        <f>IF(N148="základní",J148,0)</f>
        <v>0</v>
      </c>
      <c r="BF148" s="196">
        <f>IF(N148="snížená",J148,0)</f>
        <v>0</v>
      </c>
      <c r="BG148" s="196">
        <f>IF(N148="zákl. přenesená",J148,0)</f>
        <v>0</v>
      </c>
      <c r="BH148" s="196">
        <f>IF(N148="sníž. přenesená",J148,0)</f>
        <v>0</v>
      </c>
      <c r="BI148" s="196">
        <f>IF(N148="nulová",J148,0)</f>
        <v>0</v>
      </c>
      <c r="BJ148" s="18" t="s">
        <v>86</v>
      </c>
      <c r="BK148" s="196">
        <f>ROUND(I148*H148,2)</f>
        <v>0</v>
      </c>
      <c r="BL148" s="18" t="s">
        <v>139</v>
      </c>
      <c r="BM148" s="195" t="s">
        <v>962</v>
      </c>
    </row>
    <row r="149" spans="1:47" s="2" customFormat="1" ht="12">
      <c r="A149" s="32"/>
      <c r="B149" s="33"/>
      <c r="C149" s="34"/>
      <c r="D149" s="197" t="s">
        <v>141</v>
      </c>
      <c r="E149" s="34"/>
      <c r="F149" s="198" t="s">
        <v>181</v>
      </c>
      <c r="G149" s="34"/>
      <c r="H149" s="34"/>
      <c r="I149" s="34"/>
      <c r="J149" s="34"/>
      <c r="K149" s="34"/>
      <c r="L149" s="37"/>
      <c r="M149" s="199"/>
      <c r="N149" s="200"/>
      <c r="O149" s="69"/>
      <c r="P149" s="69"/>
      <c r="Q149" s="69"/>
      <c r="R149" s="69"/>
      <c r="S149" s="69"/>
      <c r="T149" s="70"/>
      <c r="U149" s="32"/>
      <c r="V149" s="32"/>
      <c r="W149" s="32"/>
      <c r="X149" s="32"/>
      <c r="Y149" s="32"/>
      <c r="Z149" s="32"/>
      <c r="AA149" s="32"/>
      <c r="AB149" s="32"/>
      <c r="AC149" s="32"/>
      <c r="AD149" s="32"/>
      <c r="AE149" s="32"/>
      <c r="AT149" s="18" t="s">
        <v>141</v>
      </c>
      <c r="AU149" s="18" t="s">
        <v>88</v>
      </c>
    </row>
    <row r="150" spans="2:51" s="14" customFormat="1" ht="12">
      <c r="B150" s="210"/>
      <c r="C150" s="211"/>
      <c r="D150" s="197" t="s">
        <v>143</v>
      </c>
      <c r="E150" s="212" t="s">
        <v>1</v>
      </c>
      <c r="F150" s="213" t="s">
        <v>963</v>
      </c>
      <c r="G150" s="211"/>
      <c r="H150" s="214">
        <v>1200</v>
      </c>
      <c r="I150" s="211"/>
      <c r="J150" s="211"/>
      <c r="K150" s="211"/>
      <c r="L150" s="215"/>
      <c r="M150" s="216"/>
      <c r="N150" s="217"/>
      <c r="O150" s="217"/>
      <c r="P150" s="217"/>
      <c r="Q150" s="217"/>
      <c r="R150" s="217"/>
      <c r="S150" s="217"/>
      <c r="T150" s="218"/>
      <c r="AT150" s="219" t="s">
        <v>143</v>
      </c>
      <c r="AU150" s="219" t="s">
        <v>88</v>
      </c>
      <c r="AV150" s="14" t="s">
        <v>88</v>
      </c>
      <c r="AW150" s="14" t="s">
        <v>33</v>
      </c>
      <c r="AX150" s="14" t="s">
        <v>86</v>
      </c>
      <c r="AY150" s="219" t="s">
        <v>133</v>
      </c>
    </row>
    <row r="151" spans="1:65" s="2" customFormat="1" ht="16.5" customHeight="1">
      <c r="A151" s="32"/>
      <c r="B151" s="33"/>
      <c r="C151" s="184" t="s">
        <v>169</v>
      </c>
      <c r="D151" s="184" t="s">
        <v>135</v>
      </c>
      <c r="E151" s="185" t="s">
        <v>184</v>
      </c>
      <c r="F151" s="186" t="s">
        <v>185</v>
      </c>
      <c r="G151" s="187" t="s">
        <v>186</v>
      </c>
      <c r="H151" s="188">
        <v>150</v>
      </c>
      <c r="I151" s="189">
        <v>0</v>
      </c>
      <c r="J151" s="189">
        <f>ROUND(I151*H151,2)</f>
        <v>0</v>
      </c>
      <c r="K151" s="190"/>
      <c r="L151" s="37"/>
      <c r="M151" s="191" t="s">
        <v>1</v>
      </c>
      <c r="N151" s="192" t="s">
        <v>43</v>
      </c>
      <c r="O151" s="193">
        <v>0</v>
      </c>
      <c r="P151" s="193">
        <f>O151*H151</f>
        <v>0</v>
      </c>
      <c r="Q151" s="193">
        <v>0</v>
      </c>
      <c r="R151" s="193">
        <f>Q151*H151</f>
        <v>0</v>
      </c>
      <c r="S151" s="193">
        <v>0</v>
      </c>
      <c r="T151" s="194">
        <f>S151*H151</f>
        <v>0</v>
      </c>
      <c r="U151" s="32"/>
      <c r="V151" s="32"/>
      <c r="W151" s="32"/>
      <c r="X151" s="32"/>
      <c r="Y151" s="32"/>
      <c r="Z151" s="32"/>
      <c r="AA151" s="32"/>
      <c r="AB151" s="32"/>
      <c r="AC151" s="32"/>
      <c r="AD151" s="32"/>
      <c r="AE151" s="32"/>
      <c r="AR151" s="195" t="s">
        <v>139</v>
      </c>
      <c r="AT151" s="195" t="s">
        <v>135</v>
      </c>
      <c r="AU151" s="195" t="s">
        <v>88</v>
      </c>
      <c r="AY151" s="18" t="s">
        <v>133</v>
      </c>
      <c r="BE151" s="196">
        <f>IF(N151="základní",J151,0)</f>
        <v>0</v>
      </c>
      <c r="BF151" s="196">
        <f>IF(N151="snížená",J151,0)</f>
        <v>0</v>
      </c>
      <c r="BG151" s="196">
        <f>IF(N151="zákl. přenesená",J151,0)</f>
        <v>0</v>
      </c>
      <c r="BH151" s="196">
        <f>IF(N151="sníž. přenesená",J151,0)</f>
        <v>0</v>
      </c>
      <c r="BI151" s="196">
        <f>IF(N151="nulová",J151,0)</f>
        <v>0</v>
      </c>
      <c r="BJ151" s="18" t="s">
        <v>86</v>
      </c>
      <c r="BK151" s="196">
        <f>ROUND(I151*H151,2)</f>
        <v>0</v>
      </c>
      <c r="BL151" s="18" t="s">
        <v>139</v>
      </c>
      <c r="BM151" s="195" t="s">
        <v>964</v>
      </c>
    </row>
    <row r="152" spans="1:47" s="2" customFormat="1" ht="12">
      <c r="A152" s="32"/>
      <c r="B152" s="33"/>
      <c r="C152" s="34"/>
      <c r="D152" s="197" t="s">
        <v>141</v>
      </c>
      <c r="E152" s="34"/>
      <c r="F152" s="198" t="s">
        <v>188</v>
      </c>
      <c r="G152" s="34"/>
      <c r="H152" s="34"/>
      <c r="I152" s="34"/>
      <c r="J152" s="34"/>
      <c r="K152" s="34"/>
      <c r="L152" s="37"/>
      <c r="M152" s="199"/>
      <c r="N152" s="200"/>
      <c r="O152" s="69"/>
      <c r="P152" s="69"/>
      <c r="Q152" s="69"/>
      <c r="R152" s="69"/>
      <c r="S152" s="69"/>
      <c r="T152" s="70"/>
      <c r="U152" s="32"/>
      <c r="V152" s="32"/>
      <c r="W152" s="32"/>
      <c r="X152" s="32"/>
      <c r="Y152" s="32"/>
      <c r="Z152" s="32"/>
      <c r="AA152" s="32"/>
      <c r="AB152" s="32"/>
      <c r="AC152" s="32"/>
      <c r="AD152" s="32"/>
      <c r="AE152" s="32"/>
      <c r="AT152" s="18" t="s">
        <v>141</v>
      </c>
      <c r="AU152" s="18" t="s">
        <v>88</v>
      </c>
    </row>
    <row r="153" spans="2:51" s="14" customFormat="1" ht="12">
      <c r="B153" s="210"/>
      <c r="C153" s="211"/>
      <c r="D153" s="197" t="s">
        <v>143</v>
      </c>
      <c r="E153" s="212" t="s">
        <v>1</v>
      </c>
      <c r="F153" s="213" t="s">
        <v>965</v>
      </c>
      <c r="G153" s="211"/>
      <c r="H153" s="214">
        <v>150</v>
      </c>
      <c r="I153" s="211"/>
      <c r="J153" s="211"/>
      <c r="K153" s="211"/>
      <c r="L153" s="215"/>
      <c r="M153" s="216"/>
      <c r="N153" s="217"/>
      <c r="O153" s="217"/>
      <c r="P153" s="217"/>
      <c r="Q153" s="217"/>
      <c r="R153" s="217"/>
      <c r="S153" s="217"/>
      <c r="T153" s="218"/>
      <c r="AT153" s="219" t="s">
        <v>143</v>
      </c>
      <c r="AU153" s="219" t="s">
        <v>88</v>
      </c>
      <c r="AV153" s="14" t="s">
        <v>88</v>
      </c>
      <c r="AW153" s="14" t="s">
        <v>33</v>
      </c>
      <c r="AX153" s="14" t="s">
        <v>86</v>
      </c>
      <c r="AY153" s="219" t="s">
        <v>133</v>
      </c>
    </row>
    <row r="154" spans="1:65" s="2" customFormat="1" ht="16.5" customHeight="1">
      <c r="A154" s="32"/>
      <c r="B154" s="33"/>
      <c r="C154" s="184" t="s">
        <v>176</v>
      </c>
      <c r="D154" s="184" t="s">
        <v>135</v>
      </c>
      <c r="E154" s="185" t="s">
        <v>191</v>
      </c>
      <c r="F154" s="186" t="s">
        <v>192</v>
      </c>
      <c r="G154" s="187" t="s">
        <v>172</v>
      </c>
      <c r="H154" s="188">
        <v>125</v>
      </c>
      <c r="I154" s="189">
        <v>0</v>
      </c>
      <c r="J154" s="189">
        <f>ROUND(I154*H154,2)</f>
        <v>0</v>
      </c>
      <c r="K154" s="190"/>
      <c r="L154" s="37"/>
      <c r="M154" s="191" t="s">
        <v>1</v>
      </c>
      <c r="N154" s="192" t="s">
        <v>43</v>
      </c>
      <c r="O154" s="193">
        <v>0.581</v>
      </c>
      <c r="P154" s="193">
        <f>O154*H154</f>
        <v>72.625</v>
      </c>
      <c r="Q154" s="193">
        <v>0.0369</v>
      </c>
      <c r="R154" s="193">
        <f>Q154*H154</f>
        <v>4.612500000000001</v>
      </c>
      <c r="S154" s="193">
        <v>0</v>
      </c>
      <c r="T154" s="194">
        <f>S154*H154</f>
        <v>0</v>
      </c>
      <c r="U154" s="32"/>
      <c r="V154" s="32"/>
      <c r="W154" s="32"/>
      <c r="X154" s="32"/>
      <c r="Y154" s="32"/>
      <c r="Z154" s="32"/>
      <c r="AA154" s="32"/>
      <c r="AB154" s="32"/>
      <c r="AC154" s="32"/>
      <c r="AD154" s="32"/>
      <c r="AE154" s="32"/>
      <c r="AR154" s="195" t="s">
        <v>139</v>
      </c>
      <c r="AT154" s="195" t="s">
        <v>135</v>
      </c>
      <c r="AU154" s="195" t="s">
        <v>88</v>
      </c>
      <c r="AY154" s="18" t="s">
        <v>133</v>
      </c>
      <c r="BE154" s="196">
        <f>IF(N154="základní",J154,0)</f>
        <v>0</v>
      </c>
      <c r="BF154" s="196">
        <f>IF(N154="snížená",J154,0)</f>
        <v>0</v>
      </c>
      <c r="BG154" s="196">
        <f>IF(N154="zákl. přenesená",J154,0)</f>
        <v>0</v>
      </c>
      <c r="BH154" s="196">
        <f>IF(N154="sníž. přenesená",J154,0)</f>
        <v>0</v>
      </c>
      <c r="BI154" s="196">
        <f>IF(N154="nulová",J154,0)</f>
        <v>0</v>
      </c>
      <c r="BJ154" s="18" t="s">
        <v>86</v>
      </c>
      <c r="BK154" s="196">
        <f>ROUND(I154*H154,2)</f>
        <v>0</v>
      </c>
      <c r="BL154" s="18" t="s">
        <v>139</v>
      </c>
      <c r="BM154" s="195" t="s">
        <v>966</v>
      </c>
    </row>
    <row r="155" spans="1:47" s="2" customFormat="1" ht="29.25">
      <c r="A155" s="32"/>
      <c r="B155" s="33"/>
      <c r="C155" s="34"/>
      <c r="D155" s="197" t="s">
        <v>141</v>
      </c>
      <c r="E155" s="34"/>
      <c r="F155" s="198" t="s">
        <v>194</v>
      </c>
      <c r="G155" s="34"/>
      <c r="H155" s="34"/>
      <c r="I155" s="34"/>
      <c r="J155" s="34"/>
      <c r="K155" s="34"/>
      <c r="L155" s="37"/>
      <c r="M155" s="199"/>
      <c r="N155" s="200"/>
      <c r="O155" s="69"/>
      <c r="P155" s="69"/>
      <c r="Q155" s="69"/>
      <c r="R155" s="69"/>
      <c r="S155" s="69"/>
      <c r="T155" s="70"/>
      <c r="U155" s="32"/>
      <c r="V155" s="32"/>
      <c r="W155" s="32"/>
      <c r="X155" s="32"/>
      <c r="Y155" s="32"/>
      <c r="Z155" s="32"/>
      <c r="AA155" s="32"/>
      <c r="AB155" s="32"/>
      <c r="AC155" s="32"/>
      <c r="AD155" s="32"/>
      <c r="AE155" s="32"/>
      <c r="AT155" s="18" t="s">
        <v>141</v>
      </c>
      <c r="AU155" s="18" t="s">
        <v>88</v>
      </c>
    </row>
    <row r="156" spans="2:51" s="13" customFormat="1" ht="12">
      <c r="B156" s="201"/>
      <c r="C156" s="202"/>
      <c r="D156" s="197" t="s">
        <v>143</v>
      </c>
      <c r="E156" s="203" t="s">
        <v>1</v>
      </c>
      <c r="F156" s="204" t="s">
        <v>967</v>
      </c>
      <c r="G156" s="202"/>
      <c r="H156" s="203" t="s">
        <v>1</v>
      </c>
      <c r="I156" s="202"/>
      <c r="J156" s="202"/>
      <c r="K156" s="202"/>
      <c r="L156" s="205"/>
      <c r="M156" s="206"/>
      <c r="N156" s="207"/>
      <c r="O156" s="207"/>
      <c r="P156" s="207"/>
      <c r="Q156" s="207"/>
      <c r="R156" s="207"/>
      <c r="S156" s="207"/>
      <c r="T156" s="208"/>
      <c r="AT156" s="209" t="s">
        <v>143</v>
      </c>
      <c r="AU156" s="209" t="s">
        <v>88</v>
      </c>
      <c r="AV156" s="13" t="s">
        <v>86</v>
      </c>
      <c r="AW156" s="13" t="s">
        <v>33</v>
      </c>
      <c r="AX156" s="13" t="s">
        <v>78</v>
      </c>
      <c r="AY156" s="209" t="s">
        <v>133</v>
      </c>
    </row>
    <row r="157" spans="2:51" s="14" customFormat="1" ht="12">
      <c r="B157" s="210"/>
      <c r="C157" s="211"/>
      <c r="D157" s="197" t="s">
        <v>143</v>
      </c>
      <c r="E157" s="212" t="s">
        <v>1</v>
      </c>
      <c r="F157" s="213" t="s">
        <v>968</v>
      </c>
      <c r="G157" s="211"/>
      <c r="H157" s="214">
        <v>67</v>
      </c>
      <c r="I157" s="211"/>
      <c r="J157" s="211"/>
      <c r="K157" s="211"/>
      <c r="L157" s="215"/>
      <c r="M157" s="216"/>
      <c r="N157" s="217"/>
      <c r="O157" s="217"/>
      <c r="P157" s="217"/>
      <c r="Q157" s="217"/>
      <c r="R157" s="217"/>
      <c r="S157" s="217"/>
      <c r="T157" s="218"/>
      <c r="AT157" s="219" t="s">
        <v>143</v>
      </c>
      <c r="AU157" s="219" t="s">
        <v>88</v>
      </c>
      <c r="AV157" s="14" t="s">
        <v>88</v>
      </c>
      <c r="AW157" s="14" t="s">
        <v>33</v>
      </c>
      <c r="AX157" s="14" t="s">
        <v>78</v>
      </c>
      <c r="AY157" s="219" t="s">
        <v>133</v>
      </c>
    </row>
    <row r="158" spans="2:51" s="14" customFormat="1" ht="12">
      <c r="B158" s="210"/>
      <c r="C158" s="211"/>
      <c r="D158" s="197" t="s">
        <v>143</v>
      </c>
      <c r="E158" s="212" t="s">
        <v>1</v>
      </c>
      <c r="F158" s="213" t="s">
        <v>969</v>
      </c>
      <c r="G158" s="211"/>
      <c r="H158" s="214">
        <v>48</v>
      </c>
      <c r="I158" s="211"/>
      <c r="J158" s="211"/>
      <c r="K158" s="211"/>
      <c r="L158" s="215"/>
      <c r="M158" s="216"/>
      <c r="N158" s="217"/>
      <c r="O158" s="217"/>
      <c r="P158" s="217"/>
      <c r="Q158" s="217"/>
      <c r="R158" s="217"/>
      <c r="S158" s="217"/>
      <c r="T158" s="218"/>
      <c r="AT158" s="219" t="s">
        <v>143</v>
      </c>
      <c r="AU158" s="219" t="s">
        <v>88</v>
      </c>
      <c r="AV158" s="14" t="s">
        <v>88</v>
      </c>
      <c r="AW158" s="14" t="s">
        <v>33</v>
      </c>
      <c r="AX158" s="14" t="s">
        <v>78</v>
      </c>
      <c r="AY158" s="219" t="s">
        <v>133</v>
      </c>
    </row>
    <row r="159" spans="2:51" s="14" customFormat="1" ht="12">
      <c r="B159" s="210"/>
      <c r="C159" s="211"/>
      <c r="D159" s="197" t="s">
        <v>143</v>
      </c>
      <c r="E159" s="212" t="s">
        <v>1</v>
      </c>
      <c r="F159" s="213" t="s">
        <v>970</v>
      </c>
      <c r="G159" s="211"/>
      <c r="H159" s="214">
        <v>9</v>
      </c>
      <c r="I159" s="211"/>
      <c r="J159" s="211"/>
      <c r="K159" s="211"/>
      <c r="L159" s="215"/>
      <c r="M159" s="216"/>
      <c r="N159" s="217"/>
      <c r="O159" s="217"/>
      <c r="P159" s="217"/>
      <c r="Q159" s="217"/>
      <c r="R159" s="217"/>
      <c r="S159" s="217"/>
      <c r="T159" s="218"/>
      <c r="AT159" s="219" t="s">
        <v>143</v>
      </c>
      <c r="AU159" s="219" t="s">
        <v>88</v>
      </c>
      <c r="AV159" s="14" t="s">
        <v>88</v>
      </c>
      <c r="AW159" s="14" t="s">
        <v>33</v>
      </c>
      <c r="AX159" s="14" t="s">
        <v>78</v>
      </c>
      <c r="AY159" s="219" t="s">
        <v>133</v>
      </c>
    </row>
    <row r="160" spans="2:51" s="14" customFormat="1" ht="12">
      <c r="B160" s="210"/>
      <c r="C160" s="211"/>
      <c r="D160" s="197" t="s">
        <v>143</v>
      </c>
      <c r="E160" s="212" t="s">
        <v>1</v>
      </c>
      <c r="F160" s="213" t="s">
        <v>971</v>
      </c>
      <c r="G160" s="211"/>
      <c r="H160" s="214">
        <v>1</v>
      </c>
      <c r="I160" s="211"/>
      <c r="J160" s="211"/>
      <c r="K160" s="211"/>
      <c r="L160" s="215"/>
      <c r="M160" s="216"/>
      <c r="N160" s="217"/>
      <c r="O160" s="217"/>
      <c r="P160" s="217"/>
      <c r="Q160" s="217"/>
      <c r="R160" s="217"/>
      <c r="S160" s="217"/>
      <c r="T160" s="218"/>
      <c r="AT160" s="219" t="s">
        <v>143</v>
      </c>
      <c r="AU160" s="219" t="s">
        <v>88</v>
      </c>
      <c r="AV160" s="14" t="s">
        <v>88</v>
      </c>
      <c r="AW160" s="14" t="s">
        <v>33</v>
      </c>
      <c r="AX160" s="14" t="s">
        <v>78</v>
      </c>
      <c r="AY160" s="219" t="s">
        <v>133</v>
      </c>
    </row>
    <row r="161" spans="2:51" s="15" customFormat="1" ht="12">
      <c r="B161" s="220"/>
      <c r="C161" s="221"/>
      <c r="D161" s="197" t="s">
        <v>143</v>
      </c>
      <c r="E161" s="222" t="s">
        <v>1</v>
      </c>
      <c r="F161" s="223" t="s">
        <v>146</v>
      </c>
      <c r="G161" s="221"/>
      <c r="H161" s="224">
        <v>125</v>
      </c>
      <c r="I161" s="221"/>
      <c r="J161" s="221"/>
      <c r="K161" s="221"/>
      <c r="L161" s="225"/>
      <c r="M161" s="226"/>
      <c r="N161" s="227"/>
      <c r="O161" s="227"/>
      <c r="P161" s="227"/>
      <c r="Q161" s="227"/>
      <c r="R161" s="227"/>
      <c r="S161" s="227"/>
      <c r="T161" s="228"/>
      <c r="AT161" s="229" t="s">
        <v>143</v>
      </c>
      <c r="AU161" s="229" t="s">
        <v>88</v>
      </c>
      <c r="AV161" s="15" t="s">
        <v>139</v>
      </c>
      <c r="AW161" s="15" t="s">
        <v>33</v>
      </c>
      <c r="AX161" s="15" t="s">
        <v>86</v>
      </c>
      <c r="AY161" s="229" t="s">
        <v>133</v>
      </c>
    </row>
    <row r="162" spans="1:65" s="2" customFormat="1" ht="16.5" customHeight="1">
      <c r="A162" s="32"/>
      <c r="B162" s="33"/>
      <c r="C162" s="184" t="s">
        <v>183</v>
      </c>
      <c r="D162" s="184" t="s">
        <v>135</v>
      </c>
      <c r="E162" s="185" t="s">
        <v>972</v>
      </c>
      <c r="F162" s="186" t="s">
        <v>973</v>
      </c>
      <c r="G162" s="187" t="s">
        <v>172</v>
      </c>
      <c r="H162" s="188">
        <v>27</v>
      </c>
      <c r="I162" s="189">
        <v>0</v>
      </c>
      <c r="J162" s="189">
        <f>ROUND(I162*H162,2)</f>
        <v>0</v>
      </c>
      <c r="K162" s="190"/>
      <c r="L162" s="37"/>
      <c r="M162" s="191" t="s">
        <v>1</v>
      </c>
      <c r="N162" s="192" t="s">
        <v>43</v>
      </c>
      <c r="O162" s="193">
        <v>0.818</v>
      </c>
      <c r="P162" s="193">
        <f>O162*H162</f>
        <v>22.086</v>
      </c>
      <c r="Q162" s="193">
        <v>0.00868</v>
      </c>
      <c r="R162" s="193">
        <f>Q162*H162</f>
        <v>0.23436</v>
      </c>
      <c r="S162" s="193">
        <v>0</v>
      </c>
      <c r="T162" s="194">
        <f>S162*H162</f>
        <v>0</v>
      </c>
      <c r="U162" s="32"/>
      <c r="V162" s="32"/>
      <c r="W162" s="32"/>
      <c r="X162" s="32"/>
      <c r="Y162" s="32"/>
      <c r="Z162" s="32"/>
      <c r="AA162" s="32"/>
      <c r="AB162" s="32"/>
      <c r="AC162" s="32"/>
      <c r="AD162" s="32"/>
      <c r="AE162" s="32"/>
      <c r="AR162" s="195" t="s">
        <v>139</v>
      </c>
      <c r="AT162" s="195" t="s">
        <v>135</v>
      </c>
      <c r="AU162" s="195" t="s">
        <v>88</v>
      </c>
      <c r="AY162" s="18" t="s">
        <v>133</v>
      </c>
      <c r="BE162" s="196">
        <f>IF(N162="základní",J162,0)</f>
        <v>0</v>
      </c>
      <c r="BF162" s="196">
        <f>IF(N162="snížená",J162,0)</f>
        <v>0</v>
      </c>
      <c r="BG162" s="196">
        <f>IF(N162="zákl. přenesená",J162,0)</f>
        <v>0</v>
      </c>
      <c r="BH162" s="196">
        <f>IF(N162="sníž. přenesená",J162,0)</f>
        <v>0</v>
      </c>
      <c r="BI162" s="196">
        <f>IF(N162="nulová",J162,0)</f>
        <v>0</v>
      </c>
      <c r="BJ162" s="18" t="s">
        <v>86</v>
      </c>
      <c r="BK162" s="196">
        <f>ROUND(I162*H162,2)</f>
        <v>0</v>
      </c>
      <c r="BL162" s="18" t="s">
        <v>139</v>
      </c>
      <c r="BM162" s="195" t="s">
        <v>974</v>
      </c>
    </row>
    <row r="163" spans="1:47" s="2" customFormat="1" ht="29.25">
      <c r="A163" s="32"/>
      <c r="B163" s="33"/>
      <c r="C163" s="34"/>
      <c r="D163" s="197" t="s">
        <v>141</v>
      </c>
      <c r="E163" s="34"/>
      <c r="F163" s="198" t="s">
        <v>975</v>
      </c>
      <c r="G163" s="34"/>
      <c r="H163" s="34"/>
      <c r="I163" s="34"/>
      <c r="J163" s="34"/>
      <c r="K163" s="34"/>
      <c r="L163" s="37"/>
      <c r="M163" s="199"/>
      <c r="N163" s="200"/>
      <c r="O163" s="69"/>
      <c r="P163" s="69"/>
      <c r="Q163" s="69"/>
      <c r="R163" s="69"/>
      <c r="S163" s="69"/>
      <c r="T163" s="70"/>
      <c r="U163" s="32"/>
      <c r="V163" s="32"/>
      <c r="W163" s="32"/>
      <c r="X163" s="32"/>
      <c r="Y163" s="32"/>
      <c r="Z163" s="32"/>
      <c r="AA163" s="32"/>
      <c r="AB163" s="32"/>
      <c r="AC163" s="32"/>
      <c r="AD163" s="32"/>
      <c r="AE163" s="32"/>
      <c r="AT163" s="18" t="s">
        <v>141</v>
      </c>
      <c r="AU163" s="18" t="s">
        <v>88</v>
      </c>
    </row>
    <row r="164" spans="2:51" s="13" customFormat="1" ht="12">
      <c r="B164" s="201"/>
      <c r="C164" s="202"/>
      <c r="D164" s="197" t="s">
        <v>143</v>
      </c>
      <c r="E164" s="203" t="s">
        <v>1</v>
      </c>
      <c r="F164" s="204" t="s">
        <v>967</v>
      </c>
      <c r="G164" s="202"/>
      <c r="H164" s="203" t="s">
        <v>1</v>
      </c>
      <c r="I164" s="202"/>
      <c r="J164" s="202"/>
      <c r="K164" s="202"/>
      <c r="L164" s="205"/>
      <c r="M164" s="206"/>
      <c r="N164" s="207"/>
      <c r="O164" s="207"/>
      <c r="P164" s="207"/>
      <c r="Q164" s="207"/>
      <c r="R164" s="207"/>
      <c r="S164" s="207"/>
      <c r="T164" s="208"/>
      <c r="AT164" s="209" t="s">
        <v>143</v>
      </c>
      <c r="AU164" s="209" t="s">
        <v>88</v>
      </c>
      <c r="AV164" s="13" t="s">
        <v>86</v>
      </c>
      <c r="AW164" s="13" t="s">
        <v>33</v>
      </c>
      <c r="AX164" s="13" t="s">
        <v>78</v>
      </c>
      <c r="AY164" s="209" t="s">
        <v>133</v>
      </c>
    </row>
    <row r="165" spans="2:51" s="14" customFormat="1" ht="12">
      <c r="B165" s="210"/>
      <c r="C165" s="211"/>
      <c r="D165" s="197" t="s">
        <v>143</v>
      </c>
      <c r="E165" s="212" t="s">
        <v>1</v>
      </c>
      <c r="F165" s="213" t="s">
        <v>976</v>
      </c>
      <c r="G165" s="211"/>
      <c r="H165" s="214">
        <v>26</v>
      </c>
      <c r="I165" s="211"/>
      <c r="J165" s="211"/>
      <c r="K165" s="211"/>
      <c r="L165" s="215"/>
      <c r="M165" s="216"/>
      <c r="N165" s="217"/>
      <c r="O165" s="217"/>
      <c r="P165" s="217"/>
      <c r="Q165" s="217"/>
      <c r="R165" s="217"/>
      <c r="S165" s="217"/>
      <c r="T165" s="218"/>
      <c r="AT165" s="219" t="s">
        <v>143</v>
      </c>
      <c r="AU165" s="219" t="s">
        <v>88</v>
      </c>
      <c r="AV165" s="14" t="s">
        <v>88</v>
      </c>
      <c r="AW165" s="14" t="s">
        <v>33</v>
      </c>
      <c r="AX165" s="14" t="s">
        <v>78</v>
      </c>
      <c r="AY165" s="219" t="s">
        <v>133</v>
      </c>
    </row>
    <row r="166" spans="2:51" s="14" customFormat="1" ht="12">
      <c r="B166" s="210"/>
      <c r="C166" s="211"/>
      <c r="D166" s="197" t="s">
        <v>143</v>
      </c>
      <c r="E166" s="212" t="s">
        <v>1</v>
      </c>
      <c r="F166" s="213" t="s">
        <v>977</v>
      </c>
      <c r="G166" s="211"/>
      <c r="H166" s="214">
        <v>1</v>
      </c>
      <c r="I166" s="211"/>
      <c r="J166" s="211"/>
      <c r="K166" s="211"/>
      <c r="L166" s="215"/>
      <c r="M166" s="216"/>
      <c r="N166" s="217"/>
      <c r="O166" s="217"/>
      <c r="P166" s="217"/>
      <c r="Q166" s="217"/>
      <c r="R166" s="217"/>
      <c r="S166" s="217"/>
      <c r="T166" s="218"/>
      <c r="AT166" s="219" t="s">
        <v>143</v>
      </c>
      <c r="AU166" s="219" t="s">
        <v>88</v>
      </c>
      <c r="AV166" s="14" t="s">
        <v>88</v>
      </c>
      <c r="AW166" s="14" t="s">
        <v>33</v>
      </c>
      <c r="AX166" s="14" t="s">
        <v>78</v>
      </c>
      <c r="AY166" s="219" t="s">
        <v>133</v>
      </c>
    </row>
    <row r="167" spans="2:51" s="15" customFormat="1" ht="12">
      <c r="B167" s="220"/>
      <c r="C167" s="221"/>
      <c r="D167" s="197" t="s">
        <v>143</v>
      </c>
      <c r="E167" s="222" t="s">
        <v>1</v>
      </c>
      <c r="F167" s="223" t="s">
        <v>146</v>
      </c>
      <c r="G167" s="221"/>
      <c r="H167" s="224">
        <v>27</v>
      </c>
      <c r="I167" s="221"/>
      <c r="J167" s="221"/>
      <c r="K167" s="221"/>
      <c r="L167" s="225"/>
      <c r="M167" s="226"/>
      <c r="N167" s="227"/>
      <c r="O167" s="227"/>
      <c r="P167" s="227"/>
      <c r="Q167" s="227"/>
      <c r="R167" s="227"/>
      <c r="S167" s="227"/>
      <c r="T167" s="228"/>
      <c r="AT167" s="229" t="s">
        <v>143</v>
      </c>
      <c r="AU167" s="229" t="s">
        <v>88</v>
      </c>
      <c r="AV167" s="15" t="s">
        <v>139</v>
      </c>
      <c r="AW167" s="15" t="s">
        <v>33</v>
      </c>
      <c r="AX167" s="15" t="s">
        <v>86</v>
      </c>
      <c r="AY167" s="229" t="s">
        <v>133</v>
      </c>
    </row>
    <row r="168" spans="1:65" s="2" customFormat="1" ht="16.5" customHeight="1">
      <c r="A168" s="32"/>
      <c r="B168" s="33"/>
      <c r="C168" s="184" t="s">
        <v>190</v>
      </c>
      <c r="D168" s="184" t="s">
        <v>135</v>
      </c>
      <c r="E168" s="185" t="s">
        <v>198</v>
      </c>
      <c r="F168" s="186" t="s">
        <v>199</v>
      </c>
      <c r="G168" s="187" t="s">
        <v>172</v>
      </c>
      <c r="H168" s="188">
        <v>140</v>
      </c>
      <c r="I168" s="189">
        <v>0</v>
      </c>
      <c r="J168" s="189">
        <f>ROUND(I168*H168,2)</f>
        <v>0</v>
      </c>
      <c r="K168" s="190"/>
      <c r="L168" s="37"/>
      <c r="M168" s="191" t="s">
        <v>1</v>
      </c>
      <c r="N168" s="192" t="s">
        <v>43</v>
      </c>
      <c r="O168" s="193">
        <v>0.547</v>
      </c>
      <c r="P168" s="193">
        <f>O168*H168</f>
        <v>76.58000000000001</v>
      </c>
      <c r="Q168" s="193">
        <v>0.0369</v>
      </c>
      <c r="R168" s="193">
        <f>Q168*H168</f>
        <v>5.166</v>
      </c>
      <c r="S168" s="193">
        <v>0</v>
      </c>
      <c r="T168" s="194">
        <f>S168*H168</f>
        <v>0</v>
      </c>
      <c r="U168" s="32"/>
      <c r="V168" s="32"/>
      <c r="W168" s="32"/>
      <c r="X168" s="32"/>
      <c r="Y168" s="32"/>
      <c r="Z168" s="32"/>
      <c r="AA168" s="32"/>
      <c r="AB168" s="32"/>
      <c r="AC168" s="32"/>
      <c r="AD168" s="32"/>
      <c r="AE168" s="32"/>
      <c r="AR168" s="195" t="s">
        <v>139</v>
      </c>
      <c r="AT168" s="195" t="s">
        <v>135</v>
      </c>
      <c r="AU168" s="195" t="s">
        <v>88</v>
      </c>
      <c r="AY168" s="18" t="s">
        <v>133</v>
      </c>
      <c r="BE168" s="196">
        <f>IF(N168="základní",J168,0)</f>
        <v>0</v>
      </c>
      <c r="BF168" s="196">
        <f>IF(N168="snížená",J168,0)</f>
        <v>0</v>
      </c>
      <c r="BG168" s="196">
        <f>IF(N168="zákl. přenesená",J168,0)</f>
        <v>0</v>
      </c>
      <c r="BH168" s="196">
        <f>IF(N168="sníž. přenesená",J168,0)</f>
        <v>0</v>
      </c>
      <c r="BI168" s="196">
        <f>IF(N168="nulová",J168,0)</f>
        <v>0</v>
      </c>
      <c r="BJ168" s="18" t="s">
        <v>86</v>
      </c>
      <c r="BK168" s="196">
        <f>ROUND(I168*H168,2)</f>
        <v>0</v>
      </c>
      <c r="BL168" s="18" t="s">
        <v>139</v>
      </c>
      <c r="BM168" s="195" t="s">
        <v>978</v>
      </c>
    </row>
    <row r="169" spans="1:47" s="2" customFormat="1" ht="29.25">
      <c r="A169" s="32"/>
      <c r="B169" s="33"/>
      <c r="C169" s="34"/>
      <c r="D169" s="197" t="s">
        <v>141</v>
      </c>
      <c r="E169" s="34"/>
      <c r="F169" s="198" t="s">
        <v>201</v>
      </c>
      <c r="G169" s="34"/>
      <c r="H169" s="34"/>
      <c r="I169" s="34"/>
      <c r="J169" s="34"/>
      <c r="K169" s="34"/>
      <c r="L169" s="37"/>
      <c r="M169" s="199"/>
      <c r="N169" s="200"/>
      <c r="O169" s="69"/>
      <c r="P169" s="69"/>
      <c r="Q169" s="69"/>
      <c r="R169" s="69"/>
      <c r="S169" s="69"/>
      <c r="T169" s="70"/>
      <c r="U169" s="32"/>
      <c r="V169" s="32"/>
      <c r="W169" s="32"/>
      <c r="X169" s="32"/>
      <c r="Y169" s="32"/>
      <c r="Z169" s="32"/>
      <c r="AA169" s="32"/>
      <c r="AB169" s="32"/>
      <c r="AC169" s="32"/>
      <c r="AD169" s="32"/>
      <c r="AE169" s="32"/>
      <c r="AT169" s="18" t="s">
        <v>141</v>
      </c>
      <c r="AU169" s="18" t="s">
        <v>88</v>
      </c>
    </row>
    <row r="170" spans="2:51" s="13" customFormat="1" ht="12">
      <c r="B170" s="201"/>
      <c r="C170" s="202"/>
      <c r="D170" s="197" t="s">
        <v>143</v>
      </c>
      <c r="E170" s="203" t="s">
        <v>1</v>
      </c>
      <c r="F170" s="204" t="s">
        <v>967</v>
      </c>
      <c r="G170" s="202"/>
      <c r="H170" s="203" t="s">
        <v>1</v>
      </c>
      <c r="I170" s="202"/>
      <c r="J170" s="202"/>
      <c r="K170" s="202"/>
      <c r="L170" s="205"/>
      <c r="M170" s="206"/>
      <c r="N170" s="207"/>
      <c r="O170" s="207"/>
      <c r="P170" s="207"/>
      <c r="Q170" s="207"/>
      <c r="R170" s="207"/>
      <c r="S170" s="207"/>
      <c r="T170" s="208"/>
      <c r="AT170" s="209" t="s">
        <v>143</v>
      </c>
      <c r="AU170" s="209" t="s">
        <v>88</v>
      </c>
      <c r="AV170" s="13" t="s">
        <v>86</v>
      </c>
      <c r="AW170" s="13" t="s">
        <v>33</v>
      </c>
      <c r="AX170" s="13" t="s">
        <v>78</v>
      </c>
      <c r="AY170" s="209" t="s">
        <v>133</v>
      </c>
    </row>
    <row r="171" spans="2:51" s="14" customFormat="1" ht="12">
      <c r="B171" s="210"/>
      <c r="C171" s="211"/>
      <c r="D171" s="197" t="s">
        <v>143</v>
      </c>
      <c r="E171" s="212" t="s">
        <v>1</v>
      </c>
      <c r="F171" s="213" t="s">
        <v>979</v>
      </c>
      <c r="G171" s="211"/>
      <c r="H171" s="214">
        <v>140</v>
      </c>
      <c r="I171" s="211"/>
      <c r="J171" s="211"/>
      <c r="K171" s="211"/>
      <c r="L171" s="215"/>
      <c r="M171" s="216"/>
      <c r="N171" s="217"/>
      <c r="O171" s="217"/>
      <c r="P171" s="217"/>
      <c r="Q171" s="217"/>
      <c r="R171" s="217"/>
      <c r="S171" s="217"/>
      <c r="T171" s="218"/>
      <c r="AT171" s="219" t="s">
        <v>143</v>
      </c>
      <c r="AU171" s="219" t="s">
        <v>88</v>
      </c>
      <c r="AV171" s="14" t="s">
        <v>88</v>
      </c>
      <c r="AW171" s="14" t="s">
        <v>33</v>
      </c>
      <c r="AX171" s="14" t="s">
        <v>78</v>
      </c>
      <c r="AY171" s="219" t="s">
        <v>133</v>
      </c>
    </row>
    <row r="172" spans="2:51" s="15" customFormat="1" ht="12">
      <c r="B172" s="220"/>
      <c r="C172" s="221"/>
      <c r="D172" s="197" t="s">
        <v>143</v>
      </c>
      <c r="E172" s="222" t="s">
        <v>1</v>
      </c>
      <c r="F172" s="223" t="s">
        <v>146</v>
      </c>
      <c r="G172" s="221"/>
      <c r="H172" s="224">
        <v>140</v>
      </c>
      <c r="I172" s="221"/>
      <c r="J172" s="221"/>
      <c r="K172" s="221"/>
      <c r="L172" s="225"/>
      <c r="M172" s="226"/>
      <c r="N172" s="227"/>
      <c r="O172" s="227"/>
      <c r="P172" s="227"/>
      <c r="Q172" s="227"/>
      <c r="R172" s="227"/>
      <c r="S172" s="227"/>
      <c r="T172" s="228"/>
      <c r="AT172" s="229" t="s">
        <v>143</v>
      </c>
      <c r="AU172" s="229" t="s">
        <v>88</v>
      </c>
      <c r="AV172" s="15" t="s">
        <v>139</v>
      </c>
      <c r="AW172" s="15" t="s">
        <v>33</v>
      </c>
      <c r="AX172" s="15" t="s">
        <v>86</v>
      </c>
      <c r="AY172" s="229" t="s">
        <v>133</v>
      </c>
    </row>
    <row r="173" spans="1:65" s="2" customFormat="1" ht="16.5" customHeight="1">
      <c r="A173" s="32"/>
      <c r="B173" s="33"/>
      <c r="C173" s="184" t="s">
        <v>197</v>
      </c>
      <c r="D173" s="184" t="s">
        <v>135</v>
      </c>
      <c r="E173" s="185" t="s">
        <v>980</v>
      </c>
      <c r="F173" s="186" t="s">
        <v>981</v>
      </c>
      <c r="G173" s="187" t="s">
        <v>514</v>
      </c>
      <c r="H173" s="188">
        <v>4</v>
      </c>
      <c r="I173" s="189">
        <v>0</v>
      </c>
      <c r="J173" s="189">
        <f>ROUND(I173*H173,2)</f>
        <v>0</v>
      </c>
      <c r="K173" s="190"/>
      <c r="L173" s="37"/>
      <c r="M173" s="191" t="s">
        <v>1</v>
      </c>
      <c r="N173" s="192" t="s">
        <v>43</v>
      </c>
      <c r="O173" s="193">
        <v>0.43</v>
      </c>
      <c r="P173" s="193">
        <f>O173*H173</f>
        <v>1.72</v>
      </c>
      <c r="Q173" s="193">
        <v>0.00065</v>
      </c>
      <c r="R173" s="193">
        <f>Q173*H173</f>
        <v>0.0026</v>
      </c>
      <c r="S173" s="193">
        <v>0</v>
      </c>
      <c r="T173" s="194">
        <f>S173*H173</f>
        <v>0</v>
      </c>
      <c r="U173" s="32"/>
      <c r="V173" s="32"/>
      <c r="W173" s="32"/>
      <c r="X173" s="32"/>
      <c r="Y173" s="32"/>
      <c r="Z173" s="32"/>
      <c r="AA173" s="32"/>
      <c r="AB173" s="32"/>
      <c r="AC173" s="32"/>
      <c r="AD173" s="32"/>
      <c r="AE173" s="32"/>
      <c r="AR173" s="195" t="s">
        <v>139</v>
      </c>
      <c r="AT173" s="195" t="s">
        <v>135</v>
      </c>
      <c r="AU173" s="195" t="s">
        <v>88</v>
      </c>
      <c r="AY173" s="18" t="s">
        <v>133</v>
      </c>
      <c r="BE173" s="196">
        <f>IF(N173="základní",J173,0)</f>
        <v>0</v>
      </c>
      <c r="BF173" s="196">
        <f>IF(N173="snížená",J173,0)</f>
        <v>0</v>
      </c>
      <c r="BG173" s="196">
        <f>IF(N173="zákl. přenesená",J173,0)</f>
        <v>0</v>
      </c>
      <c r="BH173" s="196">
        <f>IF(N173="sníž. přenesená",J173,0)</f>
        <v>0</v>
      </c>
      <c r="BI173" s="196">
        <f>IF(N173="nulová",J173,0)</f>
        <v>0</v>
      </c>
      <c r="BJ173" s="18" t="s">
        <v>86</v>
      </c>
      <c r="BK173" s="196">
        <f>ROUND(I173*H173,2)</f>
        <v>0</v>
      </c>
      <c r="BL173" s="18" t="s">
        <v>139</v>
      </c>
      <c r="BM173" s="195" t="s">
        <v>982</v>
      </c>
    </row>
    <row r="174" spans="1:47" s="2" customFormat="1" ht="12">
      <c r="A174" s="32"/>
      <c r="B174" s="33"/>
      <c r="C174" s="34"/>
      <c r="D174" s="197" t="s">
        <v>141</v>
      </c>
      <c r="E174" s="34"/>
      <c r="F174" s="198" t="s">
        <v>983</v>
      </c>
      <c r="G174" s="34"/>
      <c r="H174" s="34"/>
      <c r="I174" s="34"/>
      <c r="J174" s="34"/>
      <c r="K174" s="34"/>
      <c r="L174" s="37"/>
      <c r="M174" s="199"/>
      <c r="N174" s="200"/>
      <c r="O174" s="69"/>
      <c r="P174" s="69"/>
      <c r="Q174" s="69"/>
      <c r="R174" s="69"/>
      <c r="S174" s="69"/>
      <c r="T174" s="70"/>
      <c r="U174" s="32"/>
      <c r="V174" s="32"/>
      <c r="W174" s="32"/>
      <c r="X174" s="32"/>
      <c r="Y174" s="32"/>
      <c r="Z174" s="32"/>
      <c r="AA174" s="32"/>
      <c r="AB174" s="32"/>
      <c r="AC174" s="32"/>
      <c r="AD174" s="32"/>
      <c r="AE174" s="32"/>
      <c r="AT174" s="18" t="s">
        <v>141</v>
      </c>
      <c r="AU174" s="18" t="s">
        <v>88</v>
      </c>
    </row>
    <row r="175" spans="2:51" s="14" customFormat="1" ht="12">
      <c r="B175" s="210"/>
      <c r="C175" s="211"/>
      <c r="D175" s="197" t="s">
        <v>143</v>
      </c>
      <c r="E175" s="212" t="s">
        <v>1</v>
      </c>
      <c r="F175" s="213" t="s">
        <v>984</v>
      </c>
      <c r="G175" s="211"/>
      <c r="H175" s="214">
        <v>4</v>
      </c>
      <c r="I175" s="211"/>
      <c r="J175" s="211"/>
      <c r="K175" s="211"/>
      <c r="L175" s="215"/>
      <c r="M175" s="216"/>
      <c r="N175" s="217"/>
      <c r="O175" s="217"/>
      <c r="P175" s="217"/>
      <c r="Q175" s="217"/>
      <c r="R175" s="217"/>
      <c r="S175" s="217"/>
      <c r="T175" s="218"/>
      <c r="AT175" s="219" t="s">
        <v>143</v>
      </c>
      <c r="AU175" s="219" t="s">
        <v>88</v>
      </c>
      <c r="AV175" s="14" t="s">
        <v>88</v>
      </c>
      <c r="AW175" s="14" t="s">
        <v>33</v>
      </c>
      <c r="AX175" s="14" t="s">
        <v>86</v>
      </c>
      <c r="AY175" s="219" t="s">
        <v>133</v>
      </c>
    </row>
    <row r="176" spans="1:65" s="2" customFormat="1" ht="16.5" customHeight="1">
      <c r="A176" s="32"/>
      <c r="B176" s="33"/>
      <c r="C176" s="184" t="s">
        <v>205</v>
      </c>
      <c r="D176" s="184" t="s">
        <v>135</v>
      </c>
      <c r="E176" s="185" t="s">
        <v>985</v>
      </c>
      <c r="F176" s="186" t="s">
        <v>986</v>
      </c>
      <c r="G176" s="187" t="s">
        <v>514</v>
      </c>
      <c r="H176" s="188">
        <v>4</v>
      </c>
      <c r="I176" s="189">
        <v>0</v>
      </c>
      <c r="J176" s="189">
        <f>ROUND(I176*H176,2)</f>
        <v>0</v>
      </c>
      <c r="K176" s="190"/>
      <c r="L176" s="37"/>
      <c r="M176" s="191" t="s">
        <v>1</v>
      </c>
      <c r="N176" s="192" t="s">
        <v>43</v>
      </c>
      <c r="O176" s="193">
        <v>0.29</v>
      </c>
      <c r="P176" s="193">
        <f>O176*H176</f>
        <v>1.16</v>
      </c>
      <c r="Q176" s="193">
        <v>0</v>
      </c>
      <c r="R176" s="193">
        <f>Q176*H176</f>
        <v>0</v>
      </c>
      <c r="S176" s="193">
        <v>0</v>
      </c>
      <c r="T176" s="194">
        <f>S176*H176</f>
        <v>0</v>
      </c>
      <c r="U176" s="32"/>
      <c r="V176" s="32"/>
      <c r="W176" s="32"/>
      <c r="X176" s="32"/>
      <c r="Y176" s="32"/>
      <c r="Z176" s="32"/>
      <c r="AA176" s="32"/>
      <c r="AB176" s="32"/>
      <c r="AC176" s="32"/>
      <c r="AD176" s="32"/>
      <c r="AE176" s="32"/>
      <c r="AR176" s="195" t="s">
        <v>139</v>
      </c>
      <c r="AT176" s="195" t="s">
        <v>135</v>
      </c>
      <c r="AU176" s="195" t="s">
        <v>88</v>
      </c>
      <c r="AY176" s="18" t="s">
        <v>133</v>
      </c>
      <c r="BE176" s="196">
        <f>IF(N176="základní",J176,0)</f>
        <v>0</v>
      </c>
      <c r="BF176" s="196">
        <f>IF(N176="snížená",J176,0)</f>
        <v>0</v>
      </c>
      <c r="BG176" s="196">
        <f>IF(N176="zákl. přenesená",J176,0)</f>
        <v>0</v>
      </c>
      <c r="BH176" s="196">
        <f>IF(N176="sníž. přenesená",J176,0)</f>
        <v>0</v>
      </c>
      <c r="BI176" s="196">
        <f>IF(N176="nulová",J176,0)</f>
        <v>0</v>
      </c>
      <c r="BJ176" s="18" t="s">
        <v>86</v>
      </c>
      <c r="BK176" s="196">
        <f>ROUND(I176*H176,2)</f>
        <v>0</v>
      </c>
      <c r="BL176" s="18" t="s">
        <v>139</v>
      </c>
      <c r="BM176" s="195" t="s">
        <v>987</v>
      </c>
    </row>
    <row r="177" spans="1:47" s="2" customFormat="1" ht="12">
      <c r="A177" s="32"/>
      <c r="B177" s="33"/>
      <c r="C177" s="34"/>
      <c r="D177" s="197" t="s">
        <v>141</v>
      </c>
      <c r="E177" s="34"/>
      <c r="F177" s="198" t="s">
        <v>988</v>
      </c>
      <c r="G177" s="34"/>
      <c r="H177" s="34"/>
      <c r="I177" s="34"/>
      <c r="J177" s="34"/>
      <c r="K177" s="34"/>
      <c r="L177" s="37"/>
      <c r="M177" s="199"/>
      <c r="N177" s="200"/>
      <c r="O177" s="69"/>
      <c r="P177" s="69"/>
      <c r="Q177" s="69"/>
      <c r="R177" s="69"/>
      <c r="S177" s="69"/>
      <c r="T177" s="70"/>
      <c r="U177" s="32"/>
      <c r="V177" s="32"/>
      <c r="W177" s="32"/>
      <c r="X177" s="32"/>
      <c r="Y177" s="32"/>
      <c r="Z177" s="32"/>
      <c r="AA177" s="32"/>
      <c r="AB177" s="32"/>
      <c r="AC177" s="32"/>
      <c r="AD177" s="32"/>
      <c r="AE177" s="32"/>
      <c r="AT177" s="18" t="s">
        <v>141</v>
      </c>
      <c r="AU177" s="18" t="s">
        <v>88</v>
      </c>
    </row>
    <row r="178" spans="2:51" s="14" customFormat="1" ht="12">
      <c r="B178" s="210"/>
      <c r="C178" s="211"/>
      <c r="D178" s="197" t="s">
        <v>143</v>
      </c>
      <c r="E178" s="212" t="s">
        <v>1</v>
      </c>
      <c r="F178" s="213" t="s">
        <v>542</v>
      </c>
      <c r="G178" s="211"/>
      <c r="H178" s="214">
        <v>4</v>
      </c>
      <c r="I178" s="211"/>
      <c r="J178" s="211"/>
      <c r="K178" s="211"/>
      <c r="L178" s="215"/>
      <c r="M178" s="216"/>
      <c r="N178" s="217"/>
      <c r="O178" s="217"/>
      <c r="P178" s="217"/>
      <c r="Q178" s="217"/>
      <c r="R178" s="217"/>
      <c r="S178" s="217"/>
      <c r="T178" s="218"/>
      <c r="AT178" s="219" t="s">
        <v>143</v>
      </c>
      <c r="AU178" s="219" t="s">
        <v>88</v>
      </c>
      <c r="AV178" s="14" t="s">
        <v>88</v>
      </c>
      <c r="AW178" s="14" t="s">
        <v>33</v>
      </c>
      <c r="AX178" s="14" t="s">
        <v>86</v>
      </c>
      <c r="AY178" s="219" t="s">
        <v>133</v>
      </c>
    </row>
    <row r="179" spans="1:65" s="2" customFormat="1" ht="16.5" customHeight="1">
      <c r="A179" s="32"/>
      <c r="B179" s="33"/>
      <c r="C179" s="184" t="s">
        <v>211</v>
      </c>
      <c r="D179" s="184" t="s">
        <v>135</v>
      </c>
      <c r="E179" s="185" t="s">
        <v>218</v>
      </c>
      <c r="F179" s="186" t="s">
        <v>219</v>
      </c>
      <c r="G179" s="187" t="s">
        <v>172</v>
      </c>
      <c r="H179" s="188">
        <v>1680</v>
      </c>
      <c r="I179" s="189">
        <v>0</v>
      </c>
      <c r="J179" s="189">
        <f>ROUND(I179*H179,2)</f>
        <v>0</v>
      </c>
      <c r="K179" s="190"/>
      <c r="L179" s="37"/>
      <c r="M179" s="191" t="s">
        <v>1</v>
      </c>
      <c r="N179" s="192" t="s">
        <v>43</v>
      </c>
      <c r="O179" s="193">
        <v>0.121</v>
      </c>
      <c r="P179" s="193">
        <f>O179*H179</f>
        <v>203.28</v>
      </c>
      <c r="Q179" s="193">
        <v>0.00015</v>
      </c>
      <c r="R179" s="193">
        <f>Q179*H179</f>
        <v>0.252</v>
      </c>
      <c r="S179" s="193">
        <v>0</v>
      </c>
      <c r="T179" s="194">
        <f>S179*H179</f>
        <v>0</v>
      </c>
      <c r="U179" s="32"/>
      <c r="V179" s="32"/>
      <c r="W179" s="32"/>
      <c r="X179" s="32"/>
      <c r="Y179" s="32"/>
      <c r="Z179" s="32"/>
      <c r="AA179" s="32"/>
      <c r="AB179" s="32"/>
      <c r="AC179" s="32"/>
      <c r="AD179" s="32"/>
      <c r="AE179" s="32"/>
      <c r="AR179" s="195" t="s">
        <v>139</v>
      </c>
      <c r="AT179" s="195" t="s">
        <v>135</v>
      </c>
      <c r="AU179" s="195" t="s">
        <v>88</v>
      </c>
      <c r="AY179" s="18" t="s">
        <v>133</v>
      </c>
      <c r="BE179" s="196">
        <f>IF(N179="základní",J179,0)</f>
        <v>0</v>
      </c>
      <c r="BF179" s="196">
        <f>IF(N179="snížená",J179,0)</f>
        <v>0</v>
      </c>
      <c r="BG179" s="196">
        <f>IF(N179="zákl. přenesená",J179,0)</f>
        <v>0</v>
      </c>
      <c r="BH179" s="196">
        <f>IF(N179="sníž. přenesená",J179,0)</f>
        <v>0</v>
      </c>
      <c r="BI179" s="196">
        <f>IF(N179="nulová",J179,0)</f>
        <v>0</v>
      </c>
      <c r="BJ179" s="18" t="s">
        <v>86</v>
      </c>
      <c r="BK179" s="196">
        <f>ROUND(I179*H179,2)</f>
        <v>0</v>
      </c>
      <c r="BL179" s="18" t="s">
        <v>139</v>
      </c>
      <c r="BM179" s="195" t="s">
        <v>989</v>
      </c>
    </row>
    <row r="180" spans="1:47" s="2" customFormat="1" ht="12">
      <c r="A180" s="32"/>
      <c r="B180" s="33"/>
      <c r="C180" s="34"/>
      <c r="D180" s="197" t="s">
        <v>141</v>
      </c>
      <c r="E180" s="34"/>
      <c r="F180" s="198" t="s">
        <v>221</v>
      </c>
      <c r="G180" s="34"/>
      <c r="H180" s="34"/>
      <c r="I180" s="34"/>
      <c r="J180" s="34"/>
      <c r="K180" s="34"/>
      <c r="L180" s="37"/>
      <c r="M180" s="199"/>
      <c r="N180" s="200"/>
      <c r="O180" s="69"/>
      <c r="P180" s="69"/>
      <c r="Q180" s="69"/>
      <c r="R180" s="69"/>
      <c r="S180" s="69"/>
      <c r="T180" s="70"/>
      <c r="U180" s="32"/>
      <c r="V180" s="32"/>
      <c r="W180" s="32"/>
      <c r="X180" s="32"/>
      <c r="Y180" s="32"/>
      <c r="Z180" s="32"/>
      <c r="AA180" s="32"/>
      <c r="AB180" s="32"/>
      <c r="AC180" s="32"/>
      <c r="AD180" s="32"/>
      <c r="AE180" s="32"/>
      <c r="AT180" s="18" t="s">
        <v>141</v>
      </c>
      <c r="AU180" s="18" t="s">
        <v>88</v>
      </c>
    </row>
    <row r="181" spans="2:51" s="14" customFormat="1" ht="12">
      <c r="B181" s="210"/>
      <c r="C181" s="211"/>
      <c r="D181" s="197" t="s">
        <v>143</v>
      </c>
      <c r="E181" s="212" t="s">
        <v>1</v>
      </c>
      <c r="F181" s="213" t="s">
        <v>990</v>
      </c>
      <c r="G181" s="211"/>
      <c r="H181" s="214">
        <v>1680</v>
      </c>
      <c r="I181" s="211"/>
      <c r="J181" s="211"/>
      <c r="K181" s="211"/>
      <c r="L181" s="215"/>
      <c r="M181" s="216"/>
      <c r="N181" s="217"/>
      <c r="O181" s="217"/>
      <c r="P181" s="217"/>
      <c r="Q181" s="217"/>
      <c r="R181" s="217"/>
      <c r="S181" s="217"/>
      <c r="T181" s="218"/>
      <c r="AT181" s="219" t="s">
        <v>143</v>
      </c>
      <c r="AU181" s="219" t="s">
        <v>88</v>
      </c>
      <c r="AV181" s="14" t="s">
        <v>88</v>
      </c>
      <c r="AW181" s="14" t="s">
        <v>33</v>
      </c>
      <c r="AX181" s="14" t="s">
        <v>86</v>
      </c>
      <c r="AY181" s="219" t="s">
        <v>133</v>
      </c>
    </row>
    <row r="182" spans="1:65" s="2" customFormat="1" ht="16.5" customHeight="1">
      <c r="A182" s="32"/>
      <c r="B182" s="33"/>
      <c r="C182" s="184" t="s">
        <v>217</v>
      </c>
      <c r="D182" s="184" t="s">
        <v>135</v>
      </c>
      <c r="E182" s="185" t="s">
        <v>224</v>
      </c>
      <c r="F182" s="186" t="s">
        <v>225</v>
      </c>
      <c r="G182" s="187" t="s">
        <v>172</v>
      </c>
      <c r="H182" s="188">
        <v>1680</v>
      </c>
      <c r="I182" s="189">
        <v>0</v>
      </c>
      <c r="J182" s="189">
        <f>ROUND(I182*H182,2)</f>
        <v>0</v>
      </c>
      <c r="K182" s="190"/>
      <c r="L182" s="37"/>
      <c r="M182" s="191" t="s">
        <v>1</v>
      </c>
      <c r="N182" s="192" t="s">
        <v>43</v>
      </c>
      <c r="O182" s="193">
        <v>0.091</v>
      </c>
      <c r="P182" s="193">
        <f>O182*H182</f>
        <v>152.88</v>
      </c>
      <c r="Q182" s="193">
        <v>0</v>
      </c>
      <c r="R182" s="193">
        <f>Q182*H182</f>
        <v>0</v>
      </c>
      <c r="S182" s="193">
        <v>0</v>
      </c>
      <c r="T182" s="194">
        <f>S182*H182</f>
        <v>0</v>
      </c>
      <c r="U182" s="32"/>
      <c r="V182" s="32"/>
      <c r="W182" s="32"/>
      <c r="X182" s="32"/>
      <c r="Y182" s="32"/>
      <c r="Z182" s="32"/>
      <c r="AA182" s="32"/>
      <c r="AB182" s="32"/>
      <c r="AC182" s="32"/>
      <c r="AD182" s="32"/>
      <c r="AE182" s="32"/>
      <c r="AR182" s="195" t="s">
        <v>139</v>
      </c>
      <c r="AT182" s="195" t="s">
        <v>135</v>
      </c>
      <c r="AU182" s="195" t="s">
        <v>88</v>
      </c>
      <c r="AY182" s="18" t="s">
        <v>133</v>
      </c>
      <c r="BE182" s="196">
        <f>IF(N182="základní",J182,0)</f>
        <v>0</v>
      </c>
      <c r="BF182" s="196">
        <f>IF(N182="snížená",J182,0)</f>
        <v>0</v>
      </c>
      <c r="BG182" s="196">
        <f>IF(N182="zákl. přenesená",J182,0)</f>
        <v>0</v>
      </c>
      <c r="BH182" s="196">
        <f>IF(N182="sníž. přenesená",J182,0)</f>
        <v>0</v>
      </c>
      <c r="BI182" s="196">
        <f>IF(N182="nulová",J182,0)</f>
        <v>0</v>
      </c>
      <c r="BJ182" s="18" t="s">
        <v>86</v>
      </c>
      <c r="BK182" s="196">
        <f>ROUND(I182*H182,2)</f>
        <v>0</v>
      </c>
      <c r="BL182" s="18" t="s">
        <v>139</v>
      </c>
      <c r="BM182" s="195" t="s">
        <v>991</v>
      </c>
    </row>
    <row r="183" spans="1:47" s="2" customFormat="1" ht="12">
      <c r="A183" s="32"/>
      <c r="B183" s="33"/>
      <c r="C183" s="34"/>
      <c r="D183" s="197" t="s">
        <v>141</v>
      </c>
      <c r="E183" s="34"/>
      <c r="F183" s="198" t="s">
        <v>227</v>
      </c>
      <c r="G183" s="34"/>
      <c r="H183" s="34"/>
      <c r="I183" s="34"/>
      <c r="J183" s="34"/>
      <c r="K183" s="34"/>
      <c r="L183" s="37"/>
      <c r="M183" s="199"/>
      <c r="N183" s="200"/>
      <c r="O183" s="69"/>
      <c r="P183" s="69"/>
      <c r="Q183" s="69"/>
      <c r="R183" s="69"/>
      <c r="S183" s="69"/>
      <c r="T183" s="70"/>
      <c r="U183" s="32"/>
      <c r="V183" s="32"/>
      <c r="W183" s="32"/>
      <c r="X183" s="32"/>
      <c r="Y183" s="32"/>
      <c r="Z183" s="32"/>
      <c r="AA183" s="32"/>
      <c r="AB183" s="32"/>
      <c r="AC183" s="32"/>
      <c r="AD183" s="32"/>
      <c r="AE183" s="32"/>
      <c r="AT183" s="18" t="s">
        <v>141</v>
      </c>
      <c r="AU183" s="18" t="s">
        <v>88</v>
      </c>
    </row>
    <row r="184" spans="2:51" s="14" customFormat="1" ht="12">
      <c r="B184" s="210"/>
      <c r="C184" s="211"/>
      <c r="D184" s="197" t="s">
        <v>143</v>
      </c>
      <c r="E184" s="212" t="s">
        <v>1</v>
      </c>
      <c r="F184" s="213" t="s">
        <v>992</v>
      </c>
      <c r="G184" s="211"/>
      <c r="H184" s="214">
        <v>1680</v>
      </c>
      <c r="I184" s="211"/>
      <c r="J184" s="211"/>
      <c r="K184" s="211"/>
      <c r="L184" s="215"/>
      <c r="M184" s="216"/>
      <c r="N184" s="217"/>
      <c r="O184" s="217"/>
      <c r="P184" s="217"/>
      <c r="Q184" s="217"/>
      <c r="R184" s="217"/>
      <c r="S184" s="217"/>
      <c r="T184" s="218"/>
      <c r="AT184" s="219" t="s">
        <v>143</v>
      </c>
      <c r="AU184" s="219" t="s">
        <v>88</v>
      </c>
      <c r="AV184" s="14" t="s">
        <v>88</v>
      </c>
      <c r="AW184" s="14" t="s">
        <v>33</v>
      </c>
      <c r="AX184" s="14" t="s">
        <v>86</v>
      </c>
      <c r="AY184" s="219" t="s">
        <v>133</v>
      </c>
    </row>
    <row r="185" spans="1:65" s="2" customFormat="1" ht="16.5" customHeight="1">
      <c r="A185" s="32"/>
      <c r="B185" s="33"/>
      <c r="C185" s="184" t="s">
        <v>223</v>
      </c>
      <c r="D185" s="184" t="s">
        <v>135</v>
      </c>
      <c r="E185" s="185" t="s">
        <v>229</v>
      </c>
      <c r="F185" s="186" t="s">
        <v>230</v>
      </c>
      <c r="G185" s="187" t="s">
        <v>172</v>
      </c>
      <c r="H185" s="188">
        <v>218.3</v>
      </c>
      <c r="I185" s="189">
        <v>0</v>
      </c>
      <c r="J185" s="189">
        <f>ROUND(I185*H185,2)</f>
        <v>0</v>
      </c>
      <c r="K185" s="190"/>
      <c r="L185" s="37"/>
      <c r="M185" s="191" t="s">
        <v>1</v>
      </c>
      <c r="N185" s="192" t="s">
        <v>43</v>
      </c>
      <c r="O185" s="193">
        <v>0.3</v>
      </c>
      <c r="P185" s="193">
        <f>O185*H185</f>
        <v>65.49</v>
      </c>
      <c r="Q185" s="193">
        <v>0.00047</v>
      </c>
      <c r="R185" s="193">
        <f>Q185*H185</f>
        <v>0.102601</v>
      </c>
      <c r="S185" s="193">
        <v>0</v>
      </c>
      <c r="T185" s="194">
        <f>S185*H185</f>
        <v>0</v>
      </c>
      <c r="U185" s="32"/>
      <c r="V185" s="32"/>
      <c r="W185" s="32"/>
      <c r="X185" s="32"/>
      <c r="Y185" s="32"/>
      <c r="Z185" s="32"/>
      <c r="AA185" s="32"/>
      <c r="AB185" s="32"/>
      <c r="AC185" s="32"/>
      <c r="AD185" s="32"/>
      <c r="AE185" s="32"/>
      <c r="AR185" s="195" t="s">
        <v>139</v>
      </c>
      <c r="AT185" s="195" t="s">
        <v>135</v>
      </c>
      <c r="AU185" s="195" t="s">
        <v>88</v>
      </c>
      <c r="AY185" s="18" t="s">
        <v>133</v>
      </c>
      <c r="BE185" s="196">
        <f>IF(N185="základní",J185,0)</f>
        <v>0</v>
      </c>
      <c r="BF185" s="196">
        <f>IF(N185="snížená",J185,0)</f>
        <v>0</v>
      </c>
      <c r="BG185" s="196">
        <f>IF(N185="zákl. přenesená",J185,0)</f>
        <v>0</v>
      </c>
      <c r="BH185" s="196">
        <f>IF(N185="sníž. přenesená",J185,0)</f>
        <v>0</v>
      </c>
      <c r="BI185" s="196">
        <f>IF(N185="nulová",J185,0)</f>
        <v>0</v>
      </c>
      <c r="BJ185" s="18" t="s">
        <v>86</v>
      </c>
      <c r="BK185" s="196">
        <f>ROUND(I185*H185,2)</f>
        <v>0</v>
      </c>
      <c r="BL185" s="18" t="s">
        <v>139</v>
      </c>
      <c r="BM185" s="195" t="s">
        <v>993</v>
      </c>
    </row>
    <row r="186" spans="1:47" s="2" customFormat="1" ht="12">
      <c r="A186" s="32"/>
      <c r="B186" s="33"/>
      <c r="C186" s="34"/>
      <c r="D186" s="197" t="s">
        <v>141</v>
      </c>
      <c r="E186" s="34"/>
      <c r="F186" s="198" t="s">
        <v>232</v>
      </c>
      <c r="G186" s="34"/>
      <c r="H186" s="34"/>
      <c r="I186" s="34"/>
      <c r="J186" s="34"/>
      <c r="K186" s="34"/>
      <c r="L186" s="37"/>
      <c r="M186" s="199"/>
      <c r="N186" s="200"/>
      <c r="O186" s="69"/>
      <c r="P186" s="69"/>
      <c r="Q186" s="69"/>
      <c r="R186" s="69"/>
      <c r="S186" s="69"/>
      <c r="T186" s="70"/>
      <c r="U186" s="32"/>
      <c r="V186" s="32"/>
      <c r="W186" s="32"/>
      <c r="X186" s="32"/>
      <c r="Y186" s="32"/>
      <c r="Z186" s="32"/>
      <c r="AA186" s="32"/>
      <c r="AB186" s="32"/>
      <c r="AC186" s="32"/>
      <c r="AD186" s="32"/>
      <c r="AE186" s="32"/>
      <c r="AT186" s="18" t="s">
        <v>141</v>
      </c>
      <c r="AU186" s="18" t="s">
        <v>88</v>
      </c>
    </row>
    <row r="187" spans="2:51" s="14" customFormat="1" ht="12">
      <c r="B187" s="210"/>
      <c r="C187" s="211"/>
      <c r="D187" s="197" t="s">
        <v>143</v>
      </c>
      <c r="E187" s="212" t="s">
        <v>1</v>
      </c>
      <c r="F187" s="213" t="s">
        <v>994</v>
      </c>
      <c r="G187" s="211"/>
      <c r="H187" s="214">
        <v>218.3</v>
      </c>
      <c r="I187" s="211"/>
      <c r="J187" s="211"/>
      <c r="K187" s="211"/>
      <c r="L187" s="215"/>
      <c r="M187" s="216"/>
      <c r="N187" s="217"/>
      <c r="O187" s="217"/>
      <c r="P187" s="217"/>
      <c r="Q187" s="217"/>
      <c r="R187" s="217"/>
      <c r="S187" s="217"/>
      <c r="T187" s="218"/>
      <c r="AT187" s="219" t="s">
        <v>143</v>
      </c>
      <c r="AU187" s="219" t="s">
        <v>88</v>
      </c>
      <c r="AV187" s="14" t="s">
        <v>88</v>
      </c>
      <c r="AW187" s="14" t="s">
        <v>33</v>
      </c>
      <c r="AX187" s="14" t="s">
        <v>86</v>
      </c>
      <c r="AY187" s="219" t="s">
        <v>133</v>
      </c>
    </row>
    <row r="188" spans="1:65" s="2" customFormat="1" ht="16.5" customHeight="1">
      <c r="A188" s="32"/>
      <c r="B188" s="33"/>
      <c r="C188" s="184" t="s">
        <v>8</v>
      </c>
      <c r="D188" s="184" t="s">
        <v>135</v>
      </c>
      <c r="E188" s="185" t="s">
        <v>235</v>
      </c>
      <c r="F188" s="186" t="s">
        <v>236</v>
      </c>
      <c r="G188" s="187" t="s">
        <v>172</v>
      </c>
      <c r="H188" s="188">
        <v>218.3</v>
      </c>
      <c r="I188" s="189">
        <v>0</v>
      </c>
      <c r="J188" s="189">
        <f>ROUND(I188*H188,2)</f>
        <v>0</v>
      </c>
      <c r="K188" s="190"/>
      <c r="L188" s="37"/>
      <c r="M188" s="191" t="s">
        <v>1</v>
      </c>
      <c r="N188" s="192" t="s">
        <v>43</v>
      </c>
      <c r="O188" s="193">
        <v>0.173</v>
      </c>
      <c r="P188" s="193">
        <f>O188*H188</f>
        <v>37.7659</v>
      </c>
      <c r="Q188" s="193">
        <v>0</v>
      </c>
      <c r="R188" s="193">
        <f>Q188*H188</f>
        <v>0</v>
      </c>
      <c r="S188" s="193">
        <v>0</v>
      </c>
      <c r="T188" s="194">
        <f>S188*H188</f>
        <v>0</v>
      </c>
      <c r="U188" s="32"/>
      <c r="V188" s="32"/>
      <c r="W188" s="32"/>
      <c r="X188" s="32"/>
      <c r="Y188" s="32"/>
      <c r="Z188" s="32"/>
      <c r="AA188" s="32"/>
      <c r="AB188" s="32"/>
      <c r="AC188" s="32"/>
      <c r="AD188" s="32"/>
      <c r="AE188" s="32"/>
      <c r="AR188" s="195" t="s">
        <v>139</v>
      </c>
      <c r="AT188" s="195" t="s">
        <v>135</v>
      </c>
      <c r="AU188" s="195" t="s">
        <v>88</v>
      </c>
      <c r="AY188" s="18" t="s">
        <v>133</v>
      </c>
      <c r="BE188" s="196">
        <f>IF(N188="základní",J188,0)</f>
        <v>0</v>
      </c>
      <c r="BF188" s="196">
        <f>IF(N188="snížená",J188,0)</f>
        <v>0</v>
      </c>
      <c r="BG188" s="196">
        <f>IF(N188="zákl. přenesená",J188,0)</f>
        <v>0</v>
      </c>
      <c r="BH188" s="196">
        <f>IF(N188="sníž. přenesená",J188,0)</f>
        <v>0</v>
      </c>
      <c r="BI188" s="196">
        <f>IF(N188="nulová",J188,0)</f>
        <v>0</v>
      </c>
      <c r="BJ188" s="18" t="s">
        <v>86</v>
      </c>
      <c r="BK188" s="196">
        <f>ROUND(I188*H188,2)</f>
        <v>0</v>
      </c>
      <c r="BL188" s="18" t="s">
        <v>139</v>
      </c>
      <c r="BM188" s="195" t="s">
        <v>995</v>
      </c>
    </row>
    <row r="189" spans="1:47" s="2" customFormat="1" ht="12">
      <c r="A189" s="32"/>
      <c r="B189" s="33"/>
      <c r="C189" s="34"/>
      <c r="D189" s="197" t="s">
        <v>141</v>
      </c>
      <c r="E189" s="34"/>
      <c r="F189" s="198" t="s">
        <v>238</v>
      </c>
      <c r="G189" s="34"/>
      <c r="H189" s="34"/>
      <c r="I189" s="34"/>
      <c r="J189" s="34"/>
      <c r="K189" s="34"/>
      <c r="L189" s="37"/>
      <c r="M189" s="199"/>
      <c r="N189" s="200"/>
      <c r="O189" s="69"/>
      <c r="P189" s="69"/>
      <c r="Q189" s="69"/>
      <c r="R189" s="69"/>
      <c r="S189" s="69"/>
      <c r="T189" s="70"/>
      <c r="U189" s="32"/>
      <c r="V189" s="32"/>
      <c r="W189" s="32"/>
      <c r="X189" s="32"/>
      <c r="Y189" s="32"/>
      <c r="Z189" s="32"/>
      <c r="AA189" s="32"/>
      <c r="AB189" s="32"/>
      <c r="AC189" s="32"/>
      <c r="AD189" s="32"/>
      <c r="AE189" s="32"/>
      <c r="AT189" s="18" t="s">
        <v>141</v>
      </c>
      <c r="AU189" s="18" t="s">
        <v>88</v>
      </c>
    </row>
    <row r="190" spans="2:51" s="14" customFormat="1" ht="12">
      <c r="B190" s="210"/>
      <c r="C190" s="211"/>
      <c r="D190" s="197" t="s">
        <v>143</v>
      </c>
      <c r="E190" s="212" t="s">
        <v>1</v>
      </c>
      <c r="F190" s="213" t="s">
        <v>996</v>
      </c>
      <c r="G190" s="211"/>
      <c r="H190" s="214">
        <v>218.3</v>
      </c>
      <c r="I190" s="211"/>
      <c r="J190" s="211"/>
      <c r="K190" s="211"/>
      <c r="L190" s="215"/>
      <c r="M190" s="216"/>
      <c r="N190" s="217"/>
      <c r="O190" s="217"/>
      <c r="P190" s="217"/>
      <c r="Q190" s="217"/>
      <c r="R190" s="217"/>
      <c r="S190" s="217"/>
      <c r="T190" s="218"/>
      <c r="AT190" s="219" t="s">
        <v>143</v>
      </c>
      <c r="AU190" s="219" t="s">
        <v>88</v>
      </c>
      <c r="AV190" s="14" t="s">
        <v>88</v>
      </c>
      <c r="AW190" s="14" t="s">
        <v>33</v>
      </c>
      <c r="AX190" s="14" t="s">
        <v>86</v>
      </c>
      <c r="AY190" s="219" t="s">
        <v>133</v>
      </c>
    </row>
    <row r="191" spans="1:65" s="2" customFormat="1" ht="16.5" customHeight="1">
      <c r="A191" s="32"/>
      <c r="B191" s="33"/>
      <c r="C191" s="184" t="s">
        <v>234</v>
      </c>
      <c r="D191" s="184" t="s">
        <v>135</v>
      </c>
      <c r="E191" s="185" t="s">
        <v>241</v>
      </c>
      <c r="F191" s="186" t="s">
        <v>242</v>
      </c>
      <c r="G191" s="187" t="s">
        <v>138</v>
      </c>
      <c r="H191" s="188">
        <v>36</v>
      </c>
      <c r="I191" s="189">
        <v>0</v>
      </c>
      <c r="J191" s="189">
        <f>ROUND(I191*H191,2)</f>
        <v>0</v>
      </c>
      <c r="K191" s="190"/>
      <c r="L191" s="37"/>
      <c r="M191" s="191" t="s">
        <v>1</v>
      </c>
      <c r="N191" s="192" t="s">
        <v>43</v>
      </c>
      <c r="O191" s="193">
        <v>0.076</v>
      </c>
      <c r="P191" s="193">
        <f>O191*H191</f>
        <v>2.7359999999999998</v>
      </c>
      <c r="Q191" s="193">
        <v>0</v>
      </c>
      <c r="R191" s="193">
        <f>Q191*H191</f>
        <v>0</v>
      </c>
      <c r="S191" s="193">
        <v>0</v>
      </c>
      <c r="T191" s="194">
        <f>S191*H191</f>
        <v>0</v>
      </c>
      <c r="U191" s="32"/>
      <c r="V191" s="32"/>
      <c r="W191" s="32"/>
      <c r="X191" s="32"/>
      <c r="Y191" s="32"/>
      <c r="Z191" s="32"/>
      <c r="AA191" s="32"/>
      <c r="AB191" s="32"/>
      <c r="AC191" s="32"/>
      <c r="AD191" s="32"/>
      <c r="AE191" s="32"/>
      <c r="AR191" s="195" t="s">
        <v>139</v>
      </c>
      <c r="AT191" s="195" t="s">
        <v>135</v>
      </c>
      <c r="AU191" s="195" t="s">
        <v>88</v>
      </c>
      <c r="AY191" s="18" t="s">
        <v>133</v>
      </c>
      <c r="BE191" s="196">
        <f>IF(N191="základní",J191,0)</f>
        <v>0</v>
      </c>
      <c r="BF191" s="196">
        <f>IF(N191="snížená",J191,0)</f>
        <v>0</v>
      </c>
      <c r="BG191" s="196">
        <f>IF(N191="zákl. přenesená",J191,0)</f>
        <v>0</v>
      </c>
      <c r="BH191" s="196">
        <f>IF(N191="sníž. přenesená",J191,0)</f>
        <v>0</v>
      </c>
      <c r="BI191" s="196">
        <f>IF(N191="nulová",J191,0)</f>
        <v>0</v>
      </c>
      <c r="BJ191" s="18" t="s">
        <v>86</v>
      </c>
      <c r="BK191" s="196">
        <f>ROUND(I191*H191,2)</f>
        <v>0</v>
      </c>
      <c r="BL191" s="18" t="s">
        <v>139</v>
      </c>
      <c r="BM191" s="195" t="s">
        <v>997</v>
      </c>
    </row>
    <row r="192" spans="1:47" s="2" customFormat="1" ht="12">
      <c r="A192" s="32"/>
      <c r="B192" s="33"/>
      <c r="C192" s="34"/>
      <c r="D192" s="197" t="s">
        <v>141</v>
      </c>
      <c r="E192" s="34"/>
      <c r="F192" s="198" t="s">
        <v>244</v>
      </c>
      <c r="G192" s="34"/>
      <c r="H192" s="34"/>
      <c r="I192" s="34"/>
      <c r="J192" s="34"/>
      <c r="K192" s="34"/>
      <c r="L192" s="37"/>
      <c r="M192" s="199"/>
      <c r="N192" s="200"/>
      <c r="O192" s="69"/>
      <c r="P192" s="69"/>
      <c r="Q192" s="69"/>
      <c r="R192" s="69"/>
      <c r="S192" s="69"/>
      <c r="T192" s="70"/>
      <c r="U192" s="32"/>
      <c r="V192" s="32"/>
      <c r="W192" s="32"/>
      <c r="X192" s="32"/>
      <c r="Y192" s="32"/>
      <c r="Z192" s="32"/>
      <c r="AA192" s="32"/>
      <c r="AB192" s="32"/>
      <c r="AC192" s="32"/>
      <c r="AD192" s="32"/>
      <c r="AE192" s="32"/>
      <c r="AT192" s="18" t="s">
        <v>141</v>
      </c>
      <c r="AU192" s="18" t="s">
        <v>88</v>
      </c>
    </row>
    <row r="193" spans="2:51" s="13" customFormat="1" ht="12">
      <c r="B193" s="201"/>
      <c r="C193" s="202"/>
      <c r="D193" s="197" t="s">
        <v>143</v>
      </c>
      <c r="E193" s="203" t="s">
        <v>1</v>
      </c>
      <c r="F193" s="204" t="s">
        <v>946</v>
      </c>
      <c r="G193" s="202"/>
      <c r="H193" s="203" t="s">
        <v>1</v>
      </c>
      <c r="I193" s="202"/>
      <c r="J193" s="202"/>
      <c r="K193" s="202"/>
      <c r="L193" s="205"/>
      <c r="M193" s="206"/>
      <c r="N193" s="207"/>
      <c r="O193" s="207"/>
      <c r="P193" s="207"/>
      <c r="Q193" s="207"/>
      <c r="R193" s="207"/>
      <c r="S193" s="207"/>
      <c r="T193" s="208"/>
      <c r="AT193" s="209" t="s">
        <v>143</v>
      </c>
      <c r="AU193" s="209" t="s">
        <v>88</v>
      </c>
      <c r="AV193" s="13" t="s">
        <v>86</v>
      </c>
      <c r="AW193" s="13" t="s">
        <v>33</v>
      </c>
      <c r="AX193" s="13" t="s">
        <v>78</v>
      </c>
      <c r="AY193" s="209" t="s">
        <v>133</v>
      </c>
    </row>
    <row r="194" spans="2:51" s="14" customFormat="1" ht="12">
      <c r="B194" s="210"/>
      <c r="C194" s="211"/>
      <c r="D194" s="197" t="s">
        <v>143</v>
      </c>
      <c r="E194" s="212" t="s">
        <v>1</v>
      </c>
      <c r="F194" s="213" t="s">
        <v>998</v>
      </c>
      <c r="G194" s="211"/>
      <c r="H194" s="214">
        <v>36</v>
      </c>
      <c r="I194" s="211"/>
      <c r="J194" s="211"/>
      <c r="K194" s="211"/>
      <c r="L194" s="215"/>
      <c r="M194" s="216"/>
      <c r="N194" s="217"/>
      <c r="O194" s="217"/>
      <c r="P194" s="217"/>
      <c r="Q194" s="217"/>
      <c r="R194" s="217"/>
      <c r="S194" s="217"/>
      <c r="T194" s="218"/>
      <c r="AT194" s="219" t="s">
        <v>143</v>
      </c>
      <c r="AU194" s="219" t="s">
        <v>88</v>
      </c>
      <c r="AV194" s="14" t="s">
        <v>88</v>
      </c>
      <c r="AW194" s="14" t="s">
        <v>33</v>
      </c>
      <c r="AX194" s="14" t="s">
        <v>78</v>
      </c>
      <c r="AY194" s="219" t="s">
        <v>133</v>
      </c>
    </row>
    <row r="195" spans="2:51" s="15" customFormat="1" ht="12">
      <c r="B195" s="220"/>
      <c r="C195" s="221"/>
      <c r="D195" s="197" t="s">
        <v>143</v>
      </c>
      <c r="E195" s="222" t="s">
        <v>1</v>
      </c>
      <c r="F195" s="223" t="s">
        <v>146</v>
      </c>
      <c r="G195" s="221"/>
      <c r="H195" s="224">
        <v>36</v>
      </c>
      <c r="I195" s="221"/>
      <c r="J195" s="221"/>
      <c r="K195" s="221"/>
      <c r="L195" s="225"/>
      <c r="M195" s="226"/>
      <c r="N195" s="227"/>
      <c r="O195" s="227"/>
      <c r="P195" s="227"/>
      <c r="Q195" s="227"/>
      <c r="R195" s="227"/>
      <c r="S195" s="227"/>
      <c r="T195" s="228"/>
      <c r="AT195" s="229" t="s">
        <v>143</v>
      </c>
      <c r="AU195" s="229" t="s">
        <v>88</v>
      </c>
      <c r="AV195" s="15" t="s">
        <v>139</v>
      </c>
      <c r="AW195" s="15" t="s">
        <v>33</v>
      </c>
      <c r="AX195" s="15" t="s">
        <v>86</v>
      </c>
      <c r="AY195" s="229" t="s">
        <v>133</v>
      </c>
    </row>
    <row r="196" spans="1:65" s="2" customFormat="1" ht="16.5" customHeight="1">
      <c r="A196" s="32"/>
      <c r="B196" s="33"/>
      <c r="C196" s="184" t="s">
        <v>240</v>
      </c>
      <c r="D196" s="184" t="s">
        <v>135</v>
      </c>
      <c r="E196" s="185" t="s">
        <v>999</v>
      </c>
      <c r="F196" s="186" t="s">
        <v>1000</v>
      </c>
      <c r="G196" s="187" t="s">
        <v>249</v>
      </c>
      <c r="H196" s="188">
        <v>1.75</v>
      </c>
      <c r="I196" s="189">
        <v>0</v>
      </c>
      <c r="J196" s="189">
        <f>ROUND(I196*H196,2)</f>
        <v>0</v>
      </c>
      <c r="K196" s="190"/>
      <c r="L196" s="37"/>
      <c r="M196" s="191" t="s">
        <v>1</v>
      </c>
      <c r="N196" s="192" t="s">
        <v>43</v>
      </c>
      <c r="O196" s="193">
        <v>0.406</v>
      </c>
      <c r="P196" s="193">
        <f>O196*H196</f>
        <v>0.7105</v>
      </c>
      <c r="Q196" s="193">
        <v>0</v>
      </c>
      <c r="R196" s="193">
        <f>Q196*H196</f>
        <v>0</v>
      </c>
      <c r="S196" s="193">
        <v>0</v>
      </c>
      <c r="T196" s="194">
        <f>S196*H196</f>
        <v>0</v>
      </c>
      <c r="U196" s="32"/>
      <c r="V196" s="32"/>
      <c r="W196" s="32"/>
      <c r="X196" s="32"/>
      <c r="Y196" s="32"/>
      <c r="Z196" s="32"/>
      <c r="AA196" s="32"/>
      <c r="AB196" s="32"/>
      <c r="AC196" s="32"/>
      <c r="AD196" s="32"/>
      <c r="AE196" s="32"/>
      <c r="AR196" s="195" t="s">
        <v>139</v>
      </c>
      <c r="AT196" s="195" t="s">
        <v>135</v>
      </c>
      <c r="AU196" s="195" t="s">
        <v>88</v>
      </c>
      <c r="AY196" s="18" t="s">
        <v>133</v>
      </c>
      <c r="BE196" s="196">
        <f>IF(N196="základní",J196,0)</f>
        <v>0</v>
      </c>
      <c r="BF196" s="196">
        <f>IF(N196="snížená",J196,0)</f>
        <v>0</v>
      </c>
      <c r="BG196" s="196">
        <f>IF(N196="zákl. přenesená",J196,0)</f>
        <v>0</v>
      </c>
      <c r="BH196" s="196">
        <f>IF(N196="sníž. přenesená",J196,0)</f>
        <v>0</v>
      </c>
      <c r="BI196" s="196">
        <f>IF(N196="nulová",J196,0)</f>
        <v>0</v>
      </c>
      <c r="BJ196" s="18" t="s">
        <v>86</v>
      </c>
      <c r="BK196" s="196">
        <f>ROUND(I196*H196,2)</f>
        <v>0</v>
      </c>
      <c r="BL196" s="18" t="s">
        <v>139</v>
      </c>
      <c r="BM196" s="195" t="s">
        <v>1001</v>
      </c>
    </row>
    <row r="197" spans="1:47" s="2" customFormat="1" ht="12">
      <c r="A197" s="32"/>
      <c r="B197" s="33"/>
      <c r="C197" s="34"/>
      <c r="D197" s="197" t="s">
        <v>141</v>
      </c>
      <c r="E197" s="34"/>
      <c r="F197" s="198" t="s">
        <v>1002</v>
      </c>
      <c r="G197" s="34"/>
      <c r="H197" s="34"/>
      <c r="I197" s="34"/>
      <c r="J197" s="34"/>
      <c r="K197" s="34"/>
      <c r="L197" s="37"/>
      <c r="M197" s="199"/>
      <c r="N197" s="200"/>
      <c r="O197" s="69"/>
      <c r="P197" s="69"/>
      <c r="Q197" s="69"/>
      <c r="R197" s="69"/>
      <c r="S197" s="69"/>
      <c r="T197" s="70"/>
      <c r="U197" s="32"/>
      <c r="V197" s="32"/>
      <c r="W197" s="32"/>
      <c r="X197" s="32"/>
      <c r="Y197" s="32"/>
      <c r="Z197" s="32"/>
      <c r="AA197" s="32"/>
      <c r="AB197" s="32"/>
      <c r="AC197" s="32"/>
      <c r="AD197" s="32"/>
      <c r="AE197" s="32"/>
      <c r="AT197" s="18" t="s">
        <v>141</v>
      </c>
      <c r="AU197" s="18" t="s">
        <v>88</v>
      </c>
    </row>
    <row r="198" spans="2:51" s="13" customFormat="1" ht="12">
      <c r="B198" s="201"/>
      <c r="C198" s="202"/>
      <c r="D198" s="197" t="s">
        <v>143</v>
      </c>
      <c r="E198" s="203" t="s">
        <v>1</v>
      </c>
      <c r="F198" s="204" t="s">
        <v>1003</v>
      </c>
      <c r="G198" s="202"/>
      <c r="H198" s="203" t="s">
        <v>1</v>
      </c>
      <c r="I198" s="202"/>
      <c r="J198" s="202"/>
      <c r="K198" s="202"/>
      <c r="L198" s="205"/>
      <c r="M198" s="206"/>
      <c r="N198" s="207"/>
      <c r="O198" s="207"/>
      <c r="P198" s="207"/>
      <c r="Q198" s="207"/>
      <c r="R198" s="207"/>
      <c r="S198" s="207"/>
      <c r="T198" s="208"/>
      <c r="AT198" s="209" t="s">
        <v>143</v>
      </c>
      <c r="AU198" s="209" t="s">
        <v>88</v>
      </c>
      <c r="AV198" s="13" t="s">
        <v>86</v>
      </c>
      <c r="AW198" s="13" t="s">
        <v>33</v>
      </c>
      <c r="AX198" s="13" t="s">
        <v>78</v>
      </c>
      <c r="AY198" s="209" t="s">
        <v>133</v>
      </c>
    </row>
    <row r="199" spans="2:51" s="14" customFormat="1" ht="12">
      <c r="B199" s="210"/>
      <c r="C199" s="211"/>
      <c r="D199" s="197" t="s">
        <v>143</v>
      </c>
      <c r="E199" s="212" t="s">
        <v>1</v>
      </c>
      <c r="F199" s="213" t="s">
        <v>1004</v>
      </c>
      <c r="G199" s="211"/>
      <c r="H199" s="214">
        <v>1.75</v>
      </c>
      <c r="I199" s="211"/>
      <c r="J199" s="211"/>
      <c r="K199" s="211"/>
      <c r="L199" s="215"/>
      <c r="M199" s="216"/>
      <c r="N199" s="217"/>
      <c r="O199" s="217"/>
      <c r="P199" s="217"/>
      <c r="Q199" s="217"/>
      <c r="R199" s="217"/>
      <c r="S199" s="217"/>
      <c r="T199" s="218"/>
      <c r="AT199" s="219" t="s">
        <v>143</v>
      </c>
      <c r="AU199" s="219" t="s">
        <v>88</v>
      </c>
      <c r="AV199" s="14" t="s">
        <v>88</v>
      </c>
      <c r="AW199" s="14" t="s">
        <v>33</v>
      </c>
      <c r="AX199" s="14" t="s">
        <v>78</v>
      </c>
      <c r="AY199" s="219" t="s">
        <v>133</v>
      </c>
    </row>
    <row r="200" spans="2:51" s="15" customFormat="1" ht="12">
      <c r="B200" s="220"/>
      <c r="C200" s="221"/>
      <c r="D200" s="197" t="s">
        <v>143</v>
      </c>
      <c r="E200" s="222" t="s">
        <v>1</v>
      </c>
      <c r="F200" s="223" t="s">
        <v>146</v>
      </c>
      <c r="G200" s="221"/>
      <c r="H200" s="224">
        <v>1.75</v>
      </c>
      <c r="I200" s="221"/>
      <c r="J200" s="221"/>
      <c r="K200" s="221"/>
      <c r="L200" s="225"/>
      <c r="M200" s="226"/>
      <c r="N200" s="227"/>
      <c r="O200" s="227"/>
      <c r="P200" s="227"/>
      <c r="Q200" s="227"/>
      <c r="R200" s="227"/>
      <c r="S200" s="227"/>
      <c r="T200" s="228"/>
      <c r="AT200" s="229" t="s">
        <v>143</v>
      </c>
      <c r="AU200" s="229" t="s">
        <v>88</v>
      </c>
      <c r="AV200" s="15" t="s">
        <v>139</v>
      </c>
      <c r="AW200" s="15" t="s">
        <v>33</v>
      </c>
      <c r="AX200" s="15" t="s">
        <v>86</v>
      </c>
      <c r="AY200" s="229" t="s">
        <v>133</v>
      </c>
    </row>
    <row r="201" spans="1:65" s="2" customFormat="1" ht="16.5" customHeight="1">
      <c r="A201" s="32"/>
      <c r="B201" s="33"/>
      <c r="C201" s="184" t="s">
        <v>246</v>
      </c>
      <c r="D201" s="184" t="s">
        <v>135</v>
      </c>
      <c r="E201" s="185" t="s">
        <v>1005</v>
      </c>
      <c r="F201" s="186" t="s">
        <v>1006</v>
      </c>
      <c r="G201" s="187" t="s">
        <v>249</v>
      </c>
      <c r="H201" s="188">
        <v>493.356</v>
      </c>
      <c r="I201" s="189">
        <v>0</v>
      </c>
      <c r="J201" s="189">
        <f>ROUND(I201*H201,2)</f>
        <v>0</v>
      </c>
      <c r="K201" s="190"/>
      <c r="L201" s="37"/>
      <c r="M201" s="191" t="s">
        <v>1</v>
      </c>
      <c r="N201" s="192" t="s">
        <v>43</v>
      </c>
      <c r="O201" s="193">
        <v>1.548</v>
      </c>
      <c r="P201" s="193">
        <f>O201*H201</f>
        <v>763.715088</v>
      </c>
      <c r="Q201" s="193">
        <v>0</v>
      </c>
      <c r="R201" s="193">
        <f>Q201*H201</f>
        <v>0</v>
      </c>
      <c r="S201" s="193">
        <v>0</v>
      </c>
      <c r="T201" s="194">
        <f>S201*H201</f>
        <v>0</v>
      </c>
      <c r="U201" s="32"/>
      <c r="V201" s="32"/>
      <c r="W201" s="32"/>
      <c r="X201" s="32"/>
      <c r="Y201" s="32"/>
      <c r="Z201" s="32"/>
      <c r="AA201" s="32"/>
      <c r="AB201" s="32"/>
      <c r="AC201" s="32"/>
      <c r="AD201" s="32"/>
      <c r="AE201" s="32"/>
      <c r="AR201" s="195" t="s">
        <v>139</v>
      </c>
      <c r="AT201" s="195" t="s">
        <v>135</v>
      </c>
      <c r="AU201" s="195" t="s">
        <v>88</v>
      </c>
      <c r="AY201" s="18" t="s">
        <v>133</v>
      </c>
      <c r="BE201" s="196">
        <f>IF(N201="základní",J201,0)</f>
        <v>0</v>
      </c>
      <c r="BF201" s="196">
        <f>IF(N201="snížená",J201,0)</f>
        <v>0</v>
      </c>
      <c r="BG201" s="196">
        <f>IF(N201="zákl. přenesená",J201,0)</f>
        <v>0</v>
      </c>
      <c r="BH201" s="196">
        <f>IF(N201="sníž. přenesená",J201,0)</f>
        <v>0</v>
      </c>
      <c r="BI201" s="196">
        <f>IF(N201="nulová",J201,0)</f>
        <v>0</v>
      </c>
      <c r="BJ201" s="18" t="s">
        <v>86</v>
      </c>
      <c r="BK201" s="196">
        <f>ROUND(I201*H201,2)</f>
        <v>0</v>
      </c>
      <c r="BL201" s="18" t="s">
        <v>139</v>
      </c>
      <c r="BM201" s="195" t="s">
        <v>1007</v>
      </c>
    </row>
    <row r="202" spans="1:47" s="2" customFormat="1" ht="12">
      <c r="A202" s="32"/>
      <c r="B202" s="33"/>
      <c r="C202" s="34"/>
      <c r="D202" s="197" t="s">
        <v>141</v>
      </c>
      <c r="E202" s="34"/>
      <c r="F202" s="198" t="s">
        <v>1008</v>
      </c>
      <c r="G202" s="34"/>
      <c r="H202" s="34"/>
      <c r="I202" s="34"/>
      <c r="J202" s="34"/>
      <c r="K202" s="34"/>
      <c r="L202" s="37"/>
      <c r="M202" s="199"/>
      <c r="N202" s="200"/>
      <c r="O202" s="69"/>
      <c r="P202" s="69"/>
      <c r="Q202" s="69"/>
      <c r="R202" s="69"/>
      <c r="S202" s="69"/>
      <c r="T202" s="70"/>
      <c r="U202" s="32"/>
      <c r="V202" s="32"/>
      <c r="W202" s="32"/>
      <c r="X202" s="32"/>
      <c r="Y202" s="32"/>
      <c r="Z202" s="32"/>
      <c r="AA202" s="32"/>
      <c r="AB202" s="32"/>
      <c r="AC202" s="32"/>
      <c r="AD202" s="32"/>
      <c r="AE202" s="32"/>
      <c r="AT202" s="18" t="s">
        <v>141</v>
      </c>
      <c r="AU202" s="18" t="s">
        <v>88</v>
      </c>
    </row>
    <row r="203" spans="2:51" s="13" customFormat="1" ht="12">
      <c r="B203" s="201"/>
      <c r="C203" s="202"/>
      <c r="D203" s="197" t="s">
        <v>143</v>
      </c>
      <c r="E203" s="203" t="s">
        <v>1</v>
      </c>
      <c r="F203" s="204" t="s">
        <v>967</v>
      </c>
      <c r="G203" s="202"/>
      <c r="H203" s="203" t="s">
        <v>1</v>
      </c>
      <c r="I203" s="202"/>
      <c r="J203" s="202"/>
      <c r="K203" s="202"/>
      <c r="L203" s="205"/>
      <c r="M203" s="206"/>
      <c r="N203" s="207"/>
      <c r="O203" s="207"/>
      <c r="P203" s="207"/>
      <c r="Q203" s="207"/>
      <c r="R203" s="207"/>
      <c r="S203" s="207"/>
      <c r="T203" s="208"/>
      <c r="AT203" s="209" t="s">
        <v>143</v>
      </c>
      <c r="AU203" s="209" t="s">
        <v>88</v>
      </c>
      <c r="AV203" s="13" t="s">
        <v>86</v>
      </c>
      <c r="AW203" s="13" t="s">
        <v>33</v>
      </c>
      <c r="AX203" s="13" t="s">
        <v>78</v>
      </c>
      <c r="AY203" s="209" t="s">
        <v>133</v>
      </c>
    </row>
    <row r="204" spans="2:51" s="14" customFormat="1" ht="12">
      <c r="B204" s="210"/>
      <c r="C204" s="211"/>
      <c r="D204" s="197" t="s">
        <v>143</v>
      </c>
      <c r="E204" s="212" t="s">
        <v>1</v>
      </c>
      <c r="F204" s="213" t="s">
        <v>1009</v>
      </c>
      <c r="G204" s="211"/>
      <c r="H204" s="214">
        <v>117.92</v>
      </c>
      <c r="I204" s="211"/>
      <c r="J204" s="211"/>
      <c r="K204" s="211"/>
      <c r="L204" s="215"/>
      <c r="M204" s="216"/>
      <c r="N204" s="217"/>
      <c r="O204" s="217"/>
      <c r="P204" s="217"/>
      <c r="Q204" s="217"/>
      <c r="R204" s="217"/>
      <c r="S204" s="217"/>
      <c r="T204" s="218"/>
      <c r="AT204" s="219" t="s">
        <v>143</v>
      </c>
      <c r="AU204" s="219" t="s">
        <v>88</v>
      </c>
      <c r="AV204" s="14" t="s">
        <v>88</v>
      </c>
      <c r="AW204" s="14" t="s">
        <v>33</v>
      </c>
      <c r="AX204" s="14" t="s">
        <v>78</v>
      </c>
      <c r="AY204" s="219" t="s">
        <v>133</v>
      </c>
    </row>
    <row r="205" spans="2:51" s="14" customFormat="1" ht="12">
      <c r="B205" s="210"/>
      <c r="C205" s="211"/>
      <c r="D205" s="197" t="s">
        <v>143</v>
      </c>
      <c r="E205" s="212" t="s">
        <v>1</v>
      </c>
      <c r="F205" s="213" t="s">
        <v>1010</v>
      </c>
      <c r="G205" s="211"/>
      <c r="H205" s="214">
        <v>84.48</v>
      </c>
      <c r="I205" s="211"/>
      <c r="J205" s="211"/>
      <c r="K205" s="211"/>
      <c r="L205" s="215"/>
      <c r="M205" s="216"/>
      <c r="N205" s="217"/>
      <c r="O205" s="217"/>
      <c r="P205" s="217"/>
      <c r="Q205" s="217"/>
      <c r="R205" s="217"/>
      <c r="S205" s="217"/>
      <c r="T205" s="218"/>
      <c r="AT205" s="219" t="s">
        <v>143</v>
      </c>
      <c r="AU205" s="219" t="s">
        <v>88</v>
      </c>
      <c r="AV205" s="14" t="s">
        <v>88</v>
      </c>
      <c r="AW205" s="14" t="s">
        <v>33</v>
      </c>
      <c r="AX205" s="14" t="s">
        <v>78</v>
      </c>
      <c r="AY205" s="219" t="s">
        <v>133</v>
      </c>
    </row>
    <row r="206" spans="2:51" s="14" customFormat="1" ht="12">
      <c r="B206" s="210"/>
      <c r="C206" s="211"/>
      <c r="D206" s="197" t="s">
        <v>143</v>
      </c>
      <c r="E206" s="212" t="s">
        <v>1</v>
      </c>
      <c r="F206" s="213" t="s">
        <v>1011</v>
      </c>
      <c r="G206" s="211"/>
      <c r="H206" s="214">
        <v>15.84</v>
      </c>
      <c r="I206" s="211"/>
      <c r="J206" s="211"/>
      <c r="K206" s="211"/>
      <c r="L206" s="215"/>
      <c r="M206" s="216"/>
      <c r="N206" s="217"/>
      <c r="O206" s="217"/>
      <c r="P206" s="217"/>
      <c r="Q206" s="217"/>
      <c r="R206" s="217"/>
      <c r="S206" s="217"/>
      <c r="T206" s="218"/>
      <c r="AT206" s="219" t="s">
        <v>143</v>
      </c>
      <c r="AU206" s="219" t="s">
        <v>88</v>
      </c>
      <c r="AV206" s="14" t="s">
        <v>88</v>
      </c>
      <c r="AW206" s="14" t="s">
        <v>33</v>
      </c>
      <c r="AX206" s="14" t="s">
        <v>78</v>
      </c>
      <c r="AY206" s="219" t="s">
        <v>133</v>
      </c>
    </row>
    <row r="207" spans="2:51" s="14" customFormat="1" ht="12">
      <c r="B207" s="210"/>
      <c r="C207" s="211"/>
      <c r="D207" s="197" t="s">
        <v>143</v>
      </c>
      <c r="E207" s="212" t="s">
        <v>1</v>
      </c>
      <c r="F207" s="213" t="s">
        <v>1012</v>
      </c>
      <c r="G207" s="211"/>
      <c r="H207" s="214">
        <v>1.936</v>
      </c>
      <c r="I207" s="211"/>
      <c r="J207" s="211"/>
      <c r="K207" s="211"/>
      <c r="L207" s="215"/>
      <c r="M207" s="216"/>
      <c r="N207" s="217"/>
      <c r="O207" s="217"/>
      <c r="P207" s="217"/>
      <c r="Q207" s="217"/>
      <c r="R207" s="217"/>
      <c r="S207" s="217"/>
      <c r="T207" s="218"/>
      <c r="AT207" s="219" t="s">
        <v>143</v>
      </c>
      <c r="AU207" s="219" t="s">
        <v>88</v>
      </c>
      <c r="AV207" s="14" t="s">
        <v>88</v>
      </c>
      <c r="AW207" s="14" t="s">
        <v>33</v>
      </c>
      <c r="AX207" s="14" t="s">
        <v>78</v>
      </c>
      <c r="AY207" s="219" t="s">
        <v>133</v>
      </c>
    </row>
    <row r="208" spans="2:51" s="16" customFormat="1" ht="12">
      <c r="B208" s="230"/>
      <c r="C208" s="231"/>
      <c r="D208" s="197" t="s">
        <v>143</v>
      </c>
      <c r="E208" s="232" t="s">
        <v>1</v>
      </c>
      <c r="F208" s="233" t="s">
        <v>203</v>
      </c>
      <c r="G208" s="231"/>
      <c r="H208" s="234">
        <v>220.17600000000002</v>
      </c>
      <c r="I208" s="231"/>
      <c r="J208" s="231"/>
      <c r="K208" s="231"/>
      <c r="L208" s="235"/>
      <c r="M208" s="236"/>
      <c r="N208" s="237"/>
      <c r="O208" s="237"/>
      <c r="P208" s="237"/>
      <c r="Q208" s="237"/>
      <c r="R208" s="237"/>
      <c r="S208" s="237"/>
      <c r="T208" s="238"/>
      <c r="AT208" s="239" t="s">
        <v>143</v>
      </c>
      <c r="AU208" s="239" t="s">
        <v>88</v>
      </c>
      <c r="AV208" s="16" t="s">
        <v>153</v>
      </c>
      <c r="AW208" s="16" t="s">
        <v>33</v>
      </c>
      <c r="AX208" s="16" t="s">
        <v>78</v>
      </c>
      <c r="AY208" s="239" t="s">
        <v>133</v>
      </c>
    </row>
    <row r="209" spans="2:51" s="14" customFormat="1" ht="12">
      <c r="B209" s="210"/>
      <c r="C209" s="211"/>
      <c r="D209" s="197" t="s">
        <v>143</v>
      </c>
      <c r="E209" s="212" t="s">
        <v>1</v>
      </c>
      <c r="F209" s="213" t="s">
        <v>1013</v>
      </c>
      <c r="G209" s="211"/>
      <c r="H209" s="214">
        <v>60.84</v>
      </c>
      <c r="I209" s="211"/>
      <c r="J209" s="211"/>
      <c r="K209" s="211"/>
      <c r="L209" s="215"/>
      <c r="M209" s="216"/>
      <c r="N209" s="217"/>
      <c r="O209" s="217"/>
      <c r="P209" s="217"/>
      <c r="Q209" s="217"/>
      <c r="R209" s="217"/>
      <c r="S209" s="217"/>
      <c r="T209" s="218"/>
      <c r="AT209" s="219" t="s">
        <v>143</v>
      </c>
      <c r="AU209" s="219" t="s">
        <v>88</v>
      </c>
      <c r="AV209" s="14" t="s">
        <v>88</v>
      </c>
      <c r="AW209" s="14" t="s">
        <v>33</v>
      </c>
      <c r="AX209" s="14" t="s">
        <v>78</v>
      </c>
      <c r="AY209" s="219" t="s">
        <v>133</v>
      </c>
    </row>
    <row r="210" spans="2:51" s="14" customFormat="1" ht="12">
      <c r="B210" s="210"/>
      <c r="C210" s="211"/>
      <c r="D210" s="197" t="s">
        <v>143</v>
      </c>
      <c r="E210" s="212" t="s">
        <v>1</v>
      </c>
      <c r="F210" s="213" t="s">
        <v>1014</v>
      </c>
      <c r="G210" s="211"/>
      <c r="H210" s="214">
        <v>2.34</v>
      </c>
      <c r="I210" s="211"/>
      <c r="J210" s="211"/>
      <c r="K210" s="211"/>
      <c r="L210" s="215"/>
      <c r="M210" s="216"/>
      <c r="N210" s="217"/>
      <c r="O210" s="217"/>
      <c r="P210" s="217"/>
      <c r="Q210" s="217"/>
      <c r="R210" s="217"/>
      <c r="S210" s="217"/>
      <c r="T210" s="218"/>
      <c r="AT210" s="219" t="s">
        <v>143</v>
      </c>
      <c r="AU210" s="219" t="s">
        <v>88</v>
      </c>
      <c r="AV210" s="14" t="s">
        <v>88</v>
      </c>
      <c r="AW210" s="14" t="s">
        <v>33</v>
      </c>
      <c r="AX210" s="14" t="s">
        <v>78</v>
      </c>
      <c r="AY210" s="219" t="s">
        <v>133</v>
      </c>
    </row>
    <row r="211" spans="2:51" s="16" customFormat="1" ht="12">
      <c r="B211" s="230"/>
      <c r="C211" s="231"/>
      <c r="D211" s="197" t="s">
        <v>143</v>
      </c>
      <c r="E211" s="232" t="s">
        <v>1</v>
      </c>
      <c r="F211" s="233" t="s">
        <v>203</v>
      </c>
      <c r="G211" s="231"/>
      <c r="H211" s="234">
        <v>63.18000000000001</v>
      </c>
      <c r="I211" s="231"/>
      <c r="J211" s="231"/>
      <c r="K211" s="231"/>
      <c r="L211" s="235"/>
      <c r="M211" s="236"/>
      <c r="N211" s="237"/>
      <c r="O211" s="237"/>
      <c r="P211" s="237"/>
      <c r="Q211" s="237"/>
      <c r="R211" s="237"/>
      <c r="S211" s="237"/>
      <c r="T211" s="238"/>
      <c r="AT211" s="239" t="s">
        <v>143</v>
      </c>
      <c r="AU211" s="239" t="s">
        <v>88</v>
      </c>
      <c r="AV211" s="16" t="s">
        <v>153</v>
      </c>
      <c r="AW211" s="16" t="s">
        <v>33</v>
      </c>
      <c r="AX211" s="16" t="s">
        <v>78</v>
      </c>
      <c r="AY211" s="239" t="s">
        <v>133</v>
      </c>
    </row>
    <row r="212" spans="2:51" s="14" customFormat="1" ht="12">
      <c r="B212" s="210"/>
      <c r="C212" s="211"/>
      <c r="D212" s="197" t="s">
        <v>143</v>
      </c>
      <c r="E212" s="212" t="s">
        <v>1</v>
      </c>
      <c r="F212" s="213" t="s">
        <v>1015</v>
      </c>
      <c r="G212" s="211"/>
      <c r="H212" s="214">
        <v>210</v>
      </c>
      <c r="I212" s="211"/>
      <c r="J212" s="211"/>
      <c r="K212" s="211"/>
      <c r="L212" s="215"/>
      <c r="M212" s="216"/>
      <c r="N212" s="217"/>
      <c r="O212" s="217"/>
      <c r="P212" s="217"/>
      <c r="Q212" s="217"/>
      <c r="R212" s="217"/>
      <c r="S212" s="217"/>
      <c r="T212" s="218"/>
      <c r="AT212" s="219" t="s">
        <v>143</v>
      </c>
      <c r="AU212" s="219" t="s">
        <v>88</v>
      </c>
      <c r="AV212" s="14" t="s">
        <v>88</v>
      </c>
      <c r="AW212" s="14" t="s">
        <v>33</v>
      </c>
      <c r="AX212" s="14" t="s">
        <v>78</v>
      </c>
      <c r="AY212" s="219" t="s">
        <v>133</v>
      </c>
    </row>
    <row r="213" spans="2:51" s="16" customFormat="1" ht="12">
      <c r="B213" s="230"/>
      <c r="C213" s="231"/>
      <c r="D213" s="197" t="s">
        <v>143</v>
      </c>
      <c r="E213" s="232" t="s">
        <v>1</v>
      </c>
      <c r="F213" s="233" t="s">
        <v>203</v>
      </c>
      <c r="G213" s="231"/>
      <c r="H213" s="234">
        <v>210</v>
      </c>
      <c r="I213" s="231"/>
      <c r="J213" s="231"/>
      <c r="K213" s="231"/>
      <c r="L213" s="235"/>
      <c r="M213" s="236"/>
      <c r="N213" s="237"/>
      <c r="O213" s="237"/>
      <c r="P213" s="237"/>
      <c r="Q213" s="237"/>
      <c r="R213" s="237"/>
      <c r="S213" s="237"/>
      <c r="T213" s="238"/>
      <c r="AT213" s="239" t="s">
        <v>143</v>
      </c>
      <c r="AU213" s="239" t="s">
        <v>88</v>
      </c>
      <c r="AV213" s="16" t="s">
        <v>153</v>
      </c>
      <c r="AW213" s="16" t="s">
        <v>33</v>
      </c>
      <c r="AX213" s="16" t="s">
        <v>78</v>
      </c>
      <c r="AY213" s="239" t="s">
        <v>133</v>
      </c>
    </row>
    <row r="214" spans="2:51" s="15" customFormat="1" ht="12">
      <c r="B214" s="220"/>
      <c r="C214" s="221"/>
      <c r="D214" s="197" t="s">
        <v>143</v>
      </c>
      <c r="E214" s="222" t="s">
        <v>1</v>
      </c>
      <c r="F214" s="223" t="s">
        <v>146</v>
      </c>
      <c r="G214" s="221"/>
      <c r="H214" s="224">
        <v>493.356</v>
      </c>
      <c r="I214" s="221"/>
      <c r="J214" s="221"/>
      <c r="K214" s="221"/>
      <c r="L214" s="225"/>
      <c r="M214" s="226"/>
      <c r="N214" s="227"/>
      <c r="O214" s="227"/>
      <c r="P214" s="227"/>
      <c r="Q214" s="227"/>
      <c r="R214" s="227"/>
      <c r="S214" s="227"/>
      <c r="T214" s="228"/>
      <c r="AT214" s="229" t="s">
        <v>143</v>
      </c>
      <c r="AU214" s="229" t="s">
        <v>88</v>
      </c>
      <c r="AV214" s="15" t="s">
        <v>139</v>
      </c>
      <c r="AW214" s="15" t="s">
        <v>33</v>
      </c>
      <c r="AX214" s="15" t="s">
        <v>86</v>
      </c>
      <c r="AY214" s="229" t="s">
        <v>133</v>
      </c>
    </row>
    <row r="215" spans="1:65" s="2" customFormat="1" ht="16.5" customHeight="1">
      <c r="A215" s="32"/>
      <c r="B215" s="33"/>
      <c r="C215" s="184" t="s">
        <v>294</v>
      </c>
      <c r="D215" s="184" t="s">
        <v>135</v>
      </c>
      <c r="E215" s="185" t="s">
        <v>247</v>
      </c>
      <c r="F215" s="186" t="s">
        <v>248</v>
      </c>
      <c r="G215" s="187" t="s">
        <v>249</v>
      </c>
      <c r="H215" s="188">
        <v>1010.1</v>
      </c>
      <c r="I215" s="189">
        <v>0</v>
      </c>
      <c r="J215" s="189">
        <f>ROUND(I215*H215,2)</f>
        <v>0</v>
      </c>
      <c r="K215" s="190"/>
      <c r="L215" s="37"/>
      <c r="M215" s="191" t="s">
        <v>1</v>
      </c>
      <c r="N215" s="192" t="s">
        <v>43</v>
      </c>
      <c r="O215" s="193">
        <v>0.362</v>
      </c>
      <c r="P215" s="193">
        <f>O215*H215</f>
        <v>365.6562</v>
      </c>
      <c r="Q215" s="193">
        <v>0</v>
      </c>
      <c r="R215" s="193">
        <f>Q215*H215</f>
        <v>0</v>
      </c>
      <c r="S215" s="193">
        <v>0</v>
      </c>
      <c r="T215" s="194">
        <f>S215*H215</f>
        <v>0</v>
      </c>
      <c r="U215" s="32"/>
      <c r="V215" s="32"/>
      <c r="W215" s="32"/>
      <c r="X215" s="32"/>
      <c r="Y215" s="32"/>
      <c r="Z215" s="32"/>
      <c r="AA215" s="32"/>
      <c r="AB215" s="32"/>
      <c r="AC215" s="32"/>
      <c r="AD215" s="32"/>
      <c r="AE215" s="32"/>
      <c r="AR215" s="195" t="s">
        <v>139</v>
      </c>
      <c r="AT215" s="195" t="s">
        <v>135</v>
      </c>
      <c r="AU215" s="195" t="s">
        <v>88</v>
      </c>
      <c r="AY215" s="18" t="s">
        <v>133</v>
      </c>
      <c r="BE215" s="196">
        <f>IF(N215="základní",J215,0)</f>
        <v>0</v>
      </c>
      <c r="BF215" s="196">
        <f>IF(N215="snížená",J215,0)</f>
        <v>0</v>
      </c>
      <c r="BG215" s="196">
        <f>IF(N215="zákl. přenesená",J215,0)</f>
        <v>0</v>
      </c>
      <c r="BH215" s="196">
        <f>IF(N215="sníž. přenesená",J215,0)</f>
        <v>0</v>
      </c>
      <c r="BI215" s="196">
        <f>IF(N215="nulová",J215,0)</f>
        <v>0</v>
      </c>
      <c r="BJ215" s="18" t="s">
        <v>86</v>
      </c>
      <c r="BK215" s="196">
        <f>ROUND(I215*H215,2)</f>
        <v>0</v>
      </c>
      <c r="BL215" s="18" t="s">
        <v>139</v>
      </c>
      <c r="BM215" s="195" t="s">
        <v>1016</v>
      </c>
    </row>
    <row r="216" spans="1:47" s="2" customFormat="1" ht="19.5">
      <c r="A216" s="32"/>
      <c r="B216" s="33"/>
      <c r="C216" s="34"/>
      <c r="D216" s="197" t="s">
        <v>141</v>
      </c>
      <c r="E216" s="34"/>
      <c r="F216" s="198" t="s">
        <v>251</v>
      </c>
      <c r="G216" s="34"/>
      <c r="H216" s="34"/>
      <c r="I216" s="34"/>
      <c r="J216" s="34"/>
      <c r="K216" s="34"/>
      <c r="L216" s="37"/>
      <c r="M216" s="199"/>
      <c r="N216" s="200"/>
      <c r="O216" s="69"/>
      <c r="P216" s="69"/>
      <c r="Q216" s="69"/>
      <c r="R216" s="69"/>
      <c r="S216" s="69"/>
      <c r="T216" s="70"/>
      <c r="U216" s="32"/>
      <c r="V216" s="32"/>
      <c r="W216" s="32"/>
      <c r="X216" s="32"/>
      <c r="Y216" s="32"/>
      <c r="Z216" s="32"/>
      <c r="AA216" s="32"/>
      <c r="AB216" s="32"/>
      <c r="AC216" s="32"/>
      <c r="AD216" s="32"/>
      <c r="AE216" s="32"/>
      <c r="AT216" s="18" t="s">
        <v>141</v>
      </c>
      <c r="AU216" s="18" t="s">
        <v>88</v>
      </c>
    </row>
    <row r="217" spans="2:51" s="13" customFormat="1" ht="12">
      <c r="B217" s="201"/>
      <c r="C217" s="202"/>
      <c r="D217" s="197" t="s">
        <v>143</v>
      </c>
      <c r="E217" s="203" t="s">
        <v>1</v>
      </c>
      <c r="F217" s="204" t="s">
        <v>967</v>
      </c>
      <c r="G217" s="202"/>
      <c r="H217" s="203" t="s">
        <v>1</v>
      </c>
      <c r="I217" s="202"/>
      <c r="J217" s="202"/>
      <c r="K217" s="202"/>
      <c r="L217" s="205"/>
      <c r="M217" s="206"/>
      <c r="N217" s="207"/>
      <c r="O217" s="207"/>
      <c r="P217" s="207"/>
      <c r="Q217" s="207"/>
      <c r="R217" s="207"/>
      <c r="S217" s="207"/>
      <c r="T217" s="208"/>
      <c r="AT217" s="209" t="s">
        <v>143</v>
      </c>
      <c r="AU217" s="209" t="s">
        <v>88</v>
      </c>
      <c r="AV217" s="13" t="s">
        <v>86</v>
      </c>
      <c r="AW217" s="13" t="s">
        <v>33</v>
      </c>
      <c r="AX217" s="13" t="s">
        <v>78</v>
      </c>
      <c r="AY217" s="209" t="s">
        <v>133</v>
      </c>
    </row>
    <row r="218" spans="2:51" s="14" customFormat="1" ht="12">
      <c r="B218" s="210"/>
      <c r="C218" s="211"/>
      <c r="D218" s="197" t="s">
        <v>143</v>
      </c>
      <c r="E218" s="212" t="s">
        <v>1</v>
      </c>
      <c r="F218" s="213" t="s">
        <v>1017</v>
      </c>
      <c r="G218" s="211"/>
      <c r="H218" s="214">
        <v>804.56</v>
      </c>
      <c r="I218" s="211"/>
      <c r="J218" s="211"/>
      <c r="K218" s="211"/>
      <c r="L218" s="215"/>
      <c r="M218" s="216"/>
      <c r="N218" s="217"/>
      <c r="O218" s="217"/>
      <c r="P218" s="217"/>
      <c r="Q218" s="217"/>
      <c r="R218" s="217"/>
      <c r="S218" s="217"/>
      <c r="T218" s="218"/>
      <c r="AT218" s="219" t="s">
        <v>143</v>
      </c>
      <c r="AU218" s="219" t="s">
        <v>88</v>
      </c>
      <c r="AV218" s="14" t="s">
        <v>88</v>
      </c>
      <c r="AW218" s="14" t="s">
        <v>33</v>
      </c>
      <c r="AX218" s="14" t="s">
        <v>78</v>
      </c>
      <c r="AY218" s="219" t="s">
        <v>133</v>
      </c>
    </row>
    <row r="219" spans="2:51" s="14" customFormat="1" ht="12">
      <c r="B219" s="210"/>
      <c r="C219" s="211"/>
      <c r="D219" s="197" t="s">
        <v>143</v>
      </c>
      <c r="E219" s="212" t="s">
        <v>1</v>
      </c>
      <c r="F219" s="213" t="s">
        <v>1018</v>
      </c>
      <c r="G219" s="211"/>
      <c r="H219" s="214">
        <v>41.4</v>
      </c>
      <c r="I219" s="211"/>
      <c r="J219" s="211"/>
      <c r="K219" s="211"/>
      <c r="L219" s="215"/>
      <c r="M219" s="216"/>
      <c r="N219" s="217"/>
      <c r="O219" s="217"/>
      <c r="P219" s="217"/>
      <c r="Q219" s="217"/>
      <c r="R219" s="217"/>
      <c r="S219" s="217"/>
      <c r="T219" s="218"/>
      <c r="AT219" s="219" t="s">
        <v>143</v>
      </c>
      <c r="AU219" s="219" t="s">
        <v>88</v>
      </c>
      <c r="AV219" s="14" t="s">
        <v>88</v>
      </c>
      <c r="AW219" s="14" t="s">
        <v>33</v>
      </c>
      <c r="AX219" s="14" t="s">
        <v>78</v>
      </c>
      <c r="AY219" s="219" t="s">
        <v>133</v>
      </c>
    </row>
    <row r="220" spans="2:51" s="14" customFormat="1" ht="12">
      <c r="B220" s="210"/>
      <c r="C220" s="211"/>
      <c r="D220" s="197" t="s">
        <v>143</v>
      </c>
      <c r="E220" s="212" t="s">
        <v>1</v>
      </c>
      <c r="F220" s="213" t="s">
        <v>1019</v>
      </c>
      <c r="G220" s="211"/>
      <c r="H220" s="214">
        <v>157.86</v>
      </c>
      <c r="I220" s="211"/>
      <c r="J220" s="211"/>
      <c r="K220" s="211"/>
      <c r="L220" s="215"/>
      <c r="M220" s="216"/>
      <c r="N220" s="217"/>
      <c r="O220" s="217"/>
      <c r="P220" s="217"/>
      <c r="Q220" s="217"/>
      <c r="R220" s="217"/>
      <c r="S220" s="217"/>
      <c r="T220" s="218"/>
      <c r="AT220" s="219" t="s">
        <v>143</v>
      </c>
      <c r="AU220" s="219" t="s">
        <v>88</v>
      </c>
      <c r="AV220" s="14" t="s">
        <v>88</v>
      </c>
      <c r="AW220" s="14" t="s">
        <v>33</v>
      </c>
      <c r="AX220" s="14" t="s">
        <v>78</v>
      </c>
      <c r="AY220" s="219" t="s">
        <v>133</v>
      </c>
    </row>
    <row r="221" spans="2:51" s="16" customFormat="1" ht="12">
      <c r="B221" s="230"/>
      <c r="C221" s="231"/>
      <c r="D221" s="197" t="s">
        <v>143</v>
      </c>
      <c r="E221" s="232" t="s">
        <v>1</v>
      </c>
      <c r="F221" s="233" t="s">
        <v>203</v>
      </c>
      <c r="G221" s="231"/>
      <c r="H221" s="234">
        <v>1003.8199999999999</v>
      </c>
      <c r="I221" s="231"/>
      <c r="J221" s="231"/>
      <c r="K221" s="231"/>
      <c r="L221" s="235"/>
      <c r="M221" s="236"/>
      <c r="N221" s="237"/>
      <c r="O221" s="237"/>
      <c r="P221" s="237"/>
      <c r="Q221" s="237"/>
      <c r="R221" s="237"/>
      <c r="S221" s="237"/>
      <c r="T221" s="238"/>
      <c r="AT221" s="239" t="s">
        <v>143</v>
      </c>
      <c r="AU221" s="239" t="s">
        <v>88</v>
      </c>
      <c r="AV221" s="16" t="s">
        <v>153</v>
      </c>
      <c r="AW221" s="16" t="s">
        <v>33</v>
      </c>
      <c r="AX221" s="16" t="s">
        <v>78</v>
      </c>
      <c r="AY221" s="239" t="s">
        <v>133</v>
      </c>
    </row>
    <row r="222" spans="2:51" s="13" customFormat="1" ht="12">
      <c r="B222" s="201"/>
      <c r="C222" s="202"/>
      <c r="D222" s="197" t="s">
        <v>143</v>
      </c>
      <c r="E222" s="203" t="s">
        <v>1</v>
      </c>
      <c r="F222" s="204" t="s">
        <v>1020</v>
      </c>
      <c r="G222" s="202"/>
      <c r="H222" s="203" t="s">
        <v>1</v>
      </c>
      <c r="I222" s="202"/>
      <c r="J222" s="202"/>
      <c r="K222" s="202"/>
      <c r="L222" s="205"/>
      <c r="M222" s="206"/>
      <c r="N222" s="207"/>
      <c r="O222" s="207"/>
      <c r="P222" s="207"/>
      <c r="Q222" s="207"/>
      <c r="R222" s="207"/>
      <c r="S222" s="207"/>
      <c r="T222" s="208"/>
      <c r="AT222" s="209" t="s">
        <v>143</v>
      </c>
      <c r="AU222" s="209" t="s">
        <v>88</v>
      </c>
      <c r="AV222" s="13" t="s">
        <v>86</v>
      </c>
      <c r="AW222" s="13" t="s">
        <v>33</v>
      </c>
      <c r="AX222" s="13" t="s">
        <v>78</v>
      </c>
      <c r="AY222" s="209" t="s">
        <v>133</v>
      </c>
    </row>
    <row r="223" spans="2:51" s="14" customFormat="1" ht="12">
      <c r="B223" s="210"/>
      <c r="C223" s="211"/>
      <c r="D223" s="197" t="s">
        <v>143</v>
      </c>
      <c r="E223" s="212" t="s">
        <v>1</v>
      </c>
      <c r="F223" s="213" t="s">
        <v>1021</v>
      </c>
      <c r="G223" s="211"/>
      <c r="H223" s="214">
        <v>6.3</v>
      </c>
      <c r="I223" s="211"/>
      <c r="J223" s="211"/>
      <c r="K223" s="211"/>
      <c r="L223" s="215"/>
      <c r="M223" s="216"/>
      <c r="N223" s="217"/>
      <c r="O223" s="217"/>
      <c r="P223" s="217"/>
      <c r="Q223" s="217"/>
      <c r="R223" s="217"/>
      <c r="S223" s="217"/>
      <c r="T223" s="218"/>
      <c r="AT223" s="219" t="s">
        <v>143</v>
      </c>
      <c r="AU223" s="219" t="s">
        <v>88</v>
      </c>
      <c r="AV223" s="14" t="s">
        <v>88</v>
      </c>
      <c r="AW223" s="14" t="s">
        <v>33</v>
      </c>
      <c r="AX223" s="14" t="s">
        <v>78</v>
      </c>
      <c r="AY223" s="219" t="s">
        <v>133</v>
      </c>
    </row>
    <row r="224" spans="2:51" s="16" customFormat="1" ht="12">
      <c r="B224" s="230"/>
      <c r="C224" s="231"/>
      <c r="D224" s="197" t="s">
        <v>143</v>
      </c>
      <c r="E224" s="232" t="s">
        <v>1</v>
      </c>
      <c r="F224" s="233" t="s">
        <v>203</v>
      </c>
      <c r="G224" s="231"/>
      <c r="H224" s="234">
        <v>6.3</v>
      </c>
      <c r="I224" s="231"/>
      <c r="J224" s="231"/>
      <c r="K224" s="231"/>
      <c r="L224" s="235"/>
      <c r="M224" s="236"/>
      <c r="N224" s="237"/>
      <c r="O224" s="237"/>
      <c r="P224" s="237"/>
      <c r="Q224" s="237"/>
      <c r="R224" s="237"/>
      <c r="S224" s="237"/>
      <c r="T224" s="238"/>
      <c r="AT224" s="239" t="s">
        <v>143</v>
      </c>
      <c r="AU224" s="239" t="s">
        <v>88</v>
      </c>
      <c r="AV224" s="16" t="s">
        <v>153</v>
      </c>
      <c r="AW224" s="16" t="s">
        <v>33</v>
      </c>
      <c r="AX224" s="16" t="s">
        <v>78</v>
      </c>
      <c r="AY224" s="239" t="s">
        <v>133</v>
      </c>
    </row>
    <row r="225" spans="2:51" s="15" customFormat="1" ht="12">
      <c r="B225" s="220"/>
      <c r="C225" s="221"/>
      <c r="D225" s="197" t="s">
        <v>143</v>
      </c>
      <c r="E225" s="222" t="s">
        <v>1</v>
      </c>
      <c r="F225" s="223" t="s">
        <v>146</v>
      </c>
      <c r="G225" s="221"/>
      <c r="H225" s="224">
        <v>1010.1199999999999</v>
      </c>
      <c r="I225" s="221"/>
      <c r="J225" s="221"/>
      <c r="K225" s="221"/>
      <c r="L225" s="225"/>
      <c r="M225" s="226"/>
      <c r="N225" s="227"/>
      <c r="O225" s="227"/>
      <c r="P225" s="227"/>
      <c r="Q225" s="227"/>
      <c r="R225" s="227"/>
      <c r="S225" s="227"/>
      <c r="T225" s="228"/>
      <c r="AT225" s="229" t="s">
        <v>143</v>
      </c>
      <c r="AU225" s="229" t="s">
        <v>88</v>
      </c>
      <c r="AV225" s="15" t="s">
        <v>139</v>
      </c>
      <c r="AW225" s="15" t="s">
        <v>33</v>
      </c>
      <c r="AX225" s="15" t="s">
        <v>78</v>
      </c>
      <c r="AY225" s="229" t="s">
        <v>133</v>
      </c>
    </row>
    <row r="226" spans="2:51" s="14" customFormat="1" ht="12">
      <c r="B226" s="210"/>
      <c r="C226" s="211"/>
      <c r="D226" s="197" t="s">
        <v>143</v>
      </c>
      <c r="E226" s="212" t="s">
        <v>1</v>
      </c>
      <c r="F226" s="213" t="s">
        <v>1022</v>
      </c>
      <c r="G226" s="211"/>
      <c r="H226" s="214">
        <v>1010.1</v>
      </c>
      <c r="I226" s="211"/>
      <c r="J226" s="211"/>
      <c r="K226" s="211"/>
      <c r="L226" s="215"/>
      <c r="M226" s="216"/>
      <c r="N226" s="217"/>
      <c r="O226" s="217"/>
      <c r="P226" s="217"/>
      <c r="Q226" s="217"/>
      <c r="R226" s="217"/>
      <c r="S226" s="217"/>
      <c r="T226" s="218"/>
      <c r="AT226" s="219" t="s">
        <v>143</v>
      </c>
      <c r="AU226" s="219" t="s">
        <v>88</v>
      </c>
      <c r="AV226" s="14" t="s">
        <v>88</v>
      </c>
      <c r="AW226" s="14" t="s">
        <v>33</v>
      </c>
      <c r="AX226" s="14" t="s">
        <v>86</v>
      </c>
      <c r="AY226" s="219" t="s">
        <v>133</v>
      </c>
    </row>
    <row r="227" spans="1:65" s="2" customFormat="1" ht="16.5" customHeight="1">
      <c r="A227" s="32"/>
      <c r="B227" s="33"/>
      <c r="C227" s="184" t="s">
        <v>304</v>
      </c>
      <c r="D227" s="184" t="s">
        <v>135</v>
      </c>
      <c r="E227" s="185" t="s">
        <v>305</v>
      </c>
      <c r="F227" s="186" t="s">
        <v>306</v>
      </c>
      <c r="G227" s="187" t="s">
        <v>138</v>
      </c>
      <c r="H227" s="188">
        <v>1081.5</v>
      </c>
      <c r="I227" s="189">
        <v>0</v>
      </c>
      <c r="J227" s="189">
        <f>ROUND(I227*H227,2)</f>
        <v>0</v>
      </c>
      <c r="K227" s="190"/>
      <c r="L227" s="37"/>
      <c r="M227" s="191" t="s">
        <v>1</v>
      </c>
      <c r="N227" s="192" t="s">
        <v>43</v>
      </c>
      <c r="O227" s="193">
        <v>0.236</v>
      </c>
      <c r="P227" s="193">
        <f>O227*H227</f>
        <v>255.23399999999998</v>
      </c>
      <c r="Q227" s="193">
        <v>0.00084</v>
      </c>
      <c r="R227" s="193">
        <f>Q227*H227</f>
        <v>0.90846</v>
      </c>
      <c r="S227" s="193">
        <v>0</v>
      </c>
      <c r="T227" s="194">
        <f>S227*H227</f>
        <v>0</v>
      </c>
      <c r="U227" s="32"/>
      <c r="V227" s="32"/>
      <c r="W227" s="32"/>
      <c r="X227" s="32"/>
      <c r="Y227" s="32"/>
      <c r="Z227" s="32"/>
      <c r="AA227" s="32"/>
      <c r="AB227" s="32"/>
      <c r="AC227" s="32"/>
      <c r="AD227" s="32"/>
      <c r="AE227" s="32"/>
      <c r="AR227" s="195" t="s">
        <v>139</v>
      </c>
      <c r="AT227" s="195" t="s">
        <v>135</v>
      </c>
      <c r="AU227" s="195" t="s">
        <v>88</v>
      </c>
      <c r="AY227" s="18" t="s">
        <v>133</v>
      </c>
      <c r="BE227" s="196">
        <f>IF(N227="základní",J227,0)</f>
        <v>0</v>
      </c>
      <c r="BF227" s="196">
        <f>IF(N227="snížená",J227,0)</f>
        <v>0</v>
      </c>
      <c r="BG227" s="196">
        <f>IF(N227="zákl. přenesená",J227,0)</f>
        <v>0</v>
      </c>
      <c r="BH227" s="196">
        <f>IF(N227="sníž. přenesená",J227,0)</f>
        <v>0</v>
      </c>
      <c r="BI227" s="196">
        <f>IF(N227="nulová",J227,0)</f>
        <v>0</v>
      </c>
      <c r="BJ227" s="18" t="s">
        <v>86</v>
      </c>
      <c r="BK227" s="196">
        <f>ROUND(I227*H227,2)</f>
        <v>0</v>
      </c>
      <c r="BL227" s="18" t="s">
        <v>139</v>
      </c>
      <c r="BM227" s="195" t="s">
        <v>1023</v>
      </c>
    </row>
    <row r="228" spans="1:47" s="2" customFormat="1" ht="12">
      <c r="A228" s="32"/>
      <c r="B228" s="33"/>
      <c r="C228" s="34"/>
      <c r="D228" s="197" t="s">
        <v>141</v>
      </c>
      <c r="E228" s="34"/>
      <c r="F228" s="198" t="s">
        <v>308</v>
      </c>
      <c r="G228" s="34"/>
      <c r="H228" s="34"/>
      <c r="I228" s="34"/>
      <c r="J228" s="34"/>
      <c r="K228" s="34"/>
      <c r="L228" s="37"/>
      <c r="M228" s="199"/>
      <c r="N228" s="200"/>
      <c r="O228" s="69"/>
      <c r="P228" s="69"/>
      <c r="Q228" s="69"/>
      <c r="R228" s="69"/>
      <c r="S228" s="69"/>
      <c r="T228" s="70"/>
      <c r="U228" s="32"/>
      <c r="V228" s="32"/>
      <c r="W228" s="32"/>
      <c r="X228" s="32"/>
      <c r="Y228" s="32"/>
      <c r="Z228" s="32"/>
      <c r="AA228" s="32"/>
      <c r="AB228" s="32"/>
      <c r="AC228" s="32"/>
      <c r="AD228" s="32"/>
      <c r="AE228" s="32"/>
      <c r="AT228" s="18" t="s">
        <v>141</v>
      </c>
      <c r="AU228" s="18" t="s">
        <v>88</v>
      </c>
    </row>
    <row r="229" spans="2:51" s="13" customFormat="1" ht="12">
      <c r="B229" s="201"/>
      <c r="C229" s="202"/>
      <c r="D229" s="197" t="s">
        <v>143</v>
      </c>
      <c r="E229" s="203" t="s">
        <v>1</v>
      </c>
      <c r="F229" s="204" t="s">
        <v>967</v>
      </c>
      <c r="G229" s="202"/>
      <c r="H229" s="203" t="s">
        <v>1</v>
      </c>
      <c r="I229" s="202"/>
      <c r="J229" s="202"/>
      <c r="K229" s="202"/>
      <c r="L229" s="205"/>
      <c r="M229" s="206"/>
      <c r="N229" s="207"/>
      <c r="O229" s="207"/>
      <c r="P229" s="207"/>
      <c r="Q229" s="207"/>
      <c r="R229" s="207"/>
      <c r="S229" s="207"/>
      <c r="T229" s="208"/>
      <c r="AT229" s="209" t="s">
        <v>143</v>
      </c>
      <c r="AU229" s="209" t="s">
        <v>88</v>
      </c>
      <c r="AV229" s="13" t="s">
        <v>86</v>
      </c>
      <c r="AW229" s="13" t="s">
        <v>33</v>
      </c>
      <c r="AX229" s="13" t="s">
        <v>78</v>
      </c>
      <c r="AY229" s="209" t="s">
        <v>133</v>
      </c>
    </row>
    <row r="230" spans="2:51" s="14" customFormat="1" ht="12">
      <c r="B230" s="210"/>
      <c r="C230" s="211"/>
      <c r="D230" s="197" t="s">
        <v>143</v>
      </c>
      <c r="E230" s="212" t="s">
        <v>1</v>
      </c>
      <c r="F230" s="213" t="s">
        <v>1024</v>
      </c>
      <c r="G230" s="211"/>
      <c r="H230" s="214">
        <v>904</v>
      </c>
      <c r="I230" s="211"/>
      <c r="J230" s="211"/>
      <c r="K230" s="211"/>
      <c r="L230" s="215"/>
      <c r="M230" s="216"/>
      <c r="N230" s="217"/>
      <c r="O230" s="217"/>
      <c r="P230" s="217"/>
      <c r="Q230" s="217"/>
      <c r="R230" s="217"/>
      <c r="S230" s="217"/>
      <c r="T230" s="218"/>
      <c r="AT230" s="219" t="s">
        <v>143</v>
      </c>
      <c r="AU230" s="219" t="s">
        <v>88</v>
      </c>
      <c r="AV230" s="14" t="s">
        <v>88</v>
      </c>
      <c r="AW230" s="14" t="s">
        <v>33</v>
      </c>
      <c r="AX230" s="14" t="s">
        <v>78</v>
      </c>
      <c r="AY230" s="219" t="s">
        <v>133</v>
      </c>
    </row>
    <row r="231" spans="2:51" s="14" customFormat="1" ht="12">
      <c r="B231" s="210"/>
      <c r="C231" s="211"/>
      <c r="D231" s="197" t="s">
        <v>143</v>
      </c>
      <c r="E231" s="212" t="s">
        <v>1</v>
      </c>
      <c r="F231" s="213" t="s">
        <v>1025</v>
      </c>
      <c r="G231" s="211"/>
      <c r="H231" s="214">
        <v>175.4</v>
      </c>
      <c r="I231" s="211"/>
      <c r="J231" s="211"/>
      <c r="K231" s="211"/>
      <c r="L231" s="215"/>
      <c r="M231" s="216"/>
      <c r="N231" s="217"/>
      <c r="O231" s="217"/>
      <c r="P231" s="217"/>
      <c r="Q231" s="217"/>
      <c r="R231" s="217"/>
      <c r="S231" s="217"/>
      <c r="T231" s="218"/>
      <c r="AT231" s="219" t="s">
        <v>143</v>
      </c>
      <c r="AU231" s="219" t="s">
        <v>88</v>
      </c>
      <c r="AV231" s="14" t="s">
        <v>88</v>
      </c>
      <c r="AW231" s="14" t="s">
        <v>33</v>
      </c>
      <c r="AX231" s="14" t="s">
        <v>78</v>
      </c>
      <c r="AY231" s="219" t="s">
        <v>133</v>
      </c>
    </row>
    <row r="232" spans="2:51" s="16" customFormat="1" ht="12">
      <c r="B232" s="230"/>
      <c r="C232" s="231"/>
      <c r="D232" s="197" t="s">
        <v>143</v>
      </c>
      <c r="E232" s="232" t="s">
        <v>1</v>
      </c>
      <c r="F232" s="233" t="s">
        <v>203</v>
      </c>
      <c r="G232" s="231"/>
      <c r="H232" s="234">
        <v>1079.4</v>
      </c>
      <c r="I232" s="231"/>
      <c r="J232" s="231"/>
      <c r="K232" s="231"/>
      <c r="L232" s="235"/>
      <c r="M232" s="236"/>
      <c r="N232" s="237"/>
      <c r="O232" s="237"/>
      <c r="P232" s="237"/>
      <c r="Q232" s="237"/>
      <c r="R232" s="237"/>
      <c r="S232" s="237"/>
      <c r="T232" s="238"/>
      <c r="AT232" s="239" t="s">
        <v>143</v>
      </c>
      <c r="AU232" s="239" t="s">
        <v>88</v>
      </c>
      <c r="AV232" s="16" t="s">
        <v>153</v>
      </c>
      <c r="AW232" s="16" t="s">
        <v>33</v>
      </c>
      <c r="AX232" s="16" t="s">
        <v>78</v>
      </c>
      <c r="AY232" s="239" t="s">
        <v>133</v>
      </c>
    </row>
    <row r="233" spans="2:51" s="13" customFormat="1" ht="12">
      <c r="B233" s="201"/>
      <c r="C233" s="202"/>
      <c r="D233" s="197" t="s">
        <v>143</v>
      </c>
      <c r="E233" s="203" t="s">
        <v>1</v>
      </c>
      <c r="F233" s="204" t="s">
        <v>1020</v>
      </c>
      <c r="G233" s="202"/>
      <c r="H233" s="203" t="s">
        <v>1</v>
      </c>
      <c r="I233" s="202"/>
      <c r="J233" s="202"/>
      <c r="K233" s="202"/>
      <c r="L233" s="205"/>
      <c r="M233" s="206"/>
      <c r="N233" s="207"/>
      <c r="O233" s="207"/>
      <c r="P233" s="207"/>
      <c r="Q233" s="207"/>
      <c r="R233" s="207"/>
      <c r="S233" s="207"/>
      <c r="T233" s="208"/>
      <c r="AT233" s="209" t="s">
        <v>143</v>
      </c>
      <c r="AU233" s="209" t="s">
        <v>88</v>
      </c>
      <c r="AV233" s="13" t="s">
        <v>86</v>
      </c>
      <c r="AW233" s="13" t="s">
        <v>33</v>
      </c>
      <c r="AX233" s="13" t="s">
        <v>78</v>
      </c>
      <c r="AY233" s="209" t="s">
        <v>133</v>
      </c>
    </row>
    <row r="234" spans="2:51" s="14" customFormat="1" ht="12">
      <c r="B234" s="210"/>
      <c r="C234" s="211"/>
      <c r="D234" s="197" t="s">
        <v>143</v>
      </c>
      <c r="E234" s="212" t="s">
        <v>1</v>
      </c>
      <c r="F234" s="213" t="s">
        <v>1026</v>
      </c>
      <c r="G234" s="211"/>
      <c r="H234" s="214">
        <v>2.1</v>
      </c>
      <c r="I234" s="211"/>
      <c r="J234" s="211"/>
      <c r="K234" s="211"/>
      <c r="L234" s="215"/>
      <c r="M234" s="216"/>
      <c r="N234" s="217"/>
      <c r="O234" s="217"/>
      <c r="P234" s="217"/>
      <c r="Q234" s="217"/>
      <c r="R234" s="217"/>
      <c r="S234" s="217"/>
      <c r="T234" s="218"/>
      <c r="AT234" s="219" t="s">
        <v>143</v>
      </c>
      <c r="AU234" s="219" t="s">
        <v>88</v>
      </c>
      <c r="AV234" s="14" t="s">
        <v>88</v>
      </c>
      <c r="AW234" s="14" t="s">
        <v>33</v>
      </c>
      <c r="AX234" s="14" t="s">
        <v>78</v>
      </c>
      <c r="AY234" s="219" t="s">
        <v>133</v>
      </c>
    </row>
    <row r="235" spans="2:51" s="16" customFormat="1" ht="12">
      <c r="B235" s="230"/>
      <c r="C235" s="231"/>
      <c r="D235" s="197" t="s">
        <v>143</v>
      </c>
      <c r="E235" s="232" t="s">
        <v>1</v>
      </c>
      <c r="F235" s="233" t="s">
        <v>203</v>
      </c>
      <c r="G235" s="231"/>
      <c r="H235" s="234">
        <v>2.1</v>
      </c>
      <c r="I235" s="231"/>
      <c r="J235" s="231"/>
      <c r="K235" s="231"/>
      <c r="L235" s="235"/>
      <c r="M235" s="236"/>
      <c r="N235" s="237"/>
      <c r="O235" s="237"/>
      <c r="P235" s="237"/>
      <c r="Q235" s="237"/>
      <c r="R235" s="237"/>
      <c r="S235" s="237"/>
      <c r="T235" s="238"/>
      <c r="AT235" s="239" t="s">
        <v>143</v>
      </c>
      <c r="AU235" s="239" t="s">
        <v>88</v>
      </c>
      <c r="AV235" s="16" t="s">
        <v>153</v>
      </c>
      <c r="AW235" s="16" t="s">
        <v>33</v>
      </c>
      <c r="AX235" s="16" t="s">
        <v>78</v>
      </c>
      <c r="AY235" s="239" t="s">
        <v>133</v>
      </c>
    </row>
    <row r="236" spans="2:51" s="15" customFormat="1" ht="12">
      <c r="B236" s="220"/>
      <c r="C236" s="221"/>
      <c r="D236" s="197" t="s">
        <v>143</v>
      </c>
      <c r="E236" s="222" t="s">
        <v>1</v>
      </c>
      <c r="F236" s="223" t="s">
        <v>146</v>
      </c>
      <c r="G236" s="221"/>
      <c r="H236" s="224">
        <v>1081.5</v>
      </c>
      <c r="I236" s="221"/>
      <c r="J236" s="221"/>
      <c r="K236" s="221"/>
      <c r="L236" s="225"/>
      <c r="M236" s="226"/>
      <c r="N236" s="227"/>
      <c r="O236" s="227"/>
      <c r="P236" s="227"/>
      <c r="Q236" s="227"/>
      <c r="R236" s="227"/>
      <c r="S236" s="227"/>
      <c r="T236" s="228"/>
      <c r="AT236" s="229" t="s">
        <v>143</v>
      </c>
      <c r="AU236" s="229" t="s">
        <v>88</v>
      </c>
      <c r="AV236" s="15" t="s">
        <v>139</v>
      </c>
      <c r="AW236" s="15" t="s">
        <v>33</v>
      </c>
      <c r="AX236" s="15" t="s">
        <v>86</v>
      </c>
      <c r="AY236" s="229" t="s">
        <v>133</v>
      </c>
    </row>
    <row r="237" spans="1:65" s="2" customFormat="1" ht="16.5" customHeight="1">
      <c r="A237" s="32"/>
      <c r="B237" s="33"/>
      <c r="C237" s="184" t="s">
        <v>7</v>
      </c>
      <c r="D237" s="184" t="s">
        <v>135</v>
      </c>
      <c r="E237" s="185" t="s">
        <v>328</v>
      </c>
      <c r="F237" s="186" t="s">
        <v>329</v>
      </c>
      <c r="G237" s="187" t="s">
        <v>138</v>
      </c>
      <c r="H237" s="188">
        <v>36</v>
      </c>
      <c r="I237" s="189">
        <v>0</v>
      </c>
      <c r="J237" s="189">
        <f>ROUND(I237*H237,2)</f>
        <v>0</v>
      </c>
      <c r="K237" s="190"/>
      <c r="L237" s="37"/>
      <c r="M237" s="191" t="s">
        <v>1</v>
      </c>
      <c r="N237" s="192" t="s">
        <v>43</v>
      </c>
      <c r="O237" s="193">
        <v>0.479</v>
      </c>
      <c r="P237" s="193">
        <f>O237*H237</f>
        <v>17.244</v>
      </c>
      <c r="Q237" s="193">
        <v>0.00085</v>
      </c>
      <c r="R237" s="193">
        <f>Q237*H237</f>
        <v>0.0306</v>
      </c>
      <c r="S237" s="193">
        <v>0</v>
      </c>
      <c r="T237" s="194">
        <f>S237*H237</f>
        <v>0</v>
      </c>
      <c r="U237" s="32"/>
      <c r="V237" s="32"/>
      <c r="W237" s="32"/>
      <c r="X237" s="32"/>
      <c r="Y237" s="32"/>
      <c r="Z237" s="32"/>
      <c r="AA237" s="32"/>
      <c r="AB237" s="32"/>
      <c r="AC237" s="32"/>
      <c r="AD237" s="32"/>
      <c r="AE237" s="32"/>
      <c r="AR237" s="195" t="s">
        <v>139</v>
      </c>
      <c r="AT237" s="195" t="s">
        <v>135</v>
      </c>
      <c r="AU237" s="195" t="s">
        <v>88</v>
      </c>
      <c r="AY237" s="18" t="s">
        <v>133</v>
      </c>
      <c r="BE237" s="196">
        <f>IF(N237="základní",J237,0)</f>
        <v>0</v>
      </c>
      <c r="BF237" s="196">
        <f>IF(N237="snížená",J237,0)</f>
        <v>0</v>
      </c>
      <c r="BG237" s="196">
        <f>IF(N237="zákl. přenesená",J237,0)</f>
        <v>0</v>
      </c>
      <c r="BH237" s="196">
        <f>IF(N237="sníž. přenesená",J237,0)</f>
        <v>0</v>
      </c>
      <c r="BI237" s="196">
        <f>IF(N237="nulová",J237,0)</f>
        <v>0</v>
      </c>
      <c r="BJ237" s="18" t="s">
        <v>86</v>
      </c>
      <c r="BK237" s="196">
        <f>ROUND(I237*H237,2)</f>
        <v>0</v>
      </c>
      <c r="BL237" s="18" t="s">
        <v>139</v>
      </c>
      <c r="BM237" s="195" t="s">
        <v>1027</v>
      </c>
    </row>
    <row r="238" spans="1:47" s="2" customFormat="1" ht="12">
      <c r="A238" s="32"/>
      <c r="B238" s="33"/>
      <c r="C238" s="34"/>
      <c r="D238" s="197" t="s">
        <v>141</v>
      </c>
      <c r="E238" s="34"/>
      <c r="F238" s="198" t="s">
        <v>331</v>
      </c>
      <c r="G238" s="34"/>
      <c r="H238" s="34"/>
      <c r="I238" s="34"/>
      <c r="J238" s="34"/>
      <c r="K238" s="34"/>
      <c r="L238" s="37"/>
      <c r="M238" s="199"/>
      <c r="N238" s="200"/>
      <c r="O238" s="69"/>
      <c r="P238" s="69"/>
      <c r="Q238" s="69"/>
      <c r="R238" s="69"/>
      <c r="S238" s="69"/>
      <c r="T238" s="70"/>
      <c r="U238" s="32"/>
      <c r="V238" s="32"/>
      <c r="W238" s="32"/>
      <c r="X238" s="32"/>
      <c r="Y238" s="32"/>
      <c r="Z238" s="32"/>
      <c r="AA238" s="32"/>
      <c r="AB238" s="32"/>
      <c r="AC238" s="32"/>
      <c r="AD238" s="32"/>
      <c r="AE238" s="32"/>
      <c r="AT238" s="18" t="s">
        <v>141</v>
      </c>
      <c r="AU238" s="18" t="s">
        <v>88</v>
      </c>
    </row>
    <row r="239" spans="2:51" s="13" customFormat="1" ht="12">
      <c r="B239" s="201"/>
      <c r="C239" s="202"/>
      <c r="D239" s="197" t="s">
        <v>143</v>
      </c>
      <c r="E239" s="203" t="s">
        <v>1</v>
      </c>
      <c r="F239" s="204" t="s">
        <v>967</v>
      </c>
      <c r="G239" s="202"/>
      <c r="H239" s="203" t="s">
        <v>1</v>
      </c>
      <c r="I239" s="202"/>
      <c r="J239" s="202"/>
      <c r="K239" s="202"/>
      <c r="L239" s="205"/>
      <c r="M239" s="206"/>
      <c r="N239" s="207"/>
      <c r="O239" s="207"/>
      <c r="P239" s="207"/>
      <c r="Q239" s="207"/>
      <c r="R239" s="207"/>
      <c r="S239" s="207"/>
      <c r="T239" s="208"/>
      <c r="AT239" s="209" t="s">
        <v>143</v>
      </c>
      <c r="AU239" s="209" t="s">
        <v>88</v>
      </c>
      <c r="AV239" s="13" t="s">
        <v>86</v>
      </c>
      <c r="AW239" s="13" t="s">
        <v>33</v>
      </c>
      <c r="AX239" s="13" t="s">
        <v>78</v>
      </c>
      <c r="AY239" s="209" t="s">
        <v>133</v>
      </c>
    </row>
    <row r="240" spans="2:51" s="14" customFormat="1" ht="12">
      <c r="B240" s="210"/>
      <c r="C240" s="211"/>
      <c r="D240" s="197" t="s">
        <v>143</v>
      </c>
      <c r="E240" s="212" t="s">
        <v>1</v>
      </c>
      <c r="F240" s="213" t="s">
        <v>1028</v>
      </c>
      <c r="G240" s="211"/>
      <c r="H240" s="214">
        <v>36</v>
      </c>
      <c r="I240" s="211"/>
      <c r="J240" s="211"/>
      <c r="K240" s="211"/>
      <c r="L240" s="215"/>
      <c r="M240" s="216"/>
      <c r="N240" s="217"/>
      <c r="O240" s="217"/>
      <c r="P240" s="217"/>
      <c r="Q240" s="217"/>
      <c r="R240" s="217"/>
      <c r="S240" s="217"/>
      <c r="T240" s="218"/>
      <c r="AT240" s="219" t="s">
        <v>143</v>
      </c>
      <c r="AU240" s="219" t="s">
        <v>88</v>
      </c>
      <c r="AV240" s="14" t="s">
        <v>88</v>
      </c>
      <c r="AW240" s="14" t="s">
        <v>33</v>
      </c>
      <c r="AX240" s="14" t="s">
        <v>78</v>
      </c>
      <c r="AY240" s="219" t="s">
        <v>133</v>
      </c>
    </row>
    <row r="241" spans="2:51" s="15" customFormat="1" ht="12">
      <c r="B241" s="220"/>
      <c r="C241" s="221"/>
      <c r="D241" s="197" t="s">
        <v>143</v>
      </c>
      <c r="E241" s="222" t="s">
        <v>1</v>
      </c>
      <c r="F241" s="223" t="s">
        <v>146</v>
      </c>
      <c r="G241" s="221"/>
      <c r="H241" s="224">
        <v>36</v>
      </c>
      <c r="I241" s="221"/>
      <c r="J241" s="221"/>
      <c r="K241" s="221"/>
      <c r="L241" s="225"/>
      <c r="M241" s="226"/>
      <c r="N241" s="227"/>
      <c r="O241" s="227"/>
      <c r="P241" s="227"/>
      <c r="Q241" s="227"/>
      <c r="R241" s="227"/>
      <c r="S241" s="227"/>
      <c r="T241" s="228"/>
      <c r="AT241" s="229" t="s">
        <v>143</v>
      </c>
      <c r="AU241" s="229" t="s">
        <v>88</v>
      </c>
      <c r="AV241" s="15" t="s">
        <v>139</v>
      </c>
      <c r="AW241" s="15" t="s">
        <v>33</v>
      </c>
      <c r="AX241" s="15" t="s">
        <v>86</v>
      </c>
      <c r="AY241" s="229" t="s">
        <v>133</v>
      </c>
    </row>
    <row r="242" spans="1:65" s="2" customFormat="1" ht="16.5" customHeight="1">
      <c r="A242" s="32"/>
      <c r="B242" s="33"/>
      <c r="C242" s="184" t="s">
        <v>348</v>
      </c>
      <c r="D242" s="184" t="s">
        <v>135</v>
      </c>
      <c r="E242" s="185" t="s">
        <v>349</v>
      </c>
      <c r="F242" s="186" t="s">
        <v>350</v>
      </c>
      <c r="G242" s="187" t="s">
        <v>138</v>
      </c>
      <c r="H242" s="188">
        <v>1081.5</v>
      </c>
      <c r="I242" s="189">
        <v>0</v>
      </c>
      <c r="J242" s="189">
        <f>ROUND(I242*H242,2)</f>
        <v>0</v>
      </c>
      <c r="K242" s="190"/>
      <c r="L242" s="37"/>
      <c r="M242" s="191" t="s">
        <v>1</v>
      </c>
      <c r="N242" s="192" t="s">
        <v>43</v>
      </c>
      <c r="O242" s="193">
        <v>0.216</v>
      </c>
      <c r="P242" s="193">
        <f>O242*H242</f>
        <v>233.60399999999998</v>
      </c>
      <c r="Q242" s="193">
        <v>0</v>
      </c>
      <c r="R242" s="193">
        <f>Q242*H242</f>
        <v>0</v>
      </c>
      <c r="S242" s="193">
        <v>0</v>
      </c>
      <c r="T242" s="194">
        <f>S242*H242</f>
        <v>0</v>
      </c>
      <c r="U242" s="32"/>
      <c r="V242" s="32"/>
      <c r="W242" s="32"/>
      <c r="X242" s="32"/>
      <c r="Y242" s="32"/>
      <c r="Z242" s="32"/>
      <c r="AA242" s="32"/>
      <c r="AB242" s="32"/>
      <c r="AC242" s="32"/>
      <c r="AD242" s="32"/>
      <c r="AE242" s="32"/>
      <c r="AR242" s="195" t="s">
        <v>139</v>
      </c>
      <c r="AT242" s="195" t="s">
        <v>135</v>
      </c>
      <c r="AU242" s="195" t="s">
        <v>88</v>
      </c>
      <c r="AY242" s="18" t="s">
        <v>133</v>
      </c>
      <c r="BE242" s="196">
        <f>IF(N242="základní",J242,0)</f>
        <v>0</v>
      </c>
      <c r="BF242" s="196">
        <f>IF(N242="snížená",J242,0)</f>
        <v>0</v>
      </c>
      <c r="BG242" s="196">
        <f>IF(N242="zákl. přenesená",J242,0)</f>
        <v>0</v>
      </c>
      <c r="BH242" s="196">
        <f>IF(N242="sníž. přenesená",J242,0)</f>
        <v>0</v>
      </c>
      <c r="BI242" s="196">
        <f>IF(N242="nulová",J242,0)</f>
        <v>0</v>
      </c>
      <c r="BJ242" s="18" t="s">
        <v>86</v>
      </c>
      <c r="BK242" s="196">
        <f>ROUND(I242*H242,2)</f>
        <v>0</v>
      </c>
      <c r="BL242" s="18" t="s">
        <v>139</v>
      </c>
      <c r="BM242" s="195" t="s">
        <v>1029</v>
      </c>
    </row>
    <row r="243" spans="1:47" s="2" customFormat="1" ht="19.5">
      <c r="A243" s="32"/>
      <c r="B243" s="33"/>
      <c r="C243" s="34"/>
      <c r="D243" s="197" t="s">
        <v>141</v>
      </c>
      <c r="E243" s="34"/>
      <c r="F243" s="198" t="s">
        <v>352</v>
      </c>
      <c r="G243" s="34"/>
      <c r="H243" s="34"/>
      <c r="I243" s="34"/>
      <c r="J243" s="34"/>
      <c r="K243" s="34"/>
      <c r="L243" s="37"/>
      <c r="M243" s="199"/>
      <c r="N243" s="200"/>
      <c r="O243" s="69"/>
      <c r="P243" s="69"/>
      <c r="Q243" s="69"/>
      <c r="R243" s="69"/>
      <c r="S243" s="69"/>
      <c r="T243" s="70"/>
      <c r="U243" s="32"/>
      <c r="V243" s="32"/>
      <c r="W243" s="32"/>
      <c r="X243" s="32"/>
      <c r="Y243" s="32"/>
      <c r="Z243" s="32"/>
      <c r="AA243" s="32"/>
      <c r="AB243" s="32"/>
      <c r="AC243" s="32"/>
      <c r="AD243" s="32"/>
      <c r="AE243" s="32"/>
      <c r="AT243" s="18" t="s">
        <v>141</v>
      </c>
      <c r="AU243" s="18" t="s">
        <v>88</v>
      </c>
    </row>
    <row r="244" spans="2:51" s="14" customFormat="1" ht="12">
      <c r="B244" s="210"/>
      <c r="C244" s="211"/>
      <c r="D244" s="197" t="s">
        <v>143</v>
      </c>
      <c r="E244" s="212" t="s">
        <v>1</v>
      </c>
      <c r="F244" s="213" t="s">
        <v>1030</v>
      </c>
      <c r="G244" s="211"/>
      <c r="H244" s="214">
        <v>1081.5</v>
      </c>
      <c r="I244" s="211"/>
      <c r="J244" s="211"/>
      <c r="K244" s="211"/>
      <c r="L244" s="215"/>
      <c r="M244" s="216"/>
      <c r="N244" s="217"/>
      <c r="O244" s="217"/>
      <c r="P244" s="217"/>
      <c r="Q244" s="217"/>
      <c r="R244" s="217"/>
      <c r="S244" s="217"/>
      <c r="T244" s="218"/>
      <c r="AT244" s="219" t="s">
        <v>143</v>
      </c>
      <c r="AU244" s="219" t="s">
        <v>88</v>
      </c>
      <c r="AV244" s="14" t="s">
        <v>88</v>
      </c>
      <c r="AW244" s="14" t="s">
        <v>33</v>
      </c>
      <c r="AX244" s="14" t="s">
        <v>86</v>
      </c>
      <c r="AY244" s="219" t="s">
        <v>133</v>
      </c>
    </row>
    <row r="245" spans="1:65" s="2" customFormat="1" ht="16.5" customHeight="1">
      <c r="A245" s="32"/>
      <c r="B245" s="33"/>
      <c r="C245" s="184" t="s">
        <v>353</v>
      </c>
      <c r="D245" s="184" t="s">
        <v>135</v>
      </c>
      <c r="E245" s="185" t="s">
        <v>354</v>
      </c>
      <c r="F245" s="186" t="s">
        <v>355</v>
      </c>
      <c r="G245" s="187" t="s">
        <v>138</v>
      </c>
      <c r="H245" s="188">
        <v>36</v>
      </c>
      <c r="I245" s="189">
        <v>0</v>
      </c>
      <c r="J245" s="189">
        <f>ROUND(I245*H245,2)</f>
        <v>0</v>
      </c>
      <c r="K245" s="190"/>
      <c r="L245" s="37"/>
      <c r="M245" s="191" t="s">
        <v>1</v>
      </c>
      <c r="N245" s="192" t="s">
        <v>43</v>
      </c>
      <c r="O245" s="193">
        <v>0.327</v>
      </c>
      <c r="P245" s="193">
        <f>O245*H245</f>
        <v>11.772</v>
      </c>
      <c r="Q245" s="193">
        <v>0</v>
      </c>
      <c r="R245" s="193">
        <f>Q245*H245</f>
        <v>0</v>
      </c>
      <c r="S245" s="193">
        <v>0</v>
      </c>
      <c r="T245" s="194">
        <f>S245*H245</f>
        <v>0</v>
      </c>
      <c r="U245" s="32"/>
      <c r="V245" s="32"/>
      <c r="W245" s="32"/>
      <c r="X245" s="32"/>
      <c r="Y245" s="32"/>
      <c r="Z245" s="32"/>
      <c r="AA245" s="32"/>
      <c r="AB245" s="32"/>
      <c r="AC245" s="32"/>
      <c r="AD245" s="32"/>
      <c r="AE245" s="32"/>
      <c r="AR245" s="195" t="s">
        <v>139</v>
      </c>
      <c r="AT245" s="195" t="s">
        <v>135</v>
      </c>
      <c r="AU245" s="195" t="s">
        <v>88</v>
      </c>
      <c r="AY245" s="18" t="s">
        <v>133</v>
      </c>
      <c r="BE245" s="196">
        <f>IF(N245="základní",J245,0)</f>
        <v>0</v>
      </c>
      <c r="BF245" s="196">
        <f>IF(N245="snížená",J245,0)</f>
        <v>0</v>
      </c>
      <c r="BG245" s="196">
        <f>IF(N245="zákl. přenesená",J245,0)</f>
        <v>0</v>
      </c>
      <c r="BH245" s="196">
        <f>IF(N245="sníž. přenesená",J245,0)</f>
        <v>0</v>
      </c>
      <c r="BI245" s="196">
        <f>IF(N245="nulová",J245,0)</f>
        <v>0</v>
      </c>
      <c r="BJ245" s="18" t="s">
        <v>86</v>
      </c>
      <c r="BK245" s="196">
        <f>ROUND(I245*H245,2)</f>
        <v>0</v>
      </c>
      <c r="BL245" s="18" t="s">
        <v>139</v>
      </c>
      <c r="BM245" s="195" t="s">
        <v>1031</v>
      </c>
    </row>
    <row r="246" spans="1:47" s="2" customFormat="1" ht="19.5">
      <c r="A246" s="32"/>
      <c r="B246" s="33"/>
      <c r="C246" s="34"/>
      <c r="D246" s="197" t="s">
        <v>141</v>
      </c>
      <c r="E246" s="34"/>
      <c r="F246" s="198" t="s">
        <v>357</v>
      </c>
      <c r="G246" s="34"/>
      <c r="H246" s="34"/>
      <c r="I246" s="34"/>
      <c r="J246" s="34"/>
      <c r="K246" s="34"/>
      <c r="L246" s="37"/>
      <c r="M246" s="199"/>
      <c r="N246" s="200"/>
      <c r="O246" s="69"/>
      <c r="P246" s="69"/>
      <c r="Q246" s="69"/>
      <c r="R246" s="69"/>
      <c r="S246" s="69"/>
      <c r="T246" s="70"/>
      <c r="U246" s="32"/>
      <c r="V246" s="32"/>
      <c r="W246" s="32"/>
      <c r="X246" s="32"/>
      <c r="Y246" s="32"/>
      <c r="Z246" s="32"/>
      <c r="AA246" s="32"/>
      <c r="AB246" s="32"/>
      <c r="AC246" s="32"/>
      <c r="AD246" s="32"/>
      <c r="AE246" s="32"/>
      <c r="AT246" s="18" t="s">
        <v>141</v>
      </c>
      <c r="AU246" s="18" t="s">
        <v>88</v>
      </c>
    </row>
    <row r="247" spans="2:51" s="14" customFormat="1" ht="12">
      <c r="B247" s="210"/>
      <c r="C247" s="211"/>
      <c r="D247" s="197" t="s">
        <v>143</v>
      </c>
      <c r="E247" s="212" t="s">
        <v>1</v>
      </c>
      <c r="F247" s="213" t="s">
        <v>998</v>
      </c>
      <c r="G247" s="211"/>
      <c r="H247" s="214">
        <v>36</v>
      </c>
      <c r="I247" s="211"/>
      <c r="J247" s="211"/>
      <c r="K247" s="211"/>
      <c r="L247" s="215"/>
      <c r="M247" s="216"/>
      <c r="N247" s="217"/>
      <c r="O247" s="217"/>
      <c r="P247" s="217"/>
      <c r="Q247" s="217"/>
      <c r="R247" s="217"/>
      <c r="S247" s="217"/>
      <c r="T247" s="218"/>
      <c r="AT247" s="219" t="s">
        <v>143</v>
      </c>
      <c r="AU247" s="219" t="s">
        <v>88</v>
      </c>
      <c r="AV247" s="14" t="s">
        <v>88</v>
      </c>
      <c r="AW247" s="14" t="s">
        <v>33</v>
      </c>
      <c r="AX247" s="14" t="s">
        <v>86</v>
      </c>
      <c r="AY247" s="219" t="s">
        <v>133</v>
      </c>
    </row>
    <row r="248" spans="1:65" s="2" customFormat="1" ht="21.75" customHeight="1">
      <c r="A248" s="32"/>
      <c r="B248" s="33"/>
      <c r="C248" s="184" t="s">
        <v>358</v>
      </c>
      <c r="D248" s="184" t="s">
        <v>135</v>
      </c>
      <c r="E248" s="185" t="s">
        <v>1032</v>
      </c>
      <c r="F248" s="186" t="s">
        <v>1033</v>
      </c>
      <c r="G248" s="187" t="s">
        <v>249</v>
      </c>
      <c r="H248" s="188">
        <v>36</v>
      </c>
      <c r="I248" s="189">
        <v>0</v>
      </c>
      <c r="J248" s="189">
        <f>ROUND(I248*H248,2)</f>
        <v>0</v>
      </c>
      <c r="K248" s="190"/>
      <c r="L248" s="37"/>
      <c r="M248" s="191" t="s">
        <v>1</v>
      </c>
      <c r="N248" s="192" t="s">
        <v>43</v>
      </c>
      <c r="O248" s="193">
        <v>0.05</v>
      </c>
      <c r="P248" s="193">
        <f>O248*H248</f>
        <v>1.8</v>
      </c>
      <c r="Q248" s="193">
        <v>0</v>
      </c>
      <c r="R248" s="193">
        <f>Q248*H248</f>
        <v>0</v>
      </c>
      <c r="S248" s="193">
        <v>0</v>
      </c>
      <c r="T248" s="194">
        <f>S248*H248</f>
        <v>0</v>
      </c>
      <c r="U248" s="32"/>
      <c r="V248" s="32"/>
      <c r="W248" s="32"/>
      <c r="X248" s="32"/>
      <c r="Y248" s="32"/>
      <c r="Z248" s="32"/>
      <c r="AA248" s="32"/>
      <c r="AB248" s="32"/>
      <c r="AC248" s="32"/>
      <c r="AD248" s="32"/>
      <c r="AE248" s="32"/>
      <c r="AR248" s="195" t="s">
        <v>139</v>
      </c>
      <c r="AT248" s="195" t="s">
        <v>135</v>
      </c>
      <c r="AU248" s="195" t="s">
        <v>88</v>
      </c>
      <c r="AY248" s="18" t="s">
        <v>133</v>
      </c>
      <c r="BE248" s="196">
        <f>IF(N248="základní",J248,0)</f>
        <v>0</v>
      </c>
      <c r="BF248" s="196">
        <f>IF(N248="snížená",J248,0)</f>
        <v>0</v>
      </c>
      <c r="BG248" s="196">
        <f>IF(N248="zákl. přenesená",J248,0)</f>
        <v>0</v>
      </c>
      <c r="BH248" s="196">
        <f>IF(N248="sníž. přenesená",J248,0)</f>
        <v>0</v>
      </c>
      <c r="BI248" s="196">
        <f>IF(N248="nulová",J248,0)</f>
        <v>0</v>
      </c>
      <c r="BJ248" s="18" t="s">
        <v>86</v>
      </c>
      <c r="BK248" s="196">
        <f>ROUND(I248*H248,2)</f>
        <v>0</v>
      </c>
      <c r="BL248" s="18" t="s">
        <v>139</v>
      </c>
      <c r="BM248" s="195" t="s">
        <v>1034</v>
      </c>
    </row>
    <row r="249" spans="1:47" s="2" customFormat="1" ht="19.5">
      <c r="A249" s="32"/>
      <c r="B249" s="33"/>
      <c r="C249" s="34"/>
      <c r="D249" s="197" t="s">
        <v>141</v>
      </c>
      <c r="E249" s="34"/>
      <c r="F249" s="198" t="s">
        <v>1035</v>
      </c>
      <c r="G249" s="34"/>
      <c r="H249" s="34"/>
      <c r="I249" s="34"/>
      <c r="J249" s="34"/>
      <c r="K249" s="34"/>
      <c r="L249" s="37"/>
      <c r="M249" s="199"/>
      <c r="N249" s="200"/>
      <c r="O249" s="69"/>
      <c r="P249" s="69"/>
      <c r="Q249" s="69"/>
      <c r="R249" s="69"/>
      <c r="S249" s="69"/>
      <c r="T249" s="70"/>
      <c r="U249" s="32"/>
      <c r="V249" s="32"/>
      <c r="W249" s="32"/>
      <c r="X249" s="32"/>
      <c r="Y249" s="32"/>
      <c r="Z249" s="32"/>
      <c r="AA249" s="32"/>
      <c r="AB249" s="32"/>
      <c r="AC249" s="32"/>
      <c r="AD249" s="32"/>
      <c r="AE249" s="32"/>
      <c r="AT249" s="18" t="s">
        <v>141</v>
      </c>
      <c r="AU249" s="18" t="s">
        <v>88</v>
      </c>
    </row>
    <row r="250" spans="2:51" s="13" customFormat="1" ht="12">
      <c r="B250" s="201"/>
      <c r="C250" s="202"/>
      <c r="D250" s="197" t="s">
        <v>143</v>
      </c>
      <c r="E250" s="203" t="s">
        <v>1</v>
      </c>
      <c r="F250" s="204" t="s">
        <v>946</v>
      </c>
      <c r="G250" s="202"/>
      <c r="H250" s="203" t="s">
        <v>1</v>
      </c>
      <c r="I250" s="202"/>
      <c r="J250" s="202"/>
      <c r="K250" s="202"/>
      <c r="L250" s="205"/>
      <c r="M250" s="206"/>
      <c r="N250" s="207"/>
      <c r="O250" s="207"/>
      <c r="P250" s="207"/>
      <c r="Q250" s="207"/>
      <c r="R250" s="207"/>
      <c r="S250" s="207"/>
      <c r="T250" s="208"/>
      <c r="AT250" s="209" t="s">
        <v>143</v>
      </c>
      <c r="AU250" s="209" t="s">
        <v>88</v>
      </c>
      <c r="AV250" s="13" t="s">
        <v>86</v>
      </c>
      <c r="AW250" s="13" t="s">
        <v>33</v>
      </c>
      <c r="AX250" s="13" t="s">
        <v>78</v>
      </c>
      <c r="AY250" s="209" t="s">
        <v>133</v>
      </c>
    </row>
    <row r="251" spans="2:51" s="14" customFormat="1" ht="12">
      <c r="B251" s="210"/>
      <c r="C251" s="211"/>
      <c r="D251" s="197" t="s">
        <v>143</v>
      </c>
      <c r="E251" s="212" t="s">
        <v>1</v>
      </c>
      <c r="F251" s="213" t="s">
        <v>1036</v>
      </c>
      <c r="G251" s="211"/>
      <c r="H251" s="214">
        <v>36</v>
      </c>
      <c r="I251" s="211"/>
      <c r="J251" s="211"/>
      <c r="K251" s="211"/>
      <c r="L251" s="215"/>
      <c r="M251" s="216"/>
      <c r="N251" s="217"/>
      <c r="O251" s="217"/>
      <c r="P251" s="217"/>
      <c r="Q251" s="217"/>
      <c r="R251" s="217"/>
      <c r="S251" s="217"/>
      <c r="T251" s="218"/>
      <c r="AT251" s="219" t="s">
        <v>143</v>
      </c>
      <c r="AU251" s="219" t="s">
        <v>88</v>
      </c>
      <c r="AV251" s="14" t="s">
        <v>88</v>
      </c>
      <c r="AW251" s="14" t="s">
        <v>33</v>
      </c>
      <c r="AX251" s="14" t="s">
        <v>78</v>
      </c>
      <c r="AY251" s="219" t="s">
        <v>133</v>
      </c>
    </row>
    <row r="252" spans="2:51" s="15" customFormat="1" ht="12">
      <c r="B252" s="220"/>
      <c r="C252" s="221"/>
      <c r="D252" s="197" t="s">
        <v>143</v>
      </c>
      <c r="E252" s="222" t="s">
        <v>1</v>
      </c>
      <c r="F252" s="223" t="s">
        <v>146</v>
      </c>
      <c r="G252" s="221"/>
      <c r="H252" s="224">
        <v>36</v>
      </c>
      <c r="I252" s="221"/>
      <c r="J252" s="221"/>
      <c r="K252" s="221"/>
      <c r="L252" s="225"/>
      <c r="M252" s="226"/>
      <c r="N252" s="227"/>
      <c r="O252" s="227"/>
      <c r="P252" s="227"/>
      <c r="Q252" s="227"/>
      <c r="R252" s="227"/>
      <c r="S252" s="227"/>
      <c r="T252" s="228"/>
      <c r="AT252" s="229" t="s">
        <v>143</v>
      </c>
      <c r="AU252" s="229" t="s">
        <v>88</v>
      </c>
      <c r="AV252" s="15" t="s">
        <v>139</v>
      </c>
      <c r="AW252" s="15" t="s">
        <v>33</v>
      </c>
      <c r="AX252" s="15" t="s">
        <v>86</v>
      </c>
      <c r="AY252" s="229" t="s">
        <v>133</v>
      </c>
    </row>
    <row r="253" spans="1:65" s="2" customFormat="1" ht="16.5" customHeight="1">
      <c r="A253" s="32"/>
      <c r="B253" s="33"/>
      <c r="C253" s="184" t="s">
        <v>364</v>
      </c>
      <c r="D253" s="184" t="s">
        <v>135</v>
      </c>
      <c r="E253" s="185" t="s">
        <v>370</v>
      </c>
      <c r="F253" s="186" t="s">
        <v>371</v>
      </c>
      <c r="G253" s="187" t="s">
        <v>249</v>
      </c>
      <c r="H253" s="188">
        <v>729.65</v>
      </c>
      <c r="I253" s="189">
        <v>0</v>
      </c>
      <c r="J253" s="189">
        <f>ROUND(I253*H253,2)</f>
        <v>0</v>
      </c>
      <c r="K253" s="190"/>
      <c r="L253" s="37"/>
      <c r="M253" s="191" t="s">
        <v>1</v>
      </c>
      <c r="N253" s="192" t="s">
        <v>43</v>
      </c>
      <c r="O253" s="193">
        <v>0.087</v>
      </c>
      <c r="P253" s="193">
        <f>O253*H253</f>
        <v>63.479549999999996</v>
      </c>
      <c r="Q253" s="193">
        <v>0</v>
      </c>
      <c r="R253" s="193">
        <f>Q253*H253</f>
        <v>0</v>
      </c>
      <c r="S253" s="193">
        <v>0</v>
      </c>
      <c r="T253" s="194">
        <f>S253*H253</f>
        <v>0</v>
      </c>
      <c r="U253" s="32"/>
      <c r="V253" s="32"/>
      <c r="W253" s="32"/>
      <c r="X253" s="32"/>
      <c r="Y253" s="32"/>
      <c r="Z253" s="32"/>
      <c r="AA253" s="32"/>
      <c r="AB253" s="32"/>
      <c r="AC253" s="32"/>
      <c r="AD253" s="32"/>
      <c r="AE253" s="32"/>
      <c r="AR253" s="195" t="s">
        <v>139</v>
      </c>
      <c r="AT253" s="195" t="s">
        <v>135</v>
      </c>
      <c r="AU253" s="195" t="s">
        <v>88</v>
      </c>
      <c r="AY253" s="18" t="s">
        <v>133</v>
      </c>
      <c r="BE253" s="196">
        <f>IF(N253="základní",J253,0)</f>
        <v>0</v>
      </c>
      <c r="BF253" s="196">
        <f>IF(N253="snížená",J253,0)</f>
        <v>0</v>
      </c>
      <c r="BG253" s="196">
        <f>IF(N253="zákl. přenesená",J253,0)</f>
        <v>0</v>
      </c>
      <c r="BH253" s="196">
        <f>IF(N253="sníž. přenesená",J253,0)</f>
        <v>0</v>
      </c>
      <c r="BI253" s="196">
        <f>IF(N253="nulová",J253,0)</f>
        <v>0</v>
      </c>
      <c r="BJ253" s="18" t="s">
        <v>86</v>
      </c>
      <c r="BK253" s="196">
        <f>ROUND(I253*H253,2)</f>
        <v>0</v>
      </c>
      <c r="BL253" s="18" t="s">
        <v>139</v>
      </c>
      <c r="BM253" s="195" t="s">
        <v>1037</v>
      </c>
    </row>
    <row r="254" spans="1:47" s="2" customFormat="1" ht="19.5">
      <c r="A254" s="32"/>
      <c r="B254" s="33"/>
      <c r="C254" s="34"/>
      <c r="D254" s="197" t="s">
        <v>141</v>
      </c>
      <c r="E254" s="34"/>
      <c r="F254" s="198" t="s">
        <v>373</v>
      </c>
      <c r="G254" s="34"/>
      <c r="H254" s="34"/>
      <c r="I254" s="34"/>
      <c r="J254" s="34"/>
      <c r="K254" s="34"/>
      <c r="L254" s="37"/>
      <c r="M254" s="199"/>
      <c r="N254" s="200"/>
      <c r="O254" s="69"/>
      <c r="P254" s="69"/>
      <c r="Q254" s="69"/>
      <c r="R254" s="69"/>
      <c r="S254" s="69"/>
      <c r="T254" s="70"/>
      <c r="U254" s="32"/>
      <c r="V254" s="32"/>
      <c r="W254" s="32"/>
      <c r="X254" s="32"/>
      <c r="Y254" s="32"/>
      <c r="Z254" s="32"/>
      <c r="AA254" s="32"/>
      <c r="AB254" s="32"/>
      <c r="AC254" s="32"/>
      <c r="AD254" s="32"/>
      <c r="AE254" s="32"/>
      <c r="AT254" s="18" t="s">
        <v>141</v>
      </c>
      <c r="AU254" s="18" t="s">
        <v>88</v>
      </c>
    </row>
    <row r="255" spans="2:51" s="14" customFormat="1" ht="12">
      <c r="B255" s="210"/>
      <c r="C255" s="211"/>
      <c r="D255" s="197" t="s">
        <v>143</v>
      </c>
      <c r="E255" s="212" t="s">
        <v>1</v>
      </c>
      <c r="F255" s="213" t="s">
        <v>1038</v>
      </c>
      <c r="G255" s="211"/>
      <c r="H255" s="214">
        <v>729.65</v>
      </c>
      <c r="I255" s="211"/>
      <c r="J255" s="211"/>
      <c r="K255" s="211"/>
      <c r="L255" s="215"/>
      <c r="M255" s="216"/>
      <c r="N255" s="217"/>
      <c r="O255" s="217"/>
      <c r="P255" s="217"/>
      <c r="Q255" s="217"/>
      <c r="R255" s="217"/>
      <c r="S255" s="217"/>
      <c r="T255" s="218"/>
      <c r="AT255" s="219" t="s">
        <v>143</v>
      </c>
      <c r="AU255" s="219" t="s">
        <v>88</v>
      </c>
      <c r="AV255" s="14" t="s">
        <v>88</v>
      </c>
      <c r="AW255" s="14" t="s">
        <v>33</v>
      </c>
      <c r="AX255" s="14" t="s">
        <v>86</v>
      </c>
      <c r="AY255" s="219" t="s">
        <v>133</v>
      </c>
    </row>
    <row r="256" spans="1:65" s="2" customFormat="1" ht="21.75" customHeight="1">
      <c r="A256" s="32"/>
      <c r="B256" s="33"/>
      <c r="C256" s="184" t="s">
        <v>369</v>
      </c>
      <c r="D256" s="184" t="s">
        <v>135</v>
      </c>
      <c r="E256" s="185" t="s">
        <v>376</v>
      </c>
      <c r="F256" s="186" t="s">
        <v>377</v>
      </c>
      <c r="G256" s="187" t="s">
        <v>249</v>
      </c>
      <c r="H256" s="188">
        <v>14593</v>
      </c>
      <c r="I256" s="189">
        <v>0</v>
      </c>
      <c r="J256" s="189">
        <f>ROUND(I256*H256,2)</f>
        <v>0</v>
      </c>
      <c r="K256" s="190"/>
      <c r="L256" s="37"/>
      <c r="M256" s="191" t="s">
        <v>1</v>
      </c>
      <c r="N256" s="192" t="s">
        <v>43</v>
      </c>
      <c r="O256" s="193">
        <v>0.005</v>
      </c>
      <c r="P256" s="193">
        <f>O256*H256</f>
        <v>72.965</v>
      </c>
      <c r="Q256" s="193">
        <v>0</v>
      </c>
      <c r="R256" s="193">
        <f>Q256*H256</f>
        <v>0</v>
      </c>
      <c r="S256" s="193">
        <v>0</v>
      </c>
      <c r="T256" s="194">
        <f>S256*H256</f>
        <v>0</v>
      </c>
      <c r="U256" s="32"/>
      <c r="V256" s="32"/>
      <c r="W256" s="32"/>
      <c r="X256" s="32"/>
      <c r="Y256" s="32"/>
      <c r="Z256" s="32"/>
      <c r="AA256" s="32"/>
      <c r="AB256" s="32"/>
      <c r="AC256" s="32"/>
      <c r="AD256" s="32"/>
      <c r="AE256" s="32"/>
      <c r="AR256" s="195" t="s">
        <v>139</v>
      </c>
      <c r="AT256" s="195" t="s">
        <v>135</v>
      </c>
      <c r="AU256" s="195" t="s">
        <v>88</v>
      </c>
      <c r="AY256" s="18" t="s">
        <v>133</v>
      </c>
      <c r="BE256" s="196">
        <f>IF(N256="základní",J256,0)</f>
        <v>0</v>
      </c>
      <c r="BF256" s="196">
        <f>IF(N256="snížená",J256,0)</f>
        <v>0</v>
      </c>
      <c r="BG256" s="196">
        <f>IF(N256="zákl. přenesená",J256,0)</f>
        <v>0</v>
      </c>
      <c r="BH256" s="196">
        <f>IF(N256="sníž. přenesená",J256,0)</f>
        <v>0</v>
      </c>
      <c r="BI256" s="196">
        <f>IF(N256="nulová",J256,0)</f>
        <v>0</v>
      </c>
      <c r="BJ256" s="18" t="s">
        <v>86</v>
      </c>
      <c r="BK256" s="196">
        <f>ROUND(I256*H256,2)</f>
        <v>0</v>
      </c>
      <c r="BL256" s="18" t="s">
        <v>139</v>
      </c>
      <c r="BM256" s="195" t="s">
        <v>1039</v>
      </c>
    </row>
    <row r="257" spans="1:47" s="2" customFormat="1" ht="19.5">
      <c r="A257" s="32"/>
      <c r="B257" s="33"/>
      <c r="C257" s="34"/>
      <c r="D257" s="197" t="s">
        <v>141</v>
      </c>
      <c r="E257" s="34"/>
      <c r="F257" s="198" t="s">
        <v>379</v>
      </c>
      <c r="G257" s="34"/>
      <c r="H257" s="34"/>
      <c r="I257" s="34"/>
      <c r="J257" s="34"/>
      <c r="K257" s="34"/>
      <c r="L257" s="37"/>
      <c r="M257" s="199"/>
      <c r="N257" s="200"/>
      <c r="O257" s="69"/>
      <c r="P257" s="69"/>
      <c r="Q257" s="69"/>
      <c r="R257" s="69"/>
      <c r="S257" s="69"/>
      <c r="T257" s="70"/>
      <c r="U257" s="32"/>
      <c r="V257" s="32"/>
      <c r="W257" s="32"/>
      <c r="X257" s="32"/>
      <c r="Y257" s="32"/>
      <c r="Z257" s="32"/>
      <c r="AA257" s="32"/>
      <c r="AB257" s="32"/>
      <c r="AC257" s="32"/>
      <c r="AD257" s="32"/>
      <c r="AE257" s="32"/>
      <c r="AT257" s="18" t="s">
        <v>141</v>
      </c>
      <c r="AU257" s="18" t="s">
        <v>88</v>
      </c>
    </row>
    <row r="258" spans="2:51" s="14" customFormat="1" ht="12">
      <c r="B258" s="210"/>
      <c r="C258" s="211"/>
      <c r="D258" s="197" t="s">
        <v>143</v>
      </c>
      <c r="E258" s="212" t="s">
        <v>1</v>
      </c>
      <c r="F258" s="213" t="s">
        <v>1040</v>
      </c>
      <c r="G258" s="211"/>
      <c r="H258" s="214">
        <v>14593</v>
      </c>
      <c r="I258" s="211"/>
      <c r="J258" s="211"/>
      <c r="K258" s="211"/>
      <c r="L258" s="215"/>
      <c r="M258" s="216"/>
      <c r="N258" s="217"/>
      <c r="O258" s="217"/>
      <c r="P258" s="217"/>
      <c r="Q258" s="217"/>
      <c r="R258" s="217"/>
      <c r="S258" s="217"/>
      <c r="T258" s="218"/>
      <c r="AT258" s="219" t="s">
        <v>143</v>
      </c>
      <c r="AU258" s="219" t="s">
        <v>88</v>
      </c>
      <c r="AV258" s="14" t="s">
        <v>88</v>
      </c>
      <c r="AW258" s="14" t="s">
        <v>33</v>
      </c>
      <c r="AX258" s="14" t="s">
        <v>86</v>
      </c>
      <c r="AY258" s="219" t="s">
        <v>133</v>
      </c>
    </row>
    <row r="259" spans="1:65" s="2" customFormat="1" ht="16.5" customHeight="1">
      <c r="A259" s="32"/>
      <c r="B259" s="33"/>
      <c r="C259" s="184" t="s">
        <v>375</v>
      </c>
      <c r="D259" s="184" t="s">
        <v>135</v>
      </c>
      <c r="E259" s="185" t="s">
        <v>388</v>
      </c>
      <c r="F259" s="186" t="s">
        <v>389</v>
      </c>
      <c r="G259" s="187" t="s">
        <v>390</v>
      </c>
      <c r="H259" s="188">
        <v>1459.3</v>
      </c>
      <c r="I259" s="189">
        <v>0</v>
      </c>
      <c r="J259" s="189">
        <f>ROUND(I259*H259,2)</f>
        <v>0</v>
      </c>
      <c r="K259" s="190"/>
      <c r="L259" s="37"/>
      <c r="M259" s="191" t="s">
        <v>1</v>
      </c>
      <c r="N259" s="192" t="s">
        <v>43</v>
      </c>
      <c r="O259" s="193">
        <v>0</v>
      </c>
      <c r="P259" s="193">
        <f>O259*H259</f>
        <v>0</v>
      </c>
      <c r="Q259" s="193">
        <v>0</v>
      </c>
      <c r="R259" s="193">
        <f>Q259*H259</f>
        <v>0</v>
      </c>
      <c r="S259" s="193">
        <v>0</v>
      </c>
      <c r="T259" s="194">
        <f>S259*H259</f>
        <v>0</v>
      </c>
      <c r="U259" s="32"/>
      <c r="V259" s="32"/>
      <c r="W259" s="32"/>
      <c r="X259" s="32"/>
      <c r="Y259" s="32"/>
      <c r="Z259" s="32"/>
      <c r="AA259" s="32"/>
      <c r="AB259" s="32"/>
      <c r="AC259" s="32"/>
      <c r="AD259" s="32"/>
      <c r="AE259" s="32"/>
      <c r="AR259" s="195" t="s">
        <v>139</v>
      </c>
      <c r="AT259" s="195" t="s">
        <v>135</v>
      </c>
      <c r="AU259" s="195" t="s">
        <v>88</v>
      </c>
      <c r="AY259" s="18" t="s">
        <v>133</v>
      </c>
      <c r="BE259" s="196">
        <f>IF(N259="základní",J259,0)</f>
        <v>0</v>
      </c>
      <c r="BF259" s="196">
        <f>IF(N259="snížená",J259,0)</f>
        <v>0</v>
      </c>
      <c r="BG259" s="196">
        <f>IF(N259="zákl. přenesená",J259,0)</f>
        <v>0</v>
      </c>
      <c r="BH259" s="196">
        <f>IF(N259="sníž. přenesená",J259,0)</f>
        <v>0</v>
      </c>
      <c r="BI259" s="196">
        <f>IF(N259="nulová",J259,0)</f>
        <v>0</v>
      </c>
      <c r="BJ259" s="18" t="s">
        <v>86</v>
      </c>
      <c r="BK259" s="196">
        <f>ROUND(I259*H259,2)</f>
        <v>0</v>
      </c>
      <c r="BL259" s="18" t="s">
        <v>139</v>
      </c>
      <c r="BM259" s="195" t="s">
        <v>1041</v>
      </c>
    </row>
    <row r="260" spans="1:47" s="2" customFormat="1" ht="12">
      <c r="A260" s="32"/>
      <c r="B260" s="33"/>
      <c r="C260" s="34"/>
      <c r="D260" s="197" t="s">
        <v>141</v>
      </c>
      <c r="E260" s="34"/>
      <c r="F260" s="198" t="s">
        <v>392</v>
      </c>
      <c r="G260" s="34"/>
      <c r="H260" s="34"/>
      <c r="I260" s="34"/>
      <c r="J260" s="34"/>
      <c r="K260" s="34"/>
      <c r="L260" s="37"/>
      <c r="M260" s="199"/>
      <c r="N260" s="200"/>
      <c r="O260" s="69"/>
      <c r="P260" s="69"/>
      <c r="Q260" s="69"/>
      <c r="R260" s="69"/>
      <c r="S260" s="69"/>
      <c r="T260" s="70"/>
      <c r="U260" s="32"/>
      <c r="V260" s="32"/>
      <c r="W260" s="32"/>
      <c r="X260" s="32"/>
      <c r="Y260" s="32"/>
      <c r="Z260" s="32"/>
      <c r="AA260" s="32"/>
      <c r="AB260" s="32"/>
      <c r="AC260" s="32"/>
      <c r="AD260" s="32"/>
      <c r="AE260" s="32"/>
      <c r="AT260" s="18" t="s">
        <v>141</v>
      </c>
      <c r="AU260" s="18" t="s">
        <v>88</v>
      </c>
    </row>
    <row r="261" spans="2:51" s="14" customFormat="1" ht="12">
      <c r="B261" s="210"/>
      <c r="C261" s="211"/>
      <c r="D261" s="197" t="s">
        <v>143</v>
      </c>
      <c r="E261" s="212" t="s">
        <v>1</v>
      </c>
      <c r="F261" s="213" t="s">
        <v>1042</v>
      </c>
      <c r="G261" s="211"/>
      <c r="H261" s="214">
        <v>1459.3</v>
      </c>
      <c r="I261" s="211"/>
      <c r="J261" s="211"/>
      <c r="K261" s="211"/>
      <c r="L261" s="215"/>
      <c r="M261" s="216"/>
      <c r="N261" s="217"/>
      <c r="O261" s="217"/>
      <c r="P261" s="217"/>
      <c r="Q261" s="217"/>
      <c r="R261" s="217"/>
      <c r="S261" s="217"/>
      <c r="T261" s="218"/>
      <c r="AT261" s="219" t="s">
        <v>143</v>
      </c>
      <c r="AU261" s="219" t="s">
        <v>88</v>
      </c>
      <c r="AV261" s="14" t="s">
        <v>88</v>
      </c>
      <c r="AW261" s="14" t="s">
        <v>33</v>
      </c>
      <c r="AX261" s="14" t="s">
        <v>86</v>
      </c>
      <c r="AY261" s="219" t="s">
        <v>133</v>
      </c>
    </row>
    <row r="262" spans="1:65" s="2" customFormat="1" ht="16.5" customHeight="1">
      <c r="A262" s="32"/>
      <c r="B262" s="33"/>
      <c r="C262" s="184" t="s">
        <v>381</v>
      </c>
      <c r="D262" s="184" t="s">
        <v>135</v>
      </c>
      <c r="E262" s="185" t="s">
        <v>395</v>
      </c>
      <c r="F262" s="186" t="s">
        <v>396</v>
      </c>
      <c r="G262" s="187" t="s">
        <v>249</v>
      </c>
      <c r="H262" s="188">
        <v>729.65</v>
      </c>
      <c r="I262" s="189">
        <v>0</v>
      </c>
      <c r="J262" s="189">
        <f>ROUND(I262*H262,2)</f>
        <v>0</v>
      </c>
      <c r="K262" s="190"/>
      <c r="L262" s="37"/>
      <c r="M262" s="191" t="s">
        <v>1</v>
      </c>
      <c r="N262" s="192" t="s">
        <v>43</v>
      </c>
      <c r="O262" s="193">
        <v>0.009</v>
      </c>
      <c r="P262" s="193">
        <f>O262*H262</f>
        <v>6.56685</v>
      </c>
      <c r="Q262" s="193">
        <v>0</v>
      </c>
      <c r="R262" s="193">
        <f>Q262*H262</f>
        <v>0</v>
      </c>
      <c r="S262" s="193">
        <v>0</v>
      </c>
      <c r="T262" s="194">
        <f>S262*H262</f>
        <v>0</v>
      </c>
      <c r="U262" s="32"/>
      <c r="V262" s="32"/>
      <c r="W262" s="32"/>
      <c r="X262" s="32"/>
      <c r="Y262" s="32"/>
      <c r="Z262" s="32"/>
      <c r="AA262" s="32"/>
      <c r="AB262" s="32"/>
      <c r="AC262" s="32"/>
      <c r="AD262" s="32"/>
      <c r="AE262" s="32"/>
      <c r="AR262" s="195" t="s">
        <v>139</v>
      </c>
      <c r="AT262" s="195" t="s">
        <v>135</v>
      </c>
      <c r="AU262" s="195" t="s">
        <v>88</v>
      </c>
      <c r="AY262" s="18" t="s">
        <v>133</v>
      </c>
      <c r="BE262" s="196">
        <f>IF(N262="základní",J262,0)</f>
        <v>0</v>
      </c>
      <c r="BF262" s="196">
        <f>IF(N262="snížená",J262,0)</f>
        <v>0</v>
      </c>
      <c r="BG262" s="196">
        <f>IF(N262="zákl. přenesená",J262,0)</f>
        <v>0</v>
      </c>
      <c r="BH262" s="196">
        <f>IF(N262="sníž. přenesená",J262,0)</f>
        <v>0</v>
      </c>
      <c r="BI262" s="196">
        <f>IF(N262="nulová",J262,0)</f>
        <v>0</v>
      </c>
      <c r="BJ262" s="18" t="s">
        <v>86</v>
      </c>
      <c r="BK262" s="196">
        <f>ROUND(I262*H262,2)</f>
        <v>0</v>
      </c>
      <c r="BL262" s="18" t="s">
        <v>139</v>
      </c>
      <c r="BM262" s="195" t="s">
        <v>1043</v>
      </c>
    </row>
    <row r="263" spans="1:47" s="2" customFormat="1" ht="12">
      <c r="A263" s="32"/>
      <c r="B263" s="33"/>
      <c r="C263" s="34"/>
      <c r="D263" s="197" t="s">
        <v>141</v>
      </c>
      <c r="E263" s="34"/>
      <c r="F263" s="198" t="s">
        <v>398</v>
      </c>
      <c r="G263" s="34"/>
      <c r="H263" s="34"/>
      <c r="I263" s="34"/>
      <c r="J263" s="34"/>
      <c r="K263" s="34"/>
      <c r="L263" s="37"/>
      <c r="M263" s="199"/>
      <c r="N263" s="200"/>
      <c r="O263" s="69"/>
      <c r="P263" s="69"/>
      <c r="Q263" s="69"/>
      <c r="R263" s="69"/>
      <c r="S263" s="69"/>
      <c r="T263" s="70"/>
      <c r="U263" s="32"/>
      <c r="V263" s="32"/>
      <c r="W263" s="32"/>
      <c r="X263" s="32"/>
      <c r="Y263" s="32"/>
      <c r="Z263" s="32"/>
      <c r="AA263" s="32"/>
      <c r="AB263" s="32"/>
      <c r="AC263" s="32"/>
      <c r="AD263" s="32"/>
      <c r="AE263" s="32"/>
      <c r="AT263" s="18" t="s">
        <v>141</v>
      </c>
      <c r="AU263" s="18" t="s">
        <v>88</v>
      </c>
    </row>
    <row r="264" spans="2:51" s="14" customFormat="1" ht="12">
      <c r="B264" s="210"/>
      <c r="C264" s="211"/>
      <c r="D264" s="197" t="s">
        <v>143</v>
      </c>
      <c r="E264" s="212" t="s">
        <v>1</v>
      </c>
      <c r="F264" s="213" t="s">
        <v>1044</v>
      </c>
      <c r="G264" s="211"/>
      <c r="H264" s="214">
        <v>729.65</v>
      </c>
      <c r="I264" s="211"/>
      <c r="J264" s="211"/>
      <c r="K264" s="211"/>
      <c r="L264" s="215"/>
      <c r="M264" s="216"/>
      <c r="N264" s="217"/>
      <c r="O264" s="217"/>
      <c r="P264" s="217"/>
      <c r="Q264" s="217"/>
      <c r="R264" s="217"/>
      <c r="S264" s="217"/>
      <c r="T264" s="218"/>
      <c r="AT264" s="219" t="s">
        <v>143</v>
      </c>
      <c r="AU264" s="219" t="s">
        <v>88</v>
      </c>
      <c r="AV264" s="14" t="s">
        <v>88</v>
      </c>
      <c r="AW264" s="14" t="s">
        <v>33</v>
      </c>
      <c r="AX264" s="14" t="s">
        <v>86</v>
      </c>
      <c r="AY264" s="219" t="s">
        <v>133</v>
      </c>
    </row>
    <row r="265" spans="1:65" s="2" customFormat="1" ht="16.5" customHeight="1">
      <c r="A265" s="32"/>
      <c r="B265" s="33"/>
      <c r="C265" s="184" t="s">
        <v>387</v>
      </c>
      <c r="D265" s="184" t="s">
        <v>135</v>
      </c>
      <c r="E265" s="185" t="s">
        <v>401</v>
      </c>
      <c r="F265" s="186" t="s">
        <v>402</v>
      </c>
      <c r="G265" s="187" t="s">
        <v>249</v>
      </c>
      <c r="H265" s="188">
        <v>282.2</v>
      </c>
      <c r="I265" s="189">
        <v>0</v>
      </c>
      <c r="J265" s="189">
        <f>ROUND(I265*H265,2)</f>
        <v>0</v>
      </c>
      <c r="K265" s="190"/>
      <c r="L265" s="37"/>
      <c r="M265" s="191" t="s">
        <v>1</v>
      </c>
      <c r="N265" s="192" t="s">
        <v>43</v>
      </c>
      <c r="O265" s="193">
        <v>0.328</v>
      </c>
      <c r="P265" s="193">
        <f>O265*H265</f>
        <v>92.5616</v>
      </c>
      <c r="Q265" s="193">
        <v>0</v>
      </c>
      <c r="R265" s="193">
        <f>Q265*H265</f>
        <v>0</v>
      </c>
      <c r="S265" s="193">
        <v>0</v>
      </c>
      <c r="T265" s="194">
        <f>S265*H265</f>
        <v>0</v>
      </c>
      <c r="U265" s="32"/>
      <c r="V265" s="32"/>
      <c r="W265" s="32"/>
      <c r="X265" s="32"/>
      <c r="Y265" s="32"/>
      <c r="Z265" s="32"/>
      <c r="AA265" s="32"/>
      <c r="AB265" s="32"/>
      <c r="AC265" s="32"/>
      <c r="AD265" s="32"/>
      <c r="AE265" s="32"/>
      <c r="AR265" s="195" t="s">
        <v>139</v>
      </c>
      <c r="AT265" s="195" t="s">
        <v>135</v>
      </c>
      <c r="AU265" s="195" t="s">
        <v>88</v>
      </c>
      <c r="AY265" s="18" t="s">
        <v>133</v>
      </c>
      <c r="BE265" s="196">
        <f>IF(N265="základní",J265,0)</f>
        <v>0</v>
      </c>
      <c r="BF265" s="196">
        <f>IF(N265="snížená",J265,0)</f>
        <v>0</v>
      </c>
      <c r="BG265" s="196">
        <f>IF(N265="zákl. přenesená",J265,0)</f>
        <v>0</v>
      </c>
      <c r="BH265" s="196">
        <f>IF(N265="sníž. přenesená",J265,0)</f>
        <v>0</v>
      </c>
      <c r="BI265" s="196">
        <f>IF(N265="nulová",J265,0)</f>
        <v>0</v>
      </c>
      <c r="BJ265" s="18" t="s">
        <v>86</v>
      </c>
      <c r="BK265" s="196">
        <f>ROUND(I265*H265,2)</f>
        <v>0</v>
      </c>
      <c r="BL265" s="18" t="s">
        <v>139</v>
      </c>
      <c r="BM265" s="195" t="s">
        <v>1045</v>
      </c>
    </row>
    <row r="266" spans="1:47" s="2" customFormat="1" ht="19.5">
      <c r="A266" s="32"/>
      <c r="B266" s="33"/>
      <c r="C266" s="34"/>
      <c r="D266" s="197" t="s">
        <v>141</v>
      </c>
      <c r="E266" s="34"/>
      <c r="F266" s="198" t="s">
        <v>404</v>
      </c>
      <c r="G266" s="34"/>
      <c r="H266" s="34"/>
      <c r="I266" s="34"/>
      <c r="J266" s="34"/>
      <c r="K266" s="34"/>
      <c r="L266" s="37"/>
      <c r="M266" s="199"/>
      <c r="N266" s="200"/>
      <c r="O266" s="69"/>
      <c r="P266" s="69"/>
      <c r="Q266" s="69"/>
      <c r="R266" s="69"/>
      <c r="S266" s="69"/>
      <c r="T266" s="70"/>
      <c r="U266" s="32"/>
      <c r="V266" s="32"/>
      <c r="W266" s="32"/>
      <c r="X266" s="32"/>
      <c r="Y266" s="32"/>
      <c r="Z266" s="32"/>
      <c r="AA266" s="32"/>
      <c r="AB266" s="32"/>
      <c r="AC266" s="32"/>
      <c r="AD266" s="32"/>
      <c r="AE266" s="32"/>
      <c r="AT266" s="18" t="s">
        <v>141</v>
      </c>
      <c r="AU266" s="18" t="s">
        <v>88</v>
      </c>
    </row>
    <row r="267" spans="2:51" s="14" customFormat="1" ht="12">
      <c r="B267" s="210"/>
      <c r="C267" s="211"/>
      <c r="D267" s="197" t="s">
        <v>143</v>
      </c>
      <c r="E267" s="212" t="s">
        <v>1</v>
      </c>
      <c r="F267" s="213" t="s">
        <v>1046</v>
      </c>
      <c r="G267" s="211"/>
      <c r="H267" s="214">
        <v>1011.85</v>
      </c>
      <c r="I267" s="211"/>
      <c r="J267" s="211"/>
      <c r="K267" s="211"/>
      <c r="L267" s="215"/>
      <c r="M267" s="216"/>
      <c r="N267" s="217"/>
      <c r="O267" s="217"/>
      <c r="P267" s="217"/>
      <c r="Q267" s="217"/>
      <c r="R267" s="217"/>
      <c r="S267" s="217"/>
      <c r="T267" s="218"/>
      <c r="AT267" s="219" t="s">
        <v>143</v>
      </c>
      <c r="AU267" s="219" t="s">
        <v>88</v>
      </c>
      <c r="AV267" s="14" t="s">
        <v>88</v>
      </c>
      <c r="AW267" s="14" t="s">
        <v>33</v>
      </c>
      <c r="AX267" s="14" t="s">
        <v>78</v>
      </c>
      <c r="AY267" s="219" t="s">
        <v>133</v>
      </c>
    </row>
    <row r="268" spans="2:51" s="14" customFormat="1" ht="12">
      <c r="B268" s="210"/>
      <c r="C268" s="211"/>
      <c r="D268" s="197" t="s">
        <v>143</v>
      </c>
      <c r="E268" s="212" t="s">
        <v>1</v>
      </c>
      <c r="F268" s="213" t="s">
        <v>1047</v>
      </c>
      <c r="G268" s="211"/>
      <c r="H268" s="214">
        <v>-55.6</v>
      </c>
      <c r="I268" s="211"/>
      <c r="J268" s="211"/>
      <c r="K268" s="211"/>
      <c r="L268" s="215"/>
      <c r="M268" s="216"/>
      <c r="N268" s="217"/>
      <c r="O268" s="217"/>
      <c r="P268" s="217"/>
      <c r="Q268" s="217"/>
      <c r="R268" s="217"/>
      <c r="S268" s="217"/>
      <c r="T268" s="218"/>
      <c r="AT268" s="219" t="s">
        <v>143</v>
      </c>
      <c r="AU268" s="219" t="s">
        <v>88</v>
      </c>
      <c r="AV268" s="14" t="s">
        <v>88</v>
      </c>
      <c r="AW268" s="14" t="s">
        <v>33</v>
      </c>
      <c r="AX268" s="14" t="s">
        <v>78</v>
      </c>
      <c r="AY268" s="219" t="s">
        <v>133</v>
      </c>
    </row>
    <row r="269" spans="2:51" s="14" customFormat="1" ht="12">
      <c r="B269" s="210"/>
      <c r="C269" s="211"/>
      <c r="D269" s="197" t="s">
        <v>143</v>
      </c>
      <c r="E269" s="212" t="s">
        <v>1</v>
      </c>
      <c r="F269" s="213" t="s">
        <v>1048</v>
      </c>
      <c r="G269" s="211"/>
      <c r="H269" s="214">
        <v>-0.225</v>
      </c>
      <c r="I269" s="211"/>
      <c r="J269" s="211"/>
      <c r="K269" s="211"/>
      <c r="L269" s="215"/>
      <c r="M269" s="216"/>
      <c r="N269" s="217"/>
      <c r="O269" s="217"/>
      <c r="P269" s="217"/>
      <c r="Q269" s="217"/>
      <c r="R269" s="217"/>
      <c r="S269" s="217"/>
      <c r="T269" s="218"/>
      <c r="AT269" s="219" t="s">
        <v>143</v>
      </c>
      <c r="AU269" s="219" t="s">
        <v>88</v>
      </c>
      <c r="AV269" s="14" t="s">
        <v>88</v>
      </c>
      <c r="AW269" s="14" t="s">
        <v>33</v>
      </c>
      <c r="AX269" s="14" t="s">
        <v>78</v>
      </c>
      <c r="AY269" s="219" t="s">
        <v>133</v>
      </c>
    </row>
    <row r="270" spans="2:51" s="14" customFormat="1" ht="12">
      <c r="B270" s="210"/>
      <c r="C270" s="211"/>
      <c r="D270" s="197" t="s">
        <v>143</v>
      </c>
      <c r="E270" s="212" t="s">
        <v>1</v>
      </c>
      <c r="F270" s="213" t="s">
        <v>1049</v>
      </c>
      <c r="G270" s="211"/>
      <c r="H270" s="214">
        <v>-662.5</v>
      </c>
      <c r="I270" s="211"/>
      <c r="J270" s="211"/>
      <c r="K270" s="211"/>
      <c r="L270" s="215"/>
      <c r="M270" s="216"/>
      <c r="N270" s="217"/>
      <c r="O270" s="217"/>
      <c r="P270" s="217"/>
      <c r="Q270" s="217"/>
      <c r="R270" s="217"/>
      <c r="S270" s="217"/>
      <c r="T270" s="218"/>
      <c r="AT270" s="219" t="s">
        <v>143</v>
      </c>
      <c r="AU270" s="219" t="s">
        <v>88</v>
      </c>
      <c r="AV270" s="14" t="s">
        <v>88</v>
      </c>
      <c r="AW270" s="14" t="s">
        <v>33</v>
      </c>
      <c r="AX270" s="14" t="s">
        <v>78</v>
      </c>
      <c r="AY270" s="219" t="s">
        <v>133</v>
      </c>
    </row>
    <row r="271" spans="2:51" s="14" customFormat="1" ht="12">
      <c r="B271" s="210"/>
      <c r="C271" s="211"/>
      <c r="D271" s="197" t="s">
        <v>143</v>
      </c>
      <c r="E271" s="212" t="s">
        <v>1</v>
      </c>
      <c r="F271" s="213" t="s">
        <v>1050</v>
      </c>
      <c r="G271" s="211"/>
      <c r="H271" s="214">
        <v>-11.055</v>
      </c>
      <c r="I271" s="211"/>
      <c r="J271" s="211"/>
      <c r="K271" s="211"/>
      <c r="L271" s="215"/>
      <c r="M271" s="216"/>
      <c r="N271" s="217"/>
      <c r="O271" s="217"/>
      <c r="P271" s="217"/>
      <c r="Q271" s="217"/>
      <c r="R271" s="217"/>
      <c r="S271" s="217"/>
      <c r="T271" s="218"/>
      <c r="AT271" s="219" t="s">
        <v>143</v>
      </c>
      <c r="AU271" s="219" t="s">
        <v>88</v>
      </c>
      <c r="AV271" s="14" t="s">
        <v>88</v>
      </c>
      <c r="AW271" s="14" t="s">
        <v>33</v>
      </c>
      <c r="AX271" s="14" t="s">
        <v>78</v>
      </c>
      <c r="AY271" s="219" t="s">
        <v>133</v>
      </c>
    </row>
    <row r="272" spans="2:51" s="14" customFormat="1" ht="12">
      <c r="B272" s="210"/>
      <c r="C272" s="211"/>
      <c r="D272" s="197" t="s">
        <v>143</v>
      </c>
      <c r="E272" s="212" t="s">
        <v>1</v>
      </c>
      <c r="F272" s="213" t="s">
        <v>1051</v>
      </c>
      <c r="G272" s="211"/>
      <c r="H272" s="214">
        <v>-0.264</v>
      </c>
      <c r="I272" s="211"/>
      <c r="J272" s="211"/>
      <c r="K272" s="211"/>
      <c r="L272" s="215"/>
      <c r="M272" s="216"/>
      <c r="N272" s="217"/>
      <c r="O272" s="217"/>
      <c r="P272" s="217"/>
      <c r="Q272" s="217"/>
      <c r="R272" s="217"/>
      <c r="S272" s="217"/>
      <c r="T272" s="218"/>
      <c r="AT272" s="219" t="s">
        <v>143</v>
      </c>
      <c r="AU272" s="219" t="s">
        <v>88</v>
      </c>
      <c r="AV272" s="14" t="s">
        <v>88</v>
      </c>
      <c r="AW272" s="14" t="s">
        <v>33</v>
      </c>
      <c r="AX272" s="14" t="s">
        <v>78</v>
      </c>
      <c r="AY272" s="219" t="s">
        <v>133</v>
      </c>
    </row>
    <row r="273" spans="2:51" s="15" customFormat="1" ht="12">
      <c r="B273" s="220"/>
      <c r="C273" s="221"/>
      <c r="D273" s="197" t="s">
        <v>143</v>
      </c>
      <c r="E273" s="222" t="s">
        <v>1</v>
      </c>
      <c r="F273" s="223" t="s">
        <v>146</v>
      </c>
      <c r="G273" s="221"/>
      <c r="H273" s="224">
        <v>282.20599999999996</v>
      </c>
      <c r="I273" s="221"/>
      <c r="J273" s="221"/>
      <c r="K273" s="221"/>
      <c r="L273" s="225"/>
      <c r="M273" s="226"/>
      <c r="N273" s="227"/>
      <c r="O273" s="227"/>
      <c r="P273" s="227"/>
      <c r="Q273" s="227"/>
      <c r="R273" s="227"/>
      <c r="S273" s="227"/>
      <c r="T273" s="228"/>
      <c r="AT273" s="229" t="s">
        <v>143</v>
      </c>
      <c r="AU273" s="229" t="s">
        <v>88</v>
      </c>
      <c r="AV273" s="15" t="s">
        <v>139</v>
      </c>
      <c r="AW273" s="15" t="s">
        <v>33</v>
      </c>
      <c r="AX273" s="15" t="s">
        <v>78</v>
      </c>
      <c r="AY273" s="229" t="s">
        <v>133</v>
      </c>
    </row>
    <row r="274" spans="2:51" s="14" customFormat="1" ht="12">
      <c r="B274" s="210"/>
      <c r="C274" s="211"/>
      <c r="D274" s="197" t="s">
        <v>143</v>
      </c>
      <c r="E274" s="212" t="s">
        <v>1</v>
      </c>
      <c r="F274" s="213" t="s">
        <v>1052</v>
      </c>
      <c r="G274" s="211"/>
      <c r="H274" s="214">
        <v>282.2</v>
      </c>
      <c r="I274" s="211"/>
      <c r="J274" s="211"/>
      <c r="K274" s="211"/>
      <c r="L274" s="215"/>
      <c r="M274" s="216"/>
      <c r="N274" s="217"/>
      <c r="O274" s="217"/>
      <c r="P274" s="217"/>
      <c r="Q274" s="217"/>
      <c r="R274" s="217"/>
      <c r="S274" s="217"/>
      <c r="T274" s="218"/>
      <c r="AT274" s="219" t="s">
        <v>143</v>
      </c>
      <c r="AU274" s="219" t="s">
        <v>88</v>
      </c>
      <c r="AV274" s="14" t="s">
        <v>88</v>
      </c>
      <c r="AW274" s="14" t="s">
        <v>33</v>
      </c>
      <c r="AX274" s="14" t="s">
        <v>86</v>
      </c>
      <c r="AY274" s="219" t="s">
        <v>133</v>
      </c>
    </row>
    <row r="275" spans="1:65" s="2" customFormat="1" ht="16.5" customHeight="1">
      <c r="A275" s="32"/>
      <c r="B275" s="33"/>
      <c r="C275" s="184" t="s">
        <v>394</v>
      </c>
      <c r="D275" s="184" t="s">
        <v>135</v>
      </c>
      <c r="E275" s="185" t="s">
        <v>416</v>
      </c>
      <c r="F275" s="186" t="s">
        <v>417</v>
      </c>
      <c r="G275" s="187" t="s">
        <v>249</v>
      </c>
      <c r="H275" s="188">
        <v>662.5</v>
      </c>
      <c r="I275" s="189">
        <v>0</v>
      </c>
      <c r="J275" s="189">
        <f>ROUND(I275*H275,2)</f>
        <v>0</v>
      </c>
      <c r="K275" s="190"/>
      <c r="L275" s="37"/>
      <c r="M275" s="191" t="s">
        <v>1</v>
      </c>
      <c r="N275" s="192" t="s">
        <v>43</v>
      </c>
      <c r="O275" s="193">
        <v>0.435</v>
      </c>
      <c r="P275" s="193">
        <f>O275*H275</f>
        <v>288.1875</v>
      </c>
      <c r="Q275" s="193">
        <v>0</v>
      </c>
      <c r="R275" s="193">
        <f>Q275*H275</f>
        <v>0</v>
      </c>
      <c r="S275" s="193">
        <v>0</v>
      </c>
      <c r="T275" s="194">
        <f>S275*H275</f>
        <v>0</v>
      </c>
      <c r="U275" s="32"/>
      <c r="V275" s="32"/>
      <c r="W275" s="32"/>
      <c r="X275" s="32"/>
      <c r="Y275" s="32"/>
      <c r="Z275" s="32"/>
      <c r="AA275" s="32"/>
      <c r="AB275" s="32"/>
      <c r="AC275" s="32"/>
      <c r="AD275" s="32"/>
      <c r="AE275" s="32"/>
      <c r="AR275" s="195" t="s">
        <v>139</v>
      </c>
      <c r="AT275" s="195" t="s">
        <v>135</v>
      </c>
      <c r="AU275" s="195" t="s">
        <v>88</v>
      </c>
      <c r="AY275" s="18" t="s">
        <v>133</v>
      </c>
      <c r="BE275" s="196">
        <f>IF(N275="základní",J275,0)</f>
        <v>0</v>
      </c>
      <c r="BF275" s="196">
        <f>IF(N275="snížená",J275,0)</f>
        <v>0</v>
      </c>
      <c r="BG275" s="196">
        <f>IF(N275="zákl. přenesená",J275,0)</f>
        <v>0</v>
      </c>
      <c r="BH275" s="196">
        <f>IF(N275="sníž. přenesená",J275,0)</f>
        <v>0</v>
      </c>
      <c r="BI275" s="196">
        <f>IF(N275="nulová",J275,0)</f>
        <v>0</v>
      </c>
      <c r="BJ275" s="18" t="s">
        <v>86</v>
      </c>
      <c r="BK275" s="196">
        <f>ROUND(I275*H275,2)</f>
        <v>0</v>
      </c>
      <c r="BL275" s="18" t="s">
        <v>139</v>
      </c>
      <c r="BM275" s="195" t="s">
        <v>1053</v>
      </c>
    </row>
    <row r="276" spans="1:47" s="2" customFormat="1" ht="19.5">
      <c r="A276" s="32"/>
      <c r="B276" s="33"/>
      <c r="C276" s="34"/>
      <c r="D276" s="197" t="s">
        <v>141</v>
      </c>
      <c r="E276" s="34"/>
      <c r="F276" s="198" t="s">
        <v>419</v>
      </c>
      <c r="G276" s="34"/>
      <c r="H276" s="34"/>
      <c r="I276" s="34"/>
      <c r="J276" s="34"/>
      <c r="K276" s="34"/>
      <c r="L276" s="37"/>
      <c r="M276" s="199"/>
      <c r="N276" s="200"/>
      <c r="O276" s="69"/>
      <c r="P276" s="69"/>
      <c r="Q276" s="69"/>
      <c r="R276" s="69"/>
      <c r="S276" s="69"/>
      <c r="T276" s="70"/>
      <c r="U276" s="32"/>
      <c r="V276" s="32"/>
      <c r="W276" s="32"/>
      <c r="X276" s="32"/>
      <c r="Y276" s="32"/>
      <c r="Z276" s="32"/>
      <c r="AA276" s="32"/>
      <c r="AB276" s="32"/>
      <c r="AC276" s="32"/>
      <c r="AD276" s="32"/>
      <c r="AE276" s="32"/>
      <c r="AT276" s="18" t="s">
        <v>141</v>
      </c>
      <c r="AU276" s="18" t="s">
        <v>88</v>
      </c>
    </row>
    <row r="277" spans="2:51" s="14" customFormat="1" ht="12">
      <c r="B277" s="210"/>
      <c r="C277" s="211"/>
      <c r="D277" s="197" t="s">
        <v>143</v>
      </c>
      <c r="E277" s="212" t="s">
        <v>1</v>
      </c>
      <c r="F277" s="213" t="s">
        <v>1054</v>
      </c>
      <c r="G277" s="211"/>
      <c r="H277" s="214">
        <v>662.5</v>
      </c>
      <c r="I277" s="211"/>
      <c r="J277" s="211"/>
      <c r="K277" s="211"/>
      <c r="L277" s="215"/>
      <c r="M277" s="216"/>
      <c r="N277" s="217"/>
      <c r="O277" s="217"/>
      <c r="P277" s="217"/>
      <c r="Q277" s="217"/>
      <c r="R277" s="217"/>
      <c r="S277" s="217"/>
      <c r="T277" s="218"/>
      <c r="AT277" s="219" t="s">
        <v>143</v>
      </c>
      <c r="AU277" s="219" t="s">
        <v>88</v>
      </c>
      <c r="AV277" s="14" t="s">
        <v>88</v>
      </c>
      <c r="AW277" s="14" t="s">
        <v>33</v>
      </c>
      <c r="AX277" s="14" t="s">
        <v>86</v>
      </c>
      <c r="AY277" s="219" t="s">
        <v>133</v>
      </c>
    </row>
    <row r="278" spans="1:65" s="2" customFormat="1" ht="16.5" customHeight="1">
      <c r="A278" s="32"/>
      <c r="B278" s="33"/>
      <c r="C278" s="240" t="s">
        <v>400</v>
      </c>
      <c r="D278" s="240" t="s">
        <v>422</v>
      </c>
      <c r="E278" s="241" t="s">
        <v>438</v>
      </c>
      <c r="F278" s="242" t="s">
        <v>439</v>
      </c>
      <c r="G278" s="243" t="s">
        <v>390</v>
      </c>
      <c r="H278" s="244">
        <v>836.4</v>
      </c>
      <c r="I278" s="245">
        <v>0</v>
      </c>
      <c r="J278" s="245">
        <f>ROUND(I278*H278,2)</f>
        <v>0</v>
      </c>
      <c r="K278" s="246"/>
      <c r="L278" s="247"/>
      <c r="M278" s="248" t="s">
        <v>1</v>
      </c>
      <c r="N278" s="249" t="s">
        <v>43</v>
      </c>
      <c r="O278" s="193">
        <v>0</v>
      </c>
      <c r="P278" s="193">
        <f>O278*H278</f>
        <v>0</v>
      </c>
      <c r="Q278" s="193">
        <v>1</v>
      </c>
      <c r="R278" s="193">
        <f>Q278*H278</f>
        <v>836.4</v>
      </c>
      <c r="S278" s="193">
        <v>0</v>
      </c>
      <c r="T278" s="194">
        <f>S278*H278</f>
        <v>0</v>
      </c>
      <c r="U278" s="32"/>
      <c r="V278" s="32"/>
      <c r="W278" s="32"/>
      <c r="X278" s="32"/>
      <c r="Y278" s="32"/>
      <c r="Z278" s="32"/>
      <c r="AA278" s="32"/>
      <c r="AB278" s="32"/>
      <c r="AC278" s="32"/>
      <c r="AD278" s="32"/>
      <c r="AE278" s="32"/>
      <c r="AR278" s="195" t="s">
        <v>183</v>
      </c>
      <c r="AT278" s="195" t="s">
        <v>422</v>
      </c>
      <c r="AU278" s="195" t="s">
        <v>88</v>
      </c>
      <c r="AY278" s="18" t="s">
        <v>133</v>
      </c>
      <c r="BE278" s="196">
        <f>IF(N278="základní",J278,0)</f>
        <v>0</v>
      </c>
      <c r="BF278" s="196">
        <f>IF(N278="snížená",J278,0)</f>
        <v>0</v>
      </c>
      <c r="BG278" s="196">
        <f>IF(N278="zákl. přenesená",J278,0)</f>
        <v>0</v>
      </c>
      <c r="BH278" s="196">
        <f>IF(N278="sníž. přenesená",J278,0)</f>
        <v>0</v>
      </c>
      <c r="BI278" s="196">
        <f>IF(N278="nulová",J278,0)</f>
        <v>0</v>
      </c>
      <c r="BJ278" s="18" t="s">
        <v>86</v>
      </c>
      <c r="BK278" s="196">
        <f>ROUND(I278*H278,2)</f>
        <v>0</v>
      </c>
      <c r="BL278" s="18" t="s">
        <v>139</v>
      </c>
      <c r="BM278" s="195" t="s">
        <v>1055</v>
      </c>
    </row>
    <row r="279" spans="1:47" s="2" customFormat="1" ht="12">
      <c r="A279" s="32"/>
      <c r="B279" s="33"/>
      <c r="C279" s="34"/>
      <c r="D279" s="197" t="s">
        <v>141</v>
      </c>
      <c r="E279" s="34"/>
      <c r="F279" s="198" t="s">
        <v>441</v>
      </c>
      <c r="G279" s="34"/>
      <c r="H279" s="34"/>
      <c r="I279" s="34"/>
      <c r="J279" s="34"/>
      <c r="K279" s="34"/>
      <c r="L279" s="37"/>
      <c r="M279" s="199"/>
      <c r="N279" s="200"/>
      <c r="O279" s="69"/>
      <c r="P279" s="69"/>
      <c r="Q279" s="69"/>
      <c r="R279" s="69"/>
      <c r="S279" s="69"/>
      <c r="T279" s="70"/>
      <c r="U279" s="32"/>
      <c r="V279" s="32"/>
      <c r="W279" s="32"/>
      <c r="X279" s="32"/>
      <c r="Y279" s="32"/>
      <c r="Z279" s="32"/>
      <c r="AA279" s="32"/>
      <c r="AB279" s="32"/>
      <c r="AC279" s="32"/>
      <c r="AD279" s="32"/>
      <c r="AE279" s="32"/>
      <c r="AT279" s="18" t="s">
        <v>141</v>
      </c>
      <c r="AU279" s="18" t="s">
        <v>88</v>
      </c>
    </row>
    <row r="280" spans="2:51" s="13" customFormat="1" ht="12">
      <c r="B280" s="201"/>
      <c r="C280" s="202"/>
      <c r="D280" s="197" t="s">
        <v>143</v>
      </c>
      <c r="E280" s="203" t="s">
        <v>1</v>
      </c>
      <c r="F280" s="204" t="s">
        <v>1056</v>
      </c>
      <c r="G280" s="202"/>
      <c r="H280" s="203" t="s">
        <v>1</v>
      </c>
      <c r="I280" s="202"/>
      <c r="J280" s="202"/>
      <c r="K280" s="202"/>
      <c r="L280" s="205"/>
      <c r="M280" s="206"/>
      <c r="N280" s="207"/>
      <c r="O280" s="207"/>
      <c r="P280" s="207"/>
      <c r="Q280" s="207"/>
      <c r="R280" s="207"/>
      <c r="S280" s="207"/>
      <c r="T280" s="208"/>
      <c r="AT280" s="209" t="s">
        <v>143</v>
      </c>
      <c r="AU280" s="209" t="s">
        <v>88</v>
      </c>
      <c r="AV280" s="13" t="s">
        <v>86</v>
      </c>
      <c r="AW280" s="13" t="s">
        <v>33</v>
      </c>
      <c r="AX280" s="13" t="s">
        <v>78</v>
      </c>
      <c r="AY280" s="209" t="s">
        <v>133</v>
      </c>
    </row>
    <row r="281" spans="2:51" s="14" customFormat="1" ht="12">
      <c r="B281" s="210"/>
      <c r="C281" s="211"/>
      <c r="D281" s="197" t="s">
        <v>143</v>
      </c>
      <c r="E281" s="212" t="s">
        <v>1</v>
      </c>
      <c r="F281" s="213" t="s">
        <v>1057</v>
      </c>
      <c r="G281" s="211"/>
      <c r="H281" s="214">
        <v>329.96</v>
      </c>
      <c r="I281" s="211"/>
      <c r="J281" s="211"/>
      <c r="K281" s="211"/>
      <c r="L281" s="215"/>
      <c r="M281" s="216"/>
      <c r="N281" s="217"/>
      <c r="O281" s="217"/>
      <c r="P281" s="217"/>
      <c r="Q281" s="217"/>
      <c r="R281" s="217"/>
      <c r="S281" s="217"/>
      <c r="T281" s="218"/>
      <c r="AT281" s="219" t="s">
        <v>143</v>
      </c>
      <c r="AU281" s="219" t="s">
        <v>88</v>
      </c>
      <c r="AV281" s="14" t="s">
        <v>88</v>
      </c>
      <c r="AW281" s="14" t="s">
        <v>33</v>
      </c>
      <c r="AX281" s="14" t="s">
        <v>78</v>
      </c>
      <c r="AY281" s="219" t="s">
        <v>133</v>
      </c>
    </row>
    <row r="282" spans="2:51" s="14" customFormat="1" ht="12">
      <c r="B282" s="210"/>
      <c r="C282" s="211"/>
      <c r="D282" s="197" t="s">
        <v>143</v>
      </c>
      <c r="E282" s="212" t="s">
        <v>1</v>
      </c>
      <c r="F282" s="213" t="s">
        <v>1058</v>
      </c>
      <c r="G282" s="211"/>
      <c r="H282" s="214">
        <v>22.5</v>
      </c>
      <c r="I282" s="211"/>
      <c r="J282" s="211"/>
      <c r="K282" s="211"/>
      <c r="L282" s="215"/>
      <c r="M282" s="216"/>
      <c r="N282" s="217"/>
      <c r="O282" s="217"/>
      <c r="P282" s="217"/>
      <c r="Q282" s="217"/>
      <c r="R282" s="217"/>
      <c r="S282" s="217"/>
      <c r="T282" s="218"/>
      <c r="AT282" s="219" t="s">
        <v>143</v>
      </c>
      <c r="AU282" s="219" t="s">
        <v>88</v>
      </c>
      <c r="AV282" s="14" t="s">
        <v>88</v>
      </c>
      <c r="AW282" s="14" t="s">
        <v>33</v>
      </c>
      <c r="AX282" s="14" t="s">
        <v>78</v>
      </c>
      <c r="AY282" s="219" t="s">
        <v>133</v>
      </c>
    </row>
    <row r="283" spans="2:51" s="14" customFormat="1" ht="12">
      <c r="B283" s="210"/>
      <c r="C283" s="211"/>
      <c r="D283" s="197" t="s">
        <v>143</v>
      </c>
      <c r="E283" s="212" t="s">
        <v>1</v>
      </c>
      <c r="F283" s="213" t="s">
        <v>1059</v>
      </c>
      <c r="G283" s="211"/>
      <c r="H283" s="214">
        <v>65.775</v>
      </c>
      <c r="I283" s="211"/>
      <c r="J283" s="211"/>
      <c r="K283" s="211"/>
      <c r="L283" s="215"/>
      <c r="M283" s="216"/>
      <c r="N283" s="217"/>
      <c r="O283" s="217"/>
      <c r="P283" s="217"/>
      <c r="Q283" s="217"/>
      <c r="R283" s="217"/>
      <c r="S283" s="217"/>
      <c r="T283" s="218"/>
      <c r="AT283" s="219" t="s">
        <v>143</v>
      </c>
      <c r="AU283" s="219" t="s">
        <v>88</v>
      </c>
      <c r="AV283" s="14" t="s">
        <v>88</v>
      </c>
      <c r="AW283" s="14" t="s">
        <v>33</v>
      </c>
      <c r="AX283" s="14" t="s">
        <v>78</v>
      </c>
      <c r="AY283" s="219" t="s">
        <v>133</v>
      </c>
    </row>
    <row r="284" spans="2:51" s="15" customFormat="1" ht="12">
      <c r="B284" s="220"/>
      <c r="C284" s="221"/>
      <c r="D284" s="197" t="s">
        <v>143</v>
      </c>
      <c r="E284" s="222" t="s">
        <v>1</v>
      </c>
      <c r="F284" s="223" t="s">
        <v>146</v>
      </c>
      <c r="G284" s="221"/>
      <c r="H284" s="224">
        <v>418.235</v>
      </c>
      <c r="I284" s="221"/>
      <c r="J284" s="221"/>
      <c r="K284" s="221"/>
      <c r="L284" s="225"/>
      <c r="M284" s="226"/>
      <c r="N284" s="227"/>
      <c r="O284" s="227"/>
      <c r="P284" s="227"/>
      <c r="Q284" s="227"/>
      <c r="R284" s="227"/>
      <c r="S284" s="227"/>
      <c r="T284" s="228"/>
      <c r="AT284" s="229" t="s">
        <v>143</v>
      </c>
      <c r="AU284" s="229" t="s">
        <v>88</v>
      </c>
      <c r="AV284" s="15" t="s">
        <v>139</v>
      </c>
      <c r="AW284" s="15" t="s">
        <v>33</v>
      </c>
      <c r="AX284" s="15" t="s">
        <v>78</v>
      </c>
      <c r="AY284" s="229" t="s">
        <v>133</v>
      </c>
    </row>
    <row r="285" spans="2:51" s="14" customFormat="1" ht="12">
      <c r="B285" s="210"/>
      <c r="C285" s="211"/>
      <c r="D285" s="197" t="s">
        <v>143</v>
      </c>
      <c r="E285" s="212" t="s">
        <v>1</v>
      </c>
      <c r="F285" s="213" t="s">
        <v>1060</v>
      </c>
      <c r="G285" s="211"/>
      <c r="H285" s="214">
        <v>836.4</v>
      </c>
      <c r="I285" s="211"/>
      <c r="J285" s="211"/>
      <c r="K285" s="211"/>
      <c r="L285" s="215"/>
      <c r="M285" s="216"/>
      <c r="N285" s="217"/>
      <c r="O285" s="217"/>
      <c r="P285" s="217"/>
      <c r="Q285" s="217"/>
      <c r="R285" s="217"/>
      <c r="S285" s="217"/>
      <c r="T285" s="218"/>
      <c r="AT285" s="219" t="s">
        <v>143</v>
      </c>
      <c r="AU285" s="219" t="s">
        <v>88</v>
      </c>
      <c r="AV285" s="14" t="s">
        <v>88</v>
      </c>
      <c r="AW285" s="14" t="s">
        <v>33</v>
      </c>
      <c r="AX285" s="14" t="s">
        <v>86</v>
      </c>
      <c r="AY285" s="219" t="s">
        <v>133</v>
      </c>
    </row>
    <row r="286" spans="1:65" s="2" customFormat="1" ht="16.5" customHeight="1">
      <c r="A286" s="32"/>
      <c r="B286" s="33"/>
      <c r="C286" s="240" t="s">
        <v>415</v>
      </c>
      <c r="D286" s="240" t="s">
        <v>422</v>
      </c>
      <c r="E286" s="241" t="s">
        <v>423</v>
      </c>
      <c r="F286" s="242" t="s">
        <v>1061</v>
      </c>
      <c r="G286" s="243" t="s">
        <v>390</v>
      </c>
      <c r="H286" s="244">
        <v>488.6</v>
      </c>
      <c r="I286" s="245">
        <v>0</v>
      </c>
      <c r="J286" s="245">
        <f>ROUND(I286*H286,2)</f>
        <v>0</v>
      </c>
      <c r="K286" s="246"/>
      <c r="L286" s="247"/>
      <c r="M286" s="248" t="s">
        <v>1</v>
      </c>
      <c r="N286" s="249" t="s">
        <v>43</v>
      </c>
      <c r="O286" s="193">
        <v>0</v>
      </c>
      <c r="P286" s="193">
        <f>O286*H286</f>
        <v>0</v>
      </c>
      <c r="Q286" s="193">
        <v>1</v>
      </c>
      <c r="R286" s="193">
        <f>Q286*H286</f>
        <v>488.6</v>
      </c>
      <c r="S286" s="193">
        <v>0</v>
      </c>
      <c r="T286" s="194">
        <f>S286*H286</f>
        <v>0</v>
      </c>
      <c r="U286" s="32"/>
      <c r="V286" s="32"/>
      <c r="W286" s="32"/>
      <c r="X286" s="32"/>
      <c r="Y286" s="32"/>
      <c r="Z286" s="32"/>
      <c r="AA286" s="32"/>
      <c r="AB286" s="32"/>
      <c r="AC286" s="32"/>
      <c r="AD286" s="32"/>
      <c r="AE286" s="32"/>
      <c r="AR286" s="195" t="s">
        <v>183</v>
      </c>
      <c r="AT286" s="195" t="s">
        <v>422</v>
      </c>
      <c r="AU286" s="195" t="s">
        <v>88</v>
      </c>
      <c r="AY286" s="18" t="s">
        <v>133</v>
      </c>
      <c r="BE286" s="196">
        <f>IF(N286="základní",J286,0)</f>
        <v>0</v>
      </c>
      <c r="BF286" s="196">
        <f>IF(N286="snížená",J286,0)</f>
        <v>0</v>
      </c>
      <c r="BG286" s="196">
        <f>IF(N286="zákl. přenesená",J286,0)</f>
        <v>0</v>
      </c>
      <c r="BH286" s="196">
        <f>IF(N286="sníž. přenesená",J286,0)</f>
        <v>0</v>
      </c>
      <c r="BI286" s="196">
        <f>IF(N286="nulová",J286,0)</f>
        <v>0</v>
      </c>
      <c r="BJ286" s="18" t="s">
        <v>86</v>
      </c>
      <c r="BK286" s="196">
        <f>ROUND(I286*H286,2)</f>
        <v>0</v>
      </c>
      <c r="BL286" s="18" t="s">
        <v>139</v>
      </c>
      <c r="BM286" s="195" t="s">
        <v>1062</v>
      </c>
    </row>
    <row r="287" spans="1:47" s="2" customFormat="1" ht="12">
      <c r="A287" s="32"/>
      <c r="B287" s="33"/>
      <c r="C287" s="34"/>
      <c r="D287" s="197" t="s">
        <v>141</v>
      </c>
      <c r="E287" s="34"/>
      <c r="F287" s="198" t="s">
        <v>426</v>
      </c>
      <c r="G287" s="34"/>
      <c r="H287" s="34"/>
      <c r="I287" s="34"/>
      <c r="J287" s="34"/>
      <c r="K287" s="34"/>
      <c r="L287" s="37"/>
      <c r="M287" s="199"/>
      <c r="N287" s="200"/>
      <c r="O287" s="69"/>
      <c r="P287" s="69"/>
      <c r="Q287" s="69"/>
      <c r="R287" s="69"/>
      <c r="S287" s="69"/>
      <c r="T287" s="70"/>
      <c r="U287" s="32"/>
      <c r="V287" s="32"/>
      <c r="W287" s="32"/>
      <c r="X287" s="32"/>
      <c r="Y287" s="32"/>
      <c r="Z287" s="32"/>
      <c r="AA287" s="32"/>
      <c r="AB287" s="32"/>
      <c r="AC287" s="32"/>
      <c r="AD287" s="32"/>
      <c r="AE287" s="32"/>
      <c r="AT287" s="18" t="s">
        <v>141</v>
      </c>
      <c r="AU287" s="18" t="s">
        <v>88</v>
      </c>
    </row>
    <row r="288" spans="2:51" s="13" customFormat="1" ht="12">
      <c r="B288" s="201"/>
      <c r="C288" s="202"/>
      <c r="D288" s="197" t="s">
        <v>143</v>
      </c>
      <c r="E288" s="203" t="s">
        <v>1</v>
      </c>
      <c r="F288" s="204" t="s">
        <v>1056</v>
      </c>
      <c r="G288" s="202"/>
      <c r="H288" s="203" t="s">
        <v>1</v>
      </c>
      <c r="I288" s="202"/>
      <c r="J288" s="202"/>
      <c r="K288" s="202"/>
      <c r="L288" s="205"/>
      <c r="M288" s="206"/>
      <c r="N288" s="207"/>
      <c r="O288" s="207"/>
      <c r="P288" s="207"/>
      <c r="Q288" s="207"/>
      <c r="R288" s="207"/>
      <c r="S288" s="207"/>
      <c r="T288" s="208"/>
      <c r="AT288" s="209" t="s">
        <v>143</v>
      </c>
      <c r="AU288" s="209" t="s">
        <v>88</v>
      </c>
      <c r="AV288" s="13" t="s">
        <v>86</v>
      </c>
      <c r="AW288" s="13" t="s">
        <v>33</v>
      </c>
      <c r="AX288" s="13" t="s">
        <v>78</v>
      </c>
      <c r="AY288" s="209" t="s">
        <v>133</v>
      </c>
    </row>
    <row r="289" spans="2:51" s="14" customFormat="1" ht="12">
      <c r="B289" s="210"/>
      <c r="C289" s="211"/>
      <c r="D289" s="197" t="s">
        <v>143</v>
      </c>
      <c r="E289" s="212" t="s">
        <v>1</v>
      </c>
      <c r="F289" s="213" t="s">
        <v>1063</v>
      </c>
      <c r="G289" s="211"/>
      <c r="H289" s="214">
        <v>203.199</v>
      </c>
      <c r="I289" s="211"/>
      <c r="J289" s="211"/>
      <c r="K289" s="211"/>
      <c r="L289" s="215"/>
      <c r="M289" s="216"/>
      <c r="N289" s="217"/>
      <c r="O289" s="217"/>
      <c r="P289" s="217"/>
      <c r="Q289" s="217"/>
      <c r="R289" s="217"/>
      <c r="S289" s="217"/>
      <c r="T289" s="218"/>
      <c r="AT289" s="219" t="s">
        <v>143</v>
      </c>
      <c r="AU289" s="219" t="s">
        <v>88</v>
      </c>
      <c r="AV289" s="14" t="s">
        <v>88</v>
      </c>
      <c r="AW289" s="14" t="s">
        <v>33</v>
      </c>
      <c r="AX289" s="14" t="s">
        <v>78</v>
      </c>
      <c r="AY289" s="219" t="s">
        <v>133</v>
      </c>
    </row>
    <row r="290" spans="2:51" s="14" customFormat="1" ht="12">
      <c r="B290" s="210"/>
      <c r="C290" s="211"/>
      <c r="D290" s="197" t="s">
        <v>143</v>
      </c>
      <c r="E290" s="212" t="s">
        <v>1</v>
      </c>
      <c r="F290" s="213" t="s">
        <v>1064</v>
      </c>
      <c r="G290" s="211"/>
      <c r="H290" s="214">
        <v>41.096</v>
      </c>
      <c r="I290" s="211"/>
      <c r="J290" s="211"/>
      <c r="K290" s="211"/>
      <c r="L290" s="215"/>
      <c r="M290" s="216"/>
      <c r="N290" s="217"/>
      <c r="O290" s="217"/>
      <c r="P290" s="217"/>
      <c r="Q290" s="217"/>
      <c r="R290" s="217"/>
      <c r="S290" s="217"/>
      <c r="T290" s="218"/>
      <c r="AT290" s="219" t="s">
        <v>143</v>
      </c>
      <c r="AU290" s="219" t="s">
        <v>88</v>
      </c>
      <c r="AV290" s="14" t="s">
        <v>88</v>
      </c>
      <c r="AW290" s="14" t="s">
        <v>33</v>
      </c>
      <c r="AX290" s="14" t="s">
        <v>78</v>
      </c>
      <c r="AY290" s="219" t="s">
        <v>133</v>
      </c>
    </row>
    <row r="291" spans="2:51" s="15" customFormat="1" ht="12">
      <c r="B291" s="220"/>
      <c r="C291" s="221"/>
      <c r="D291" s="197" t="s">
        <v>143</v>
      </c>
      <c r="E291" s="222" t="s">
        <v>1</v>
      </c>
      <c r="F291" s="223" t="s">
        <v>146</v>
      </c>
      <c r="G291" s="221"/>
      <c r="H291" s="224">
        <v>244.29500000000002</v>
      </c>
      <c r="I291" s="221"/>
      <c r="J291" s="221"/>
      <c r="K291" s="221"/>
      <c r="L291" s="225"/>
      <c r="M291" s="226"/>
      <c r="N291" s="227"/>
      <c r="O291" s="227"/>
      <c r="P291" s="227"/>
      <c r="Q291" s="227"/>
      <c r="R291" s="227"/>
      <c r="S291" s="227"/>
      <c r="T291" s="228"/>
      <c r="AT291" s="229" t="s">
        <v>143</v>
      </c>
      <c r="AU291" s="229" t="s">
        <v>88</v>
      </c>
      <c r="AV291" s="15" t="s">
        <v>139</v>
      </c>
      <c r="AW291" s="15" t="s">
        <v>33</v>
      </c>
      <c r="AX291" s="15" t="s">
        <v>78</v>
      </c>
      <c r="AY291" s="229" t="s">
        <v>133</v>
      </c>
    </row>
    <row r="292" spans="2:51" s="14" customFormat="1" ht="12">
      <c r="B292" s="210"/>
      <c r="C292" s="211"/>
      <c r="D292" s="197" t="s">
        <v>143</v>
      </c>
      <c r="E292" s="212" t="s">
        <v>1</v>
      </c>
      <c r="F292" s="213" t="s">
        <v>1065</v>
      </c>
      <c r="G292" s="211"/>
      <c r="H292" s="214">
        <v>488.6</v>
      </c>
      <c r="I292" s="211"/>
      <c r="J292" s="211"/>
      <c r="K292" s="211"/>
      <c r="L292" s="215"/>
      <c r="M292" s="216"/>
      <c r="N292" s="217"/>
      <c r="O292" s="217"/>
      <c r="P292" s="217"/>
      <c r="Q292" s="217"/>
      <c r="R292" s="217"/>
      <c r="S292" s="217"/>
      <c r="T292" s="218"/>
      <c r="AT292" s="219" t="s">
        <v>143</v>
      </c>
      <c r="AU292" s="219" t="s">
        <v>88</v>
      </c>
      <c r="AV292" s="14" t="s">
        <v>88</v>
      </c>
      <c r="AW292" s="14" t="s">
        <v>33</v>
      </c>
      <c r="AX292" s="14" t="s">
        <v>86</v>
      </c>
      <c r="AY292" s="219" t="s">
        <v>133</v>
      </c>
    </row>
    <row r="293" spans="1:65" s="2" customFormat="1" ht="16.5" customHeight="1">
      <c r="A293" s="32"/>
      <c r="B293" s="33"/>
      <c r="C293" s="184" t="s">
        <v>421</v>
      </c>
      <c r="D293" s="184" t="s">
        <v>135</v>
      </c>
      <c r="E293" s="185" t="s">
        <v>465</v>
      </c>
      <c r="F293" s="186" t="s">
        <v>466</v>
      </c>
      <c r="G293" s="187" t="s">
        <v>138</v>
      </c>
      <c r="H293" s="188">
        <v>557.7</v>
      </c>
      <c r="I293" s="189">
        <v>0</v>
      </c>
      <c r="J293" s="189">
        <f>ROUND(I293*H293,2)</f>
        <v>0</v>
      </c>
      <c r="K293" s="190"/>
      <c r="L293" s="37"/>
      <c r="M293" s="191" t="s">
        <v>1</v>
      </c>
      <c r="N293" s="192" t="s">
        <v>43</v>
      </c>
      <c r="O293" s="193">
        <v>0.025</v>
      </c>
      <c r="P293" s="193">
        <f>O293*H293</f>
        <v>13.942500000000003</v>
      </c>
      <c r="Q293" s="193">
        <v>0</v>
      </c>
      <c r="R293" s="193">
        <f>Q293*H293</f>
        <v>0</v>
      </c>
      <c r="S293" s="193">
        <v>0</v>
      </c>
      <c r="T293" s="194">
        <f>S293*H293</f>
        <v>0</v>
      </c>
      <c r="U293" s="32"/>
      <c r="V293" s="32"/>
      <c r="W293" s="32"/>
      <c r="X293" s="32"/>
      <c r="Y293" s="32"/>
      <c r="Z293" s="32"/>
      <c r="AA293" s="32"/>
      <c r="AB293" s="32"/>
      <c r="AC293" s="32"/>
      <c r="AD293" s="32"/>
      <c r="AE293" s="32"/>
      <c r="AR293" s="195" t="s">
        <v>139</v>
      </c>
      <c r="AT293" s="195" t="s">
        <v>135</v>
      </c>
      <c r="AU293" s="195" t="s">
        <v>88</v>
      </c>
      <c r="AY293" s="18" t="s">
        <v>133</v>
      </c>
      <c r="BE293" s="196">
        <f>IF(N293="základní",J293,0)</f>
        <v>0</v>
      </c>
      <c r="BF293" s="196">
        <f>IF(N293="snížená",J293,0)</f>
        <v>0</v>
      </c>
      <c r="BG293" s="196">
        <f>IF(N293="zákl. přenesená",J293,0)</f>
        <v>0</v>
      </c>
      <c r="BH293" s="196">
        <f>IF(N293="sníž. přenesená",J293,0)</f>
        <v>0</v>
      </c>
      <c r="BI293" s="196">
        <f>IF(N293="nulová",J293,0)</f>
        <v>0</v>
      </c>
      <c r="BJ293" s="18" t="s">
        <v>86</v>
      </c>
      <c r="BK293" s="196">
        <f>ROUND(I293*H293,2)</f>
        <v>0</v>
      </c>
      <c r="BL293" s="18" t="s">
        <v>139</v>
      </c>
      <c r="BM293" s="195" t="s">
        <v>1066</v>
      </c>
    </row>
    <row r="294" spans="1:47" s="2" customFormat="1" ht="12">
      <c r="A294" s="32"/>
      <c r="B294" s="33"/>
      <c r="C294" s="34"/>
      <c r="D294" s="197" t="s">
        <v>141</v>
      </c>
      <c r="E294" s="34"/>
      <c r="F294" s="198" t="s">
        <v>468</v>
      </c>
      <c r="G294" s="34"/>
      <c r="H294" s="34"/>
      <c r="I294" s="34"/>
      <c r="J294" s="34"/>
      <c r="K294" s="34"/>
      <c r="L294" s="37"/>
      <c r="M294" s="199"/>
      <c r="N294" s="200"/>
      <c r="O294" s="69"/>
      <c r="P294" s="69"/>
      <c r="Q294" s="69"/>
      <c r="R294" s="69"/>
      <c r="S294" s="69"/>
      <c r="T294" s="70"/>
      <c r="U294" s="32"/>
      <c r="V294" s="32"/>
      <c r="W294" s="32"/>
      <c r="X294" s="32"/>
      <c r="Y294" s="32"/>
      <c r="Z294" s="32"/>
      <c r="AA294" s="32"/>
      <c r="AB294" s="32"/>
      <c r="AC294" s="32"/>
      <c r="AD294" s="32"/>
      <c r="AE294" s="32"/>
      <c r="AT294" s="18" t="s">
        <v>141</v>
      </c>
      <c r="AU294" s="18" t="s">
        <v>88</v>
      </c>
    </row>
    <row r="295" spans="2:51" s="13" customFormat="1" ht="12">
      <c r="B295" s="201"/>
      <c r="C295" s="202"/>
      <c r="D295" s="197" t="s">
        <v>143</v>
      </c>
      <c r="E295" s="203" t="s">
        <v>1</v>
      </c>
      <c r="F295" s="204" t="s">
        <v>946</v>
      </c>
      <c r="G295" s="202"/>
      <c r="H295" s="203" t="s">
        <v>1</v>
      </c>
      <c r="I295" s="202"/>
      <c r="J295" s="202"/>
      <c r="K295" s="202"/>
      <c r="L295" s="205"/>
      <c r="M295" s="206"/>
      <c r="N295" s="207"/>
      <c r="O295" s="207"/>
      <c r="P295" s="207"/>
      <c r="Q295" s="207"/>
      <c r="R295" s="207"/>
      <c r="S295" s="207"/>
      <c r="T295" s="208"/>
      <c r="AT295" s="209" t="s">
        <v>143</v>
      </c>
      <c r="AU295" s="209" t="s">
        <v>88</v>
      </c>
      <c r="AV295" s="13" t="s">
        <v>86</v>
      </c>
      <c r="AW295" s="13" t="s">
        <v>33</v>
      </c>
      <c r="AX295" s="13" t="s">
        <v>78</v>
      </c>
      <c r="AY295" s="209" t="s">
        <v>133</v>
      </c>
    </row>
    <row r="296" spans="2:51" s="14" customFormat="1" ht="12">
      <c r="B296" s="210"/>
      <c r="C296" s="211"/>
      <c r="D296" s="197" t="s">
        <v>143</v>
      </c>
      <c r="E296" s="212" t="s">
        <v>1</v>
      </c>
      <c r="F296" s="213" t="s">
        <v>1067</v>
      </c>
      <c r="G296" s="211"/>
      <c r="H296" s="214">
        <v>557.7</v>
      </c>
      <c r="I296" s="211"/>
      <c r="J296" s="211"/>
      <c r="K296" s="211"/>
      <c r="L296" s="215"/>
      <c r="M296" s="216"/>
      <c r="N296" s="217"/>
      <c r="O296" s="217"/>
      <c r="P296" s="217"/>
      <c r="Q296" s="217"/>
      <c r="R296" s="217"/>
      <c r="S296" s="217"/>
      <c r="T296" s="218"/>
      <c r="AT296" s="219" t="s">
        <v>143</v>
      </c>
      <c r="AU296" s="219" t="s">
        <v>88</v>
      </c>
      <c r="AV296" s="14" t="s">
        <v>88</v>
      </c>
      <c r="AW296" s="14" t="s">
        <v>33</v>
      </c>
      <c r="AX296" s="14" t="s">
        <v>78</v>
      </c>
      <c r="AY296" s="219" t="s">
        <v>133</v>
      </c>
    </row>
    <row r="297" spans="2:51" s="15" customFormat="1" ht="12">
      <c r="B297" s="220"/>
      <c r="C297" s="221"/>
      <c r="D297" s="197" t="s">
        <v>143</v>
      </c>
      <c r="E297" s="222" t="s">
        <v>1</v>
      </c>
      <c r="F297" s="223" t="s">
        <v>146</v>
      </c>
      <c r="G297" s="221"/>
      <c r="H297" s="224">
        <v>557.7</v>
      </c>
      <c r="I297" s="221"/>
      <c r="J297" s="221"/>
      <c r="K297" s="221"/>
      <c r="L297" s="225"/>
      <c r="M297" s="226"/>
      <c r="N297" s="227"/>
      <c r="O297" s="227"/>
      <c r="P297" s="227"/>
      <c r="Q297" s="227"/>
      <c r="R297" s="227"/>
      <c r="S297" s="227"/>
      <c r="T297" s="228"/>
      <c r="AT297" s="229" t="s">
        <v>143</v>
      </c>
      <c r="AU297" s="229" t="s">
        <v>88</v>
      </c>
      <c r="AV297" s="15" t="s">
        <v>139</v>
      </c>
      <c r="AW297" s="15" t="s">
        <v>33</v>
      </c>
      <c r="AX297" s="15" t="s">
        <v>86</v>
      </c>
      <c r="AY297" s="229" t="s">
        <v>133</v>
      </c>
    </row>
    <row r="298" spans="2:63" s="12" customFormat="1" ht="22.9" customHeight="1">
      <c r="B298" s="169"/>
      <c r="C298" s="170"/>
      <c r="D298" s="171" t="s">
        <v>77</v>
      </c>
      <c r="E298" s="182" t="s">
        <v>153</v>
      </c>
      <c r="F298" s="182" t="s">
        <v>471</v>
      </c>
      <c r="G298" s="170"/>
      <c r="H298" s="170"/>
      <c r="I298" s="170"/>
      <c r="J298" s="183">
        <f>BK298</f>
        <v>0</v>
      </c>
      <c r="K298" s="170"/>
      <c r="L298" s="174"/>
      <c r="M298" s="175"/>
      <c r="N298" s="176"/>
      <c r="O298" s="176"/>
      <c r="P298" s="177">
        <f>SUM(P299:P303)</f>
        <v>47.404500000000006</v>
      </c>
      <c r="Q298" s="176"/>
      <c r="R298" s="177">
        <f>SUM(R299:R303)</f>
        <v>0</v>
      </c>
      <c r="S298" s="176"/>
      <c r="T298" s="178">
        <f>SUM(T299:T303)</f>
        <v>0</v>
      </c>
      <c r="AR298" s="179" t="s">
        <v>86</v>
      </c>
      <c r="AT298" s="180" t="s">
        <v>77</v>
      </c>
      <c r="AU298" s="180" t="s">
        <v>86</v>
      </c>
      <c r="AY298" s="179" t="s">
        <v>133</v>
      </c>
      <c r="BK298" s="181">
        <f>SUM(BK299:BK303)</f>
        <v>0</v>
      </c>
    </row>
    <row r="299" spans="1:65" s="2" customFormat="1" ht="16.5" customHeight="1">
      <c r="A299" s="32"/>
      <c r="B299" s="33"/>
      <c r="C299" s="184" t="s">
        <v>437</v>
      </c>
      <c r="D299" s="184" t="s">
        <v>135</v>
      </c>
      <c r="E299" s="185" t="s">
        <v>492</v>
      </c>
      <c r="F299" s="186" t="s">
        <v>493</v>
      </c>
      <c r="G299" s="187" t="s">
        <v>172</v>
      </c>
      <c r="H299" s="188">
        <v>557.7</v>
      </c>
      <c r="I299" s="189">
        <v>0</v>
      </c>
      <c r="J299" s="189">
        <f>ROUND(I299*H299,2)</f>
        <v>0</v>
      </c>
      <c r="K299" s="190"/>
      <c r="L299" s="37"/>
      <c r="M299" s="191" t="s">
        <v>1</v>
      </c>
      <c r="N299" s="192" t="s">
        <v>43</v>
      </c>
      <c r="O299" s="193">
        <v>0.085</v>
      </c>
      <c r="P299" s="193">
        <f>O299*H299</f>
        <v>47.404500000000006</v>
      </c>
      <c r="Q299" s="193">
        <v>0</v>
      </c>
      <c r="R299" s="193">
        <f>Q299*H299</f>
        <v>0</v>
      </c>
      <c r="S299" s="193">
        <v>0</v>
      </c>
      <c r="T299" s="194">
        <f>S299*H299</f>
        <v>0</v>
      </c>
      <c r="U299" s="32"/>
      <c r="V299" s="32"/>
      <c r="W299" s="32"/>
      <c r="X299" s="32"/>
      <c r="Y299" s="32"/>
      <c r="Z299" s="32"/>
      <c r="AA299" s="32"/>
      <c r="AB299" s="32"/>
      <c r="AC299" s="32"/>
      <c r="AD299" s="32"/>
      <c r="AE299" s="32"/>
      <c r="AR299" s="195" t="s">
        <v>139</v>
      </c>
      <c r="AT299" s="195" t="s">
        <v>135</v>
      </c>
      <c r="AU299" s="195" t="s">
        <v>88</v>
      </c>
      <c r="AY299" s="18" t="s">
        <v>133</v>
      </c>
      <c r="BE299" s="196">
        <f>IF(N299="základní",J299,0)</f>
        <v>0</v>
      </c>
      <c r="BF299" s="196">
        <f>IF(N299="snížená",J299,0)</f>
        <v>0</v>
      </c>
      <c r="BG299" s="196">
        <f>IF(N299="zákl. přenesená",J299,0)</f>
        <v>0</v>
      </c>
      <c r="BH299" s="196">
        <f>IF(N299="sníž. přenesená",J299,0)</f>
        <v>0</v>
      </c>
      <c r="BI299" s="196">
        <f>IF(N299="nulová",J299,0)</f>
        <v>0</v>
      </c>
      <c r="BJ299" s="18" t="s">
        <v>86</v>
      </c>
      <c r="BK299" s="196">
        <f>ROUND(I299*H299,2)</f>
        <v>0</v>
      </c>
      <c r="BL299" s="18" t="s">
        <v>139</v>
      </c>
      <c r="BM299" s="195" t="s">
        <v>1068</v>
      </c>
    </row>
    <row r="300" spans="1:47" s="2" customFormat="1" ht="12">
      <c r="A300" s="32"/>
      <c r="B300" s="33"/>
      <c r="C300" s="34"/>
      <c r="D300" s="197" t="s">
        <v>141</v>
      </c>
      <c r="E300" s="34"/>
      <c r="F300" s="198" t="s">
        <v>495</v>
      </c>
      <c r="G300" s="34"/>
      <c r="H300" s="34"/>
      <c r="I300" s="34"/>
      <c r="J300" s="34"/>
      <c r="K300" s="34"/>
      <c r="L300" s="37"/>
      <c r="M300" s="199"/>
      <c r="N300" s="200"/>
      <c r="O300" s="69"/>
      <c r="P300" s="69"/>
      <c r="Q300" s="69"/>
      <c r="R300" s="69"/>
      <c r="S300" s="69"/>
      <c r="T300" s="70"/>
      <c r="U300" s="32"/>
      <c r="V300" s="32"/>
      <c r="W300" s="32"/>
      <c r="X300" s="32"/>
      <c r="Y300" s="32"/>
      <c r="Z300" s="32"/>
      <c r="AA300" s="32"/>
      <c r="AB300" s="32"/>
      <c r="AC300" s="32"/>
      <c r="AD300" s="32"/>
      <c r="AE300" s="32"/>
      <c r="AT300" s="18" t="s">
        <v>141</v>
      </c>
      <c r="AU300" s="18" t="s">
        <v>88</v>
      </c>
    </row>
    <row r="301" spans="2:51" s="13" customFormat="1" ht="12">
      <c r="B301" s="201"/>
      <c r="C301" s="202"/>
      <c r="D301" s="197" t="s">
        <v>143</v>
      </c>
      <c r="E301" s="203" t="s">
        <v>1</v>
      </c>
      <c r="F301" s="204" t="s">
        <v>946</v>
      </c>
      <c r="G301" s="202"/>
      <c r="H301" s="203" t="s">
        <v>1</v>
      </c>
      <c r="I301" s="202"/>
      <c r="J301" s="202"/>
      <c r="K301" s="202"/>
      <c r="L301" s="205"/>
      <c r="M301" s="206"/>
      <c r="N301" s="207"/>
      <c r="O301" s="207"/>
      <c r="P301" s="207"/>
      <c r="Q301" s="207"/>
      <c r="R301" s="207"/>
      <c r="S301" s="207"/>
      <c r="T301" s="208"/>
      <c r="AT301" s="209" t="s">
        <v>143</v>
      </c>
      <c r="AU301" s="209" t="s">
        <v>88</v>
      </c>
      <c r="AV301" s="13" t="s">
        <v>86</v>
      </c>
      <c r="AW301" s="13" t="s">
        <v>33</v>
      </c>
      <c r="AX301" s="13" t="s">
        <v>78</v>
      </c>
      <c r="AY301" s="209" t="s">
        <v>133</v>
      </c>
    </row>
    <row r="302" spans="2:51" s="14" customFormat="1" ht="12">
      <c r="B302" s="210"/>
      <c r="C302" s="211"/>
      <c r="D302" s="197" t="s">
        <v>143</v>
      </c>
      <c r="E302" s="212" t="s">
        <v>1</v>
      </c>
      <c r="F302" s="213" t="s">
        <v>1067</v>
      </c>
      <c r="G302" s="211"/>
      <c r="H302" s="214">
        <v>557.7</v>
      </c>
      <c r="I302" s="211"/>
      <c r="J302" s="211"/>
      <c r="K302" s="211"/>
      <c r="L302" s="215"/>
      <c r="M302" s="216"/>
      <c r="N302" s="217"/>
      <c r="O302" s="217"/>
      <c r="P302" s="217"/>
      <c r="Q302" s="217"/>
      <c r="R302" s="217"/>
      <c r="S302" s="217"/>
      <c r="T302" s="218"/>
      <c r="AT302" s="219" t="s">
        <v>143</v>
      </c>
      <c r="AU302" s="219" t="s">
        <v>88</v>
      </c>
      <c r="AV302" s="14" t="s">
        <v>88</v>
      </c>
      <c r="AW302" s="14" t="s">
        <v>33</v>
      </c>
      <c r="AX302" s="14" t="s">
        <v>78</v>
      </c>
      <c r="AY302" s="219" t="s">
        <v>133</v>
      </c>
    </row>
    <row r="303" spans="2:51" s="15" customFormat="1" ht="12">
      <c r="B303" s="220"/>
      <c r="C303" s="221"/>
      <c r="D303" s="197" t="s">
        <v>143</v>
      </c>
      <c r="E303" s="222" t="s">
        <v>1</v>
      </c>
      <c r="F303" s="223" t="s">
        <v>146</v>
      </c>
      <c r="G303" s="221"/>
      <c r="H303" s="224">
        <v>557.7</v>
      </c>
      <c r="I303" s="221"/>
      <c r="J303" s="221"/>
      <c r="K303" s="221"/>
      <c r="L303" s="225"/>
      <c r="M303" s="226"/>
      <c r="N303" s="227"/>
      <c r="O303" s="227"/>
      <c r="P303" s="227"/>
      <c r="Q303" s="227"/>
      <c r="R303" s="227"/>
      <c r="S303" s="227"/>
      <c r="T303" s="228"/>
      <c r="AT303" s="229" t="s">
        <v>143</v>
      </c>
      <c r="AU303" s="229" t="s">
        <v>88</v>
      </c>
      <c r="AV303" s="15" t="s">
        <v>139</v>
      </c>
      <c r="AW303" s="15" t="s">
        <v>33</v>
      </c>
      <c r="AX303" s="15" t="s">
        <v>86</v>
      </c>
      <c r="AY303" s="229" t="s">
        <v>133</v>
      </c>
    </row>
    <row r="304" spans="2:63" s="12" customFormat="1" ht="22.9" customHeight="1">
      <c r="B304" s="169"/>
      <c r="C304" s="170"/>
      <c r="D304" s="171" t="s">
        <v>77</v>
      </c>
      <c r="E304" s="182" t="s">
        <v>139</v>
      </c>
      <c r="F304" s="182" t="s">
        <v>497</v>
      </c>
      <c r="G304" s="170"/>
      <c r="H304" s="170"/>
      <c r="I304" s="170"/>
      <c r="J304" s="183">
        <f>BK304</f>
        <v>0</v>
      </c>
      <c r="K304" s="170"/>
      <c r="L304" s="174"/>
      <c r="M304" s="175"/>
      <c r="N304" s="176"/>
      <c r="O304" s="176"/>
      <c r="P304" s="177">
        <f>SUM(P305:P320)</f>
        <v>74.04742499999999</v>
      </c>
      <c r="Q304" s="176"/>
      <c r="R304" s="177">
        <f>SUM(R305:R320)</f>
        <v>0.003792</v>
      </c>
      <c r="S304" s="176"/>
      <c r="T304" s="178">
        <f>SUM(T305:T320)</f>
        <v>0</v>
      </c>
      <c r="AR304" s="179" t="s">
        <v>86</v>
      </c>
      <c r="AT304" s="180" t="s">
        <v>77</v>
      </c>
      <c r="AU304" s="180" t="s">
        <v>86</v>
      </c>
      <c r="AY304" s="179" t="s">
        <v>133</v>
      </c>
      <c r="BK304" s="181">
        <f>SUM(BK305:BK320)</f>
        <v>0</v>
      </c>
    </row>
    <row r="305" spans="1:65" s="2" customFormat="1" ht="16.5" customHeight="1">
      <c r="A305" s="32"/>
      <c r="B305" s="33"/>
      <c r="C305" s="184" t="s">
        <v>447</v>
      </c>
      <c r="D305" s="184" t="s">
        <v>135</v>
      </c>
      <c r="E305" s="185" t="s">
        <v>499</v>
      </c>
      <c r="F305" s="186" t="s">
        <v>500</v>
      </c>
      <c r="G305" s="187" t="s">
        <v>249</v>
      </c>
      <c r="H305" s="188">
        <v>55.6</v>
      </c>
      <c r="I305" s="189">
        <v>0</v>
      </c>
      <c r="J305" s="189">
        <f>ROUND(I305*H305,2)</f>
        <v>0</v>
      </c>
      <c r="K305" s="190"/>
      <c r="L305" s="37"/>
      <c r="M305" s="191" t="s">
        <v>1</v>
      </c>
      <c r="N305" s="192" t="s">
        <v>43</v>
      </c>
      <c r="O305" s="193">
        <v>1.317</v>
      </c>
      <c r="P305" s="193">
        <f>O305*H305</f>
        <v>73.2252</v>
      </c>
      <c r="Q305" s="193">
        <v>0</v>
      </c>
      <c r="R305" s="193">
        <f>Q305*H305</f>
        <v>0</v>
      </c>
      <c r="S305" s="193">
        <v>0</v>
      </c>
      <c r="T305" s="194">
        <f>S305*H305</f>
        <v>0</v>
      </c>
      <c r="U305" s="32"/>
      <c r="V305" s="32"/>
      <c r="W305" s="32"/>
      <c r="X305" s="32"/>
      <c r="Y305" s="32"/>
      <c r="Z305" s="32"/>
      <c r="AA305" s="32"/>
      <c r="AB305" s="32"/>
      <c r="AC305" s="32"/>
      <c r="AD305" s="32"/>
      <c r="AE305" s="32"/>
      <c r="AR305" s="195" t="s">
        <v>139</v>
      </c>
      <c r="AT305" s="195" t="s">
        <v>135</v>
      </c>
      <c r="AU305" s="195" t="s">
        <v>88</v>
      </c>
      <c r="AY305" s="18" t="s">
        <v>133</v>
      </c>
      <c r="BE305" s="196">
        <f>IF(N305="základní",J305,0)</f>
        <v>0</v>
      </c>
      <c r="BF305" s="196">
        <f>IF(N305="snížená",J305,0)</f>
        <v>0</v>
      </c>
      <c r="BG305" s="196">
        <f>IF(N305="zákl. přenesená",J305,0)</f>
        <v>0</v>
      </c>
      <c r="BH305" s="196">
        <f>IF(N305="sníž. přenesená",J305,0)</f>
        <v>0</v>
      </c>
      <c r="BI305" s="196">
        <f>IF(N305="nulová",J305,0)</f>
        <v>0</v>
      </c>
      <c r="BJ305" s="18" t="s">
        <v>86</v>
      </c>
      <c r="BK305" s="196">
        <f>ROUND(I305*H305,2)</f>
        <v>0</v>
      </c>
      <c r="BL305" s="18" t="s">
        <v>139</v>
      </c>
      <c r="BM305" s="195" t="s">
        <v>1069</v>
      </c>
    </row>
    <row r="306" spans="1:47" s="2" customFormat="1" ht="12">
      <c r="A306" s="32"/>
      <c r="B306" s="33"/>
      <c r="C306" s="34"/>
      <c r="D306" s="197" t="s">
        <v>141</v>
      </c>
      <c r="E306" s="34"/>
      <c r="F306" s="198" t="s">
        <v>502</v>
      </c>
      <c r="G306" s="34"/>
      <c r="H306" s="34"/>
      <c r="I306" s="34"/>
      <c r="J306" s="34"/>
      <c r="K306" s="34"/>
      <c r="L306" s="37"/>
      <c r="M306" s="199"/>
      <c r="N306" s="200"/>
      <c r="O306" s="69"/>
      <c r="P306" s="69"/>
      <c r="Q306" s="69"/>
      <c r="R306" s="69"/>
      <c r="S306" s="69"/>
      <c r="T306" s="70"/>
      <c r="U306" s="32"/>
      <c r="V306" s="32"/>
      <c r="W306" s="32"/>
      <c r="X306" s="32"/>
      <c r="Y306" s="32"/>
      <c r="Z306" s="32"/>
      <c r="AA306" s="32"/>
      <c r="AB306" s="32"/>
      <c r="AC306" s="32"/>
      <c r="AD306" s="32"/>
      <c r="AE306" s="32"/>
      <c r="AT306" s="18" t="s">
        <v>141</v>
      </c>
      <c r="AU306" s="18" t="s">
        <v>88</v>
      </c>
    </row>
    <row r="307" spans="2:51" s="13" customFormat="1" ht="12">
      <c r="B307" s="201"/>
      <c r="C307" s="202"/>
      <c r="D307" s="197" t="s">
        <v>143</v>
      </c>
      <c r="E307" s="203" t="s">
        <v>1</v>
      </c>
      <c r="F307" s="204" t="s">
        <v>1056</v>
      </c>
      <c r="G307" s="202"/>
      <c r="H307" s="203" t="s">
        <v>1</v>
      </c>
      <c r="I307" s="202"/>
      <c r="J307" s="202"/>
      <c r="K307" s="202"/>
      <c r="L307" s="205"/>
      <c r="M307" s="206"/>
      <c r="N307" s="207"/>
      <c r="O307" s="207"/>
      <c r="P307" s="207"/>
      <c r="Q307" s="207"/>
      <c r="R307" s="207"/>
      <c r="S307" s="207"/>
      <c r="T307" s="208"/>
      <c r="AT307" s="209" t="s">
        <v>143</v>
      </c>
      <c r="AU307" s="209" t="s">
        <v>88</v>
      </c>
      <c r="AV307" s="13" t="s">
        <v>86</v>
      </c>
      <c r="AW307" s="13" t="s">
        <v>33</v>
      </c>
      <c r="AX307" s="13" t="s">
        <v>78</v>
      </c>
      <c r="AY307" s="209" t="s">
        <v>133</v>
      </c>
    </row>
    <row r="308" spans="2:51" s="14" customFormat="1" ht="12">
      <c r="B308" s="210"/>
      <c r="C308" s="211"/>
      <c r="D308" s="197" t="s">
        <v>143</v>
      </c>
      <c r="E308" s="212" t="s">
        <v>1</v>
      </c>
      <c r="F308" s="213" t="s">
        <v>1070</v>
      </c>
      <c r="G308" s="211"/>
      <c r="H308" s="214">
        <v>55.62</v>
      </c>
      <c r="I308" s="211"/>
      <c r="J308" s="211"/>
      <c r="K308" s="211"/>
      <c r="L308" s="215"/>
      <c r="M308" s="216"/>
      <c r="N308" s="217"/>
      <c r="O308" s="217"/>
      <c r="P308" s="217"/>
      <c r="Q308" s="217"/>
      <c r="R308" s="217"/>
      <c r="S308" s="217"/>
      <c r="T308" s="218"/>
      <c r="AT308" s="219" t="s">
        <v>143</v>
      </c>
      <c r="AU308" s="219" t="s">
        <v>88</v>
      </c>
      <c r="AV308" s="14" t="s">
        <v>88</v>
      </c>
      <c r="AW308" s="14" t="s">
        <v>33</v>
      </c>
      <c r="AX308" s="14" t="s">
        <v>78</v>
      </c>
      <c r="AY308" s="219" t="s">
        <v>133</v>
      </c>
    </row>
    <row r="309" spans="2:51" s="15" customFormat="1" ht="12">
      <c r="B309" s="220"/>
      <c r="C309" s="221"/>
      <c r="D309" s="197" t="s">
        <v>143</v>
      </c>
      <c r="E309" s="222" t="s">
        <v>1</v>
      </c>
      <c r="F309" s="223" t="s">
        <v>146</v>
      </c>
      <c r="G309" s="221"/>
      <c r="H309" s="224">
        <v>55.62</v>
      </c>
      <c r="I309" s="221"/>
      <c r="J309" s="221"/>
      <c r="K309" s="221"/>
      <c r="L309" s="225"/>
      <c r="M309" s="226"/>
      <c r="N309" s="227"/>
      <c r="O309" s="227"/>
      <c r="P309" s="227"/>
      <c r="Q309" s="227"/>
      <c r="R309" s="227"/>
      <c r="S309" s="227"/>
      <c r="T309" s="228"/>
      <c r="AT309" s="229" t="s">
        <v>143</v>
      </c>
      <c r="AU309" s="229" t="s">
        <v>88</v>
      </c>
      <c r="AV309" s="15" t="s">
        <v>139</v>
      </c>
      <c r="AW309" s="15" t="s">
        <v>33</v>
      </c>
      <c r="AX309" s="15" t="s">
        <v>78</v>
      </c>
      <c r="AY309" s="229" t="s">
        <v>133</v>
      </c>
    </row>
    <row r="310" spans="2:51" s="14" customFormat="1" ht="12">
      <c r="B310" s="210"/>
      <c r="C310" s="211"/>
      <c r="D310" s="197" t="s">
        <v>143</v>
      </c>
      <c r="E310" s="212" t="s">
        <v>1</v>
      </c>
      <c r="F310" s="213" t="s">
        <v>1071</v>
      </c>
      <c r="G310" s="211"/>
      <c r="H310" s="214">
        <v>55.6</v>
      </c>
      <c r="I310" s="211"/>
      <c r="J310" s="211"/>
      <c r="K310" s="211"/>
      <c r="L310" s="215"/>
      <c r="M310" s="216"/>
      <c r="N310" s="217"/>
      <c r="O310" s="217"/>
      <c r="P310" s="217"/>
      <c r="Q310" s="217"/>
      <c r="R310" s="217"/>
      <c r="S310" s="217"/>
      <c r="T310" s="218"/>
      <c r="AT310" s="219" t="s">
        <v>143</v>
      </c>
      <c r="AU310" s="219" t="s">
        <v>88</v>
      </c>
      <c r="AV310" s="14" t="s">
        <v>88</v>
      </c>
      <c r="AW310" s="14" t="s">
        <v>33</v>
      </c>
      <c r="AX310" s="14" t="s">
        <v>86</v>
      </c>
      <c r="AY310" s="219" t="s">
        <v>133</v>
      </c>
    </row>
    <row r="311" spans="1:65" s="2" customFormat="1" ht="16.5" customHeight="1">
      <c r="A311" s="32"/>
      <c r="B311" s="33"/>
      <c r="C311" s="184" t="s">
        <v>452</v>
      </c>
      <c r="D311" s="184" t="s">
        <v>135</v>
      </c>
      <c r="E311" s="185" t="s">
        <v>1072</v>
      </c>
      <c r="F311" s="186" t="s">
        <v>1073</v>
      </c>
      <c r="G311" s="187" t="s">
        <v>249</v>
      </c>
      <c r="H311" s="188">
        <v>0.225</v>
      </c>
      <c r="I311" s="189">
        <v>0</v>
      </c>
      <c r="J311" s="189">
        <f>ROUND(I311*H311,2)</f>
        <v>0</v>
      </c>
      <c r="K311" s="190"/>
      <c r="L311" s="37"/>
      <c r="M311" s="191" t="s">
        <v>1</v>
      </c>
      <c r="N311" s="192" t="s">
        <v>43</v>
      </c>
      <c r="O311" s="193">
        <v>1.465</v>
      </c>
      <c r="P311" s="193">
        <f>O311*H311</f>
        <v>0.329625</v>
      </c>
      <c r="Q311" s="193">
        <v>0</v>
      </c>
      <c r="R311" s="193">
        <f>Q311*H311</f>
        <v>0</v>
      </c>
      <c r="S311" s="193">
        <v>0</v>
      </c>
      <c r="T311" s="194">
        <f>S311*H311</f>
        <v>0</v>
      </c>
      <c r="U311" s="32"/>
      <c r="V311" s="32"/>
      <c r="W311" s="32"/>
      <c r="X311" s="32"/>
      <c r="Y311" s="32"/>
      <c r="Z311" s="32"/>
      <c r="AA311" s="32"/>
      <c r="AB311" s="32"/>
      <c r="AC311" s="32"/>
      <c r="AD311" s="32"/>
      <c r="AE311" s="32"/>
      <c r="AR311" s="195" t="s">
        <v>139</v>
      </c>
      <c r="AT311" s="195" t="s">
        <v>135</v>
      </c>
      <c r="AU311" s="195" t="s">
        <v>88</v>
      </c>
      <c r="AY311" s="18" t="s">
        <v>133</v>
      </c>
      <c r="BE311" s="196">
        <f>IF(N311="základní",J311,0)</f>
        <v>0</v>
      </c>
      <c r="BF311" s="196">
        <f>IF(N311="snížená",J311,0)</f>
        <v>0</v>
      </c>
      <c r="BG311" s="196">
        <f>IF(N311="zákl. přenesená",J311,0)</f>
        <v>0</v>
      </c>
      <c r="BH311" s="196">
        <f>IF(N311="sníž. přenesená",J311,0)</f>
        <v>0</v>
      </c>
      <c r="BI311" s="196">
        <f>IF(N311="nulová",J311,0)</f>
        <v>0</v>
      </c>
      <c r="BJ311" s="18" t="s">
        <v>86</v>
      </c>
      <c r="BK311" s="196">
        <f>ROUND(I311*H311,2)</f>
        <v>0</v>
      </c>
      <c r="BL311" s="18" t="s">
        <v>139</v>
      </c>
      <c r="BM311" s="195" t="s">
        <v>1074</v>
      </c>
    </row>
    <row r="312" spans="1:47" s="2" customFormat="1" ht="19.5">
      <c r="A312" s="32"/>
      <c r="B312" s="33"/>
      <c r="C312" s="34"/>
      <c r="D312" s="197" t="s">
        <v>141</v>
      </c>
      <c r="E312" s="34"/>
      <c r="F312" s="198" t="s">
        <v>1075</v>
      </c>
      <c r="G312" s="34"/>
      <c r="H312" s="34"/>
      <c r="I312" s="34"/>
      <c r="J312" s="34"/>
      <c r="K312" s="34"/>
      <c r="L312" s="37"/>
      <c r="M312" s="199"/>
      <c r="N312" s="200"/>
      <c r="O312" s="69"/>
      <c r="P312" s="69"/>
      <c r="Q312" s="69"/>
      <c r="R312" s="69"/>
      <c r="S312" s="69"/>
      <c r="T312" s="70"/>
      <c r="U312" s="32"/>
      <c r="V312" s="32"/>
      <c r="W312" s="32"/>
      <c r="X312" s="32"/>
      <c r="Y312" s="32"/>
      <c r="Z312" s="32"/>
      <c r="AA312" s="32"/>
      <c r="AB312" s="32"/>
      <c r="AC312" s="32"/>
      <c r="AD312" s="32"/>
      <c r="AE312" s="32"/>
      <c r="AT312" s="18" t="s">
        <v>141</v>
      </c>
      <c r="AU312" s="18" t="s">
        <v>88</v>
      </c>
    </row>
    <row r="313" spans="2:51" s="13" customFormat="1" ht="12">
      <c r="B313" s="201"/>
      <c r="C313" s="202"/>
      <c r="D313" s="197" t="s">
        <v>143</v>
      </c>
      <c r="E313" s="203" t="s">
        <v>1</v>
      </c>
      <c r="F313" s="204" t="s">
        <v>1076</v>
      </c>
      <c r="G313" s="202"/>
      <c r="H313" s="203" t="s">
        <v>1</v>
      </c>
      <c r="I313" s="202"/>
      <c r="J313" s="202"/>
      <c r="K313" s="202"/>
      <c r="L313" s="205"/>
      <c r="M313" s="206"/>
      <c r="N313" s="207"/>
      <c r="O313" s="207"/>
      <c r="P313" s="207"/>
      <c r="Q313" s="207"/>
      <c r="R313" s="207"/>
      <c r="S313" s="207"/>
      <c r="T313" s="208"/>
      <c r="AT313" s="209" t="s">
        <v>143</v>
      </c>
      <c r="AU313" s="209" t="s">
        <v>88</v>
      </c>
      <c r="AV313" s="13" t="s">
        <v>86</v>
      </c>
      <c r="AW313" s="13" t="s">
        <v>33</v>
      </c>
      <c r="AX313" s="13" t="s">
        <v>78</v>
      </c>
      <c r="AY313" s="209" t="s">
        <v>133</v>
      </c>
    </row>
    <row r="314" spans="2:51" s="14" customFormat="1" ht="12">
      <c r="B314" s="210"/>
      <c r="C314" s="211"/>
      <c r="D314" s="197" t="s">
        <v>143</v>
      </c>
      <c r="E314" s="212" t="s">
        <v>1</v>
      </c>
      <c r="F314" s="213" t="s">
        <v>1077</v>
      </c>
      <c r="G314" s="211"/>
      <c r="H314" s="214">
        <v>0.225</v>
      </c>
      <c r="I314" s="211"/>
      <c r="J314" s="211"/>
      <c r="K314" s="211"/>
      <c r="L314" s="215"/>
      <c r="M314" s="216"/>
      <c r="N314" s="217"/>
      <c r="O314" s="217"/>
      <c r="P314" s="217"/>
      <c r="Q314" s="217"/>
      <c r="R314" s="217"/>
      <c r="S314" s="217"/>
      <c r="T314" s="218"/>
      <c r="AT314" s="219" t="s">
        <v>143</v>
      </c>
      <c r="AU314" s="219" t="s">
        <v>88</v>
      </c>
      <c r="AV314" s="14" t="s">
        <v>88</v>
      </c>
      <c r="AW314" s="14" t="s">
        <v>33</v>
      </c>
      <c r="AX314" s="14" t="s">
        <v>78</v>
      </c>
      <c r="AY314" s="219" t="s">
        <v>133</v>
      </c>
    </row>
    <row r="315" spans="2:51" s="15" customFormat="1" ht="12">
      <c r="B315" s="220"/>
      <c r="C315" s="221"/>
      <c r="D315" s="197" t="s">
        <v>143</v>
      </c>
      <c r="E315" s="222" t="s">
        <v>1</v>
      </c>
      <c r="F315" s="223" t="s">
        <v>146</v>
      </c>
      <c r="G315" s="221"/>
      <c r="H315" s="224">
        <v>0.225</v>
      </c>
      <c r="I315" s="221"/>
      <c r="J315" s="221"/>
      <c r="K315" s="221"/>
      <c r="L315" s="225"/>
      <c r="M315" s="226"/>
      <c r="N315" s="227"/>
      <c r="O315" s="227"/>
      <c r="P315" s="227"/>
      <c r="Q315" s="227"/>
      <c r="R315" s="227"/>
      <c r="S315" s="227"/>
      <c r="T315" s="228"/>
      <c r="AT315" s="229" t="s">
        <v>143</v>
      </c>
      <c r="AU315" s="229" t="s">
        <v>88</v>
      </c>
      <c r="AV315" s="15" t="s">
        <v>139</v>
      </c>
      <c r="AW315" s="15" t="s">
        <v>33</v>
      </c>
      <c r="AX315" s="15" t="s">
        <v>86</v>
      </c>
      <c r="AY315" s="229" t="s">
        <v>133</v>
      </c>
    </row>
    <row r="316" spans="1:65" s="2" customFormat="1" ht="16.5" customHeight="1">
      <c r="A316" s="32"/>
      <c r="B316" s="33"/>
      <c r="C316" s="184" t="s">
        <v>457</v>
      </c>
      <c r="D316" s="184" t="s">
        <v>135</v>
      </c>
      <c r="E316" s="185" t="s">
        <v>1078</v>
      </c>
      <c r="F316" s="186" t="s">
        <v>1079</v>
      </c>
      <c r="G316" s="187" t="s">
        <v>138</v>
      </c>
      <c r="H316" s="188">
        <v>0.6</v>
      </c>
      <c r="I316" s="189">
        <v>0</v>
      </c>
      <c r="J316" s="189">
        <f>ROUND(I316*H316,2)</f>
        <v>0</v>
      </c>
      <c r="K316" s="190"/>
      <c r="L316" s="37"/>
      <c r="M316" s="191" t="s">
        <v>1</v>
      </c>
      <c r="N316" s="192" t="s">
        <v>43</v>
      </c>
      <c r="O316" s="193">
        <v>0.821</v>
      </c>
      <c r="P316" s="193">
        <f>O316*H316</f>
        <v>0.4925999999999999</v>
      </c>
      <c r="Q316" s="193">
        <v>0.00632</v>
      </c>
      <c r="R316" s="193">
        <f>Q316*H316</f>
        <v>0.003792</v>
      </c>
      <c r="S316" s="193">
        <v>0</v>
      </c>
      <c r="T316" s="194">
        <f>S316*H316</f>
        <v>0</v>
      </c>
      <c r="U316" s="32"/>
      <c r="V316" s="32"/>
      <c r="W316" s="32"/>
      <c r="X316" s="32"/>
      <c r="Y316" s="32"/>
      <c r="Z316" s="32"/>
      <c r="AA316" s="32"/>
      <c r="AB316" s="32"/>
      <c r="AC316" s="32"/>
      <c r="AD316" s="32"/>
      <c r="AE316" s="32"/>
      <c r="AR316" s="195" t="s">
        <v>139</v>
      </c>
      <c r="AT316" s="195" t="s">
        <v>135</v>
      </c>
      <c r="AU316" s="195" t="s">
        <v>88</v>
      </c>
      <c r="AY316" s="18" t="s">
        <v>133</v>
      </c>
      <c r="BE316" s="196">
        <f>IF(N316="základní",J316,0)</f>
        <v>0</v>
      </c>
      <c r="BF316" s="196">
        <f>IF(N316="snížená",J316,0)</f>
        <v>0</v>
      </c>
      <c r="BG316" s="196">
        <f>IF(N316="zákl. přenesená",J316,0)</f>
        <v>0</v>
      </c>
      <c r="BH316" s="196">
        <f>IF(N316="sníž. přenesená",J316,0)</f>
        <v>0</v>
      </c>
      <c r="BI316" s="196">
        <f>IF(N316="nulová",J316,0)</f>
        <v>0</v>
      </c>
      <c r="BJ316" s="18" t="s">
        <v>86</v>
      </c>
      <c r="BK316" s="196">
        <f>ROUND(I316*H316,2)</f>
        <v>0</v>
      </c>
      <c r="BL316" s="18" t="s">
        <v>139</v>
      </c>
      <c r="BM316" s="195" t="s">
        <v>1080</v>
      </c>
    </row>
    <row r="317" spans="1:47" s="2" customFormat="1" ht="12">
      <c r="A317" s="32"/>
      <c r="B317" s="33"/>
      <c r="C317" s="34"/>
      <c r="D317" s="197" t="s">
        <v>141</v>
      </c>
      <c r="E317" s="34"/>
      <c r="F317" s="198" t="s">
        <v>1081</v>
      </c>
      <c r="G317" s="34"/>
      <c r="H317" s="34"/>
      <c r="I317" s="34"/>
      <c r="J317" s="34"/>
      <c r="K317" s="34"/>
      <c r="L317" s="37"/>
      <c r="M317" s="199"/>
      <c r="N317" s="200"/>
      <c r="O317" s="69"/>
      <c r="P317" s="69"/>
      <c r="Q317" s="69"/>
      <c r="R317" s="69"/>
      <c r="S317" s="69"/>
      <c r="T317" s="70"/>
      <c r="U317" s="32"/>
      <c r="V317" s="32"/>
      <c r="W317" s="32"/>
      <c r="X317" s="32"/>
      <c r="Y317" s="32"/>
      <c r="Z317" s="32"/>
      <c r="AA317" s="32"/>
      <c r="AB317" s="32"/>
      <c r="AC317" s="32"/>
      <c r="AD317" s="32"/>
      <c r="AE317" s="32"/>
      <c r="AT317" s="18" t="s">
        <v>141</v>
      </c>
      <c r="AU317" s="18" t="s">
        <v>88</v>
      </c>
    </row>
    <row r="318" spans="2:51" s="13" customFormat="1" ht="12">
      <c r="B318" s="201"/>
      <c r="C318" s="202"/>
      <c r="D318" s="197" t="s">
        <v>143</v>
      </c>
      <c r="E318" s="203" t="s">
        <v>1</v>
      </c>
      <c r="F318" s="204" t="s">
        <v>1076</v>
      </c>
      <c r="G318" s="202"/>
      <c r="H318" s="203" t="s">
        <v>1</v>
      </c>
      <c r="I318" s="202"/>
      <c r="J318" s="202"/>
      <c r="K318" s="202"/>
      <c r="L318" s="205"/>
      <c r="M318" s="206"/>
      <c r="N318" s="207"/>
      <c r="O318" s="207"/>
      <c r="P318" s="207"/>
      <c r="Q318" s="207"/>
      <c r="R318" s="207"/>
      <c r="S318" s="207"/>
      <c r="T318" s="208"/>
      <c r="AT318" s="209" t="s">
        <v>143</v>
      </c>
      <c r="AU318" s="209" t="s">
        <v>88</v>
      </c>
      <c r="AV318" s="13" t="s">
        <v>86</v>
      </c>
      <c r="AW318" s="13" t="s">
        <v>33</v>
      </c>
      <c r="AX318" s="13" t="s">
        <v>78</v>
      </c>
      <c r="AY318" s="209" t="s">
        <v>133</v>
      </c>
    </row>
    <row r="319" spans="2:51" s="14" customFormat="1" ht="12">
      <c r="B319" s="210"/>
      <c r="C319" s="211"/>
      <c r="D319" s="197" t="s">
        <v>143</v>
      </c>
      <c r="E319" s="212" t="s">
        <v>1</v>
      </c>
      <c r="F319" s="213" t="s">
        <v>1082</v>
      </c>
      <c r="G319" s="211"/>
      <c r="H319" s="214">
        <v>0.6</v>
      </c>
      <c r="I319" s="211"/>
      <c r="J319" s="211"/>
      <c r="K319" s="211"/>
      <c r="L319" s="215"/>
      <c r="M319" s="216"/>
      <c r="N319" s="217"/>
      <c r="O319" s="217"/>
      <c r="P319" s="217"/>
      <c r="Q319" s="217"/>
      <c r="R319" s="217"/>
      <c r="S319" s="217"/>
      <c r="T319" s="218"/>
      <c r="AT319" s="219" t="s">
        <v>143</v>
      </c>
      <c r="AU319" s="219" t="s">
        <v>88</v>
      </c>
      <c r="AV319" s="14" t="s">
        <v>88</v>
      </c>
      <c r="AW319" s="14" t="s">
        <v>33</v>
      </c>
      <c r="AX319" s="14" t="s">
        <v>78</v>
      </c>
      <c r="AY319" s="219" t="s">
        <v>133</v>
      </c>
    </row>
    <row r="320" spans="2:51" s="15" customFormat="1" ht="12">
      <c r="B320" s="220"/>
      <c r="C320" s="221"/>
      <c r="D320" s="197" t="s">
        <v>143</v>
      </c>
      <c r="E320" s="222" t="s">
        <v>1</v>
      </c>
      <c r="F320" s="223" t="s">
        <v>146</v>
      </c>
      <c r="G320" s="221"/>
      <c r="H320" s="224">
        <v>0.6</v>
      </c>
      <c r="I320" s="221"/>
      <c r="J320" s="221"/>
      <c r="K320" s="221"/>
      <c r="L320" s="225"/>
      <c r="M320" s="226"/>
      <c r="N320" s="227"/>
      <c r="O320" s="227"/>
      <c r="P320" s="227"/>
      <c r="Q320" s="227"/>
      <c r="R320" s="227"/>
      <c r="S320" s="227"/>
      <c r="T320" s="228"/>
      <c r="AT320" s="229" t="s">
        <v>143</v>
      </c>
      <c r="AU320" s="229" t="s">
        <v>88</v>
      </c>
      <c r="AV320" s="15" t="s">
        <v>139</v>
      </c>
      <c r="AW320" s="15" t="s">
        <v>33</v>
      </c>
      <c r="AX320" s="15" t="s">
        <v>86</v>
      </c>
      <c r="AY320" s="229" t="s">
        <v>133</v>
      </c>
    </row>
    <row r="321" spans="2:63" s="12" customFormat="1" ht="22.9" customHeight="1">
      <c r="B321" s="169"/>
      <c r="C321" s="170"/>
      <c r="D321" s="171" t="s">
        <v>77</v>
      </c>
      <c r="E321" s="182" t="s">
        <v>164</v>
      </c>
      <c r="F321" s="182" t="s">
        <v>555</v>
      </c>
      <c r="G321" s="170"/>
      <c r="H321" s="170"/>
      <c r="I321" s="170"/>
      <c r="J321" s="183">
        <f>BK321</f>
        <v>0</v>
      </c>
      <c r="K321" s="170"/>
      <c r="L321" s="174"/>
      <c r="M321" s="175"/>
      <c r="N321" s="176"/>
      <c r="O321" s="176"/>
      <c r="P321" s="177">
        <f>SUM(P322:P325)</f>
        <v>-55.994400000000006</v>
      </c>
      <c r="Q321" s="176"/>
      <c r="R321" s="177">
        <f>SUM(R322:R325)</f>
        <v>-11.31592</v>
      </c>
      <c r="S321" s="176"/>
      <c r="T321" s="178">
        <f>SUM(T322:T325)</f>
        <v>0</v>
      </c>
      <c r="AR321" s="179" t="s">
        <v>86</v>
      </c>
      <c r="AT321" s="180" t="s">
        <v>77</v>
      </c>
      <c r="AU321" s="180" t="s">
        <v>86</v>
      </c>
      <c r="AY321" s="179" t="s">
        <v>133</v>
      </c>
      <c r="BK321" s="181">
        <f>SUM(BK322:BK325)</f>
        <v>0</v>
      </c>
    </row>
    <row r="322" spans="1:65" s="2" customFormat="1" ht="16.5" customHeight="1">
      <c r="A322" s="32"/>
      <c r="B322" s="33"/>
      <c r="C322" s="184" t="s">
        <v>464</v>
      </c>
      <c r="D322" s="184" t="s">
        <v>135</v>
      </c>
      <c r="E322" s="185" t="s">
        <v>589</v>
      </c>
      <c r="F322" s="186" t="s">
        <v>590</v>
      </c>
      <c r="G322" s="187" t="s">
        <v>390</v>
      </c>
      <c r="H322" s="188">
        <v>-61.6</v>
      </c>
      <c r="I322" s="189">
        <v>0</v>
      </c>
      <c r="J322" s="189">
        <f>ROUND(I322*H322,2)</f>
        <v>0</v>
      </c>
      <c r="K322" s="190"/>
      <c r="L322" s="37"/>
      <c r="M322" s="191" t="s">
        <v>1</v>
      </c>
      <c r="N322" s="192" t="s">
        <v>43</v>
      </c>
      <c r="O322" s="193">
        <v>0.909</v>
      </c>
      <c r="P322" s="193">
        <f>O322*H322</f>
        <v>-55.994400000000006</v>
      </c>
      <c r="Q322" s="193">
        <v>0.1837</v>
      </c>
      <c r="R322" s="193">
        <f>Q322*H322</f>
        <v>-11.31592</v>
      </c>
      <c r="S322" s="193">
        <v>0</v>
      </c>
      <c r="T322" s="194">
        <f>S322*H322</f>
        <v>0</v>
      </c>
      <c r="U322" s="32"/>
      <c r="V322" s="32"/>
      <c r="W322" s="32"/>
      <c r="X322" s="32"/>
      <c r="Y322" s="32"/>
      <c r="Z322" s="32"/>
      <c r="AA322" s="32"/>
      <c r="AB322" s="32"/>
      <c r="AC322" s="32"/>
      <c r="AD322" s="32"/>
      <c r="AE322" s="32"/>
      <c r="AR322" s="195" t="s">
        <v>139</v>
      </c>
      <c r="AT322" s="195" t="s">
        <v>135</v>
      </c>
      <c r="AU322" s="195" t="s">
        <v>88</v>
      </c>
      <c r="AY322" s="18" t="s">
        <v>133</v>
      </c>
      <c r="BE322" s="196">
        <f>IF(N322="základní",J322,0)</f>
        <v>0</v>
      </c>
      <c r="BF322" s="196">
        <f>IF(N322="snížená",J322,0)</f>
        <v>0</v>
      </c>
      <c r="BG322" s="196">
        <f>IF(N322="zákl. přenesená",J322,0)</f>
        <v>0</v>
      </c>
      <c r="BH322" s="196">
        <f>IF(N322="sníž. přenesená",J322,0)</f>
        <v>0</v>
      </c>
      <c r="BI322" s="196">
        <f>IF(N322="nulová",J322,0)</f>
        <v>0</v>
      </c>
      <c r="BJ322" s="18" t="s">
        <v>86</v>
      </c>
      <c r="BK322" s="196">
        <f>ROUND(I322*H322,2)</f>
        <v>0</v>
      </c>
      <c r="BL322" s="18" t="s">
        <v>139</v>
      </c>
      <c r="BM322" s="195" t="s">
        <v>1083</v>
      </c>
    </row>
    <row r="323" spans="1:47" s="2" customFormat="1" ht="19.5">
      <c r="A323" s="32"/>
      <c r="B323" s="33"/>
      <c r="C323" s="34"/>
      <c r="D323" s="197" t="s">
        <v>141</v>
      </c>
      <c r="E323" s="34"/>
      <c r="F323" s="198" t="s">
        <v>592</v>
      </c>
      <c r="G323" s="34"/>
      <c r="H323" s="34"/>
      <c r="I323" s="34"/>
      <c r="J323" s="34"/>
      <c r="K323" s="34"/>
      <c r="L323" s="37"/>
      <c r="M323" s="199"/>
      <c r="N323" s="200"/>
      <c r="O323" s="69"/>
      <c r="P323" s="69"/>
      <c r="Q323" s="69"/>
      <c r="R323" s="69"/>
      <c r="S323" s="69"/>
      <c r="T323" s="70"/>
      <c r="U323" s="32"/>
      <c r="V323" s="32"/>
      <c r="W323" s="32"/>
      <c r="X323" s="32"/>
      <c r="Y323" s="32"/>
      <c r="Z323" s="32"/>
      <c r="AA323" s="32"/>
      <c r="AB323" s="32"/>
      <c r="AC323" s="32"/>
      <c r="AD323" s="32"/>
      <c r="AE323" s="32"/>
      <c r="AT323" s="18" t="s">
        <v>141</v>
      </c>
      <c r="AU323" s="18" t="s">
        <v>88</v>
      </c>
    </row>
    <row r="324" spans="2:51" s="13" customFormat="1" ht="12">
      <c r="B324" s="201"/>
      <c r="C324" s="202"/>
      <c r="D324" s="197" t="s">
        <v>143</v>
      </c>
      <c r="E324" s="203" t="s">
        <v>1</v>
      </c>
      <c r="F324" s="204" t="s">
        <v>151</v>
      </c>
      <c r="G324" s="202"/>
      <c r="H324" s="203" t="s">
        <v>1</v>
      </c>
      <c r="I324" s="202"/>
      <c r="J324" s="202"/>
      <c r="K324" s="202"/>
      <c r="L324" s="205"/>
      <c r="M324" s="206"/>
      <c r="N324" s="207"/>
      <c r="O324" s="207"/>
      <c r="P324" s="207"/>
      <c r="Q324" s="207"/>
      <c r="R324" s="207"/>
      <c r="S324" s="207"/>
      <c r="T324" s="208"/>
      <c r="AT324" s="209" t="s">
        <v>143</v>
      </c>
      <c r="AU324" s="209" t="s">
        <v>88</v>
      </c>
      <c r="AV324" s="13" t="s">
        <v>86</v>
      </c>
      <c r="AW324" s="13" t="s">
        <v>33</v>
      </c>
      <c r="AX324" s="13" t="s">
        <v>78</v>
      </c>
      <c r="AY324" s="209" t="s">
        <v>133</v>
      </c>
    </row>
    <row r="325" spans="2:51" s="14" customFormat="1" ht="12">
      <c r="B325" s="210"/>
      <c r="C325" s="211"/>
      <c r="D325" s="197" t="s">
        <v>143</v>
      </c>
      <c r="E325" s="212" t="s">
        <v>1</v>
      </c>
      <c r="F325" s="213" t="s">
        <v>1084</v>
      </c>
      <c r="G325" s="211"/>
      <c r="H325" s="214">
        <v>-61.6</v>
      </c>
      <c r="I325" s="211"/>
      <c r="J325" s="211"/>
      <c r="K325" s="211"/>
      <c r="L325" s="215"/>
      <c r="M325" s="216"/>
      <c r="N325" s="217"/>
      <c r="O325" s="217"/>
      <c r="P325" s="217"/>
      <c r="Q325" s="217"/>
      <c r="R325" s="217"/>
      <c r="S325" s="217"/>
      <c r="T325" s="218"/>
      <c r="AT325" s="219" t="s">
        <v>143</v>
      </c>
      <c r="AU325" s="219" t="s">
        <v>88</v>
      </c>
      <c r="AV325" s="14" t="s">
        <v>88</v>
      </c>
      <c r="AW325" s="14" t="s">
        <v>33</v>
      </c>
      <c r="AX325" s="14" t="s">
        <v>86</v>
      </c>
      <c r="AY325" s="219" t="s">
        <v>133</v>
      </c>
    </row>
    <row r="326" spans="2:63" s="12" customFormat="1" ht="22.9" customHeight="1">
      <c r="B326" s="169"/>
      <c r="C326" s="170"/>
      <c r="D326" s="171" t="s">
        <v>77</v>
      </c>
      <c r="E326" s="182" t="s">
        <v>183</v>
      </c>
      <c r="F326" s="182" t="s">
        <v>599</v>
      </c>
      <c r="G326" s="170"/>
      <c r="H326" s="170"/>
      <c r="I326" s="170"/>
      <c r="J326" s="183">
        <f>BK326</f>
        <v>0</v>
      </c>
      <c r="K326" s="170"/>
      <c r="L326" s="174"/>
      <c r="M326" s="175"/>
      <c r="N326" s="176"/>
      <c r="O326" s="176"/>
      <c r="P326" s="177">
        <f>SUM(P327:P482)</f>
        <v>1232.1685</v>
      </c>
      <c r="Q326" s="176"/>
      <c r="R326" s="177">
        <f>SUM(R327:R482)</f>
        <v>39.75983</v>
      </c>
      <c r="S326" s="176"/>
      <c r="T326" s="178">
        <f>SUM(T327:T482)</f>
        <v>0</v>
      </c>
      <c r="AR326" s="179" t="s">
        <v>86</v>
      </c>
      <c r="AT326" s="180" t="s">
        <v>77</v>
      </c>
      <c r="AU326" s="180" t="s">
        <v>86</v>
      </c>
      <c r="AY326" s="179" t="s">
        <v>133</v>
      </c>
      <c r="BK326" s="181">
        <f>SUM(BK327:BK482)</f>
        <v>0</v>
      </c>
    </row>
    <row r="327" spans="1:65" s="2" customFormat="1" ht="16.5" customHeight="1">
      <c r="A327" s="32"/>
      <c r="B327" s="33"/>
      <c r="C327" s="184" t="s">
        <v>472</v>
      </c>
      <c r="D327" s="184" t="s">
        <v>135</v>
      </c>
      <c r="E327" s="185" t="s">
        <v>1085</v>
      </c>
      <c r="F327" s="186" t="s">
        <v>1086</v>
      </c>
      <c r="G327" s="187" t="s">
        <v>172</v>
      </c>
      <c r="H327" s="188">
        <v>470</v>
      </c>
      <c r="I327" s="189">
        <v>0</v>
      </c>
      <c r="J327" s="189">
        <f>ROUND(I327*H327,2)</f>
        <v>0</v>
      </c>
      <c r="K327" s="190"/>
      <c r="L327" s="37"/>
      <c r="M327" s="191" t="s">
        <v>1</v>
      </c>
      <c r="N327" s="192" t="s">
        <v>43</v>
      </c>
      <c r="O327" s="193">
        <v>0.28</v>
      </c>
      <c r="P327" s="193">
        <f>O327*H327</f>
        <v>131.60000000000002</v>
      </c>
      <c r="Q327" s="193">
        <v>0.00422</v>
      </c>
      <c r="R327" s="193">
        <f>Q327*H327</f>
        <v>1.9833999999999998</v>
      </c>
      <c r="S327" s="193">
        <v>0</v>
      </c>
      <c r="T327" s="194">
        <f>S327*H327</f>
        <v>0</v>
      </c>
      <c r="U327" s="32"/>
      <c r="V327" s="32"/>
      <c r="W327" s="32"/>
      <c r="X327" s="32"/>
      <c r="Y327" s="32"/>
      <c r="Z327" s="32"/>
      <c r="AA327" s="32"/>
      <c r="AB327" s="32"/>
      <c r="AC327" s="32"/>
      <c r="AD327" s="32"/>
      <c r="AE327" s="32"/>
      <c r="AR327" s="195" t="s">
        <v>139</v>
      </c>
      <c r="AT327" s="195" t="s">
        <v>135</v>
      </c>
      <c r="AU327" s="195" t="s">
        <v>88</v>
      </c>
      <c r="AY327" s="18" t="s">
        <v>133</v>
      </c>
      <c r="BE327" s="196">
        <f>IF(N327="základní",J327,0)</f>
        <v>0</v>
      </c>
      <c r="BF327" s="196">
        <f>IF(N327="snížená",J327,0)</f>
        <v>0</v>
      </c>
      <c r="BG327" s="196">
        <f>IF(N327="zákl. přenesená",J327,0)</f>
        <v>0</v>
      </c>
      <c r="BH327" s="196">
        <f>IF(N327="sníž. přenesená",J327,0)</f>
        <v>0</v>
      </c>
      <c r="BI327" s="196">
        <f>IF(N327="nulová",J327,0)</f>
        <v>0</v>
      </c>
      <c r="BJ327" s="18" t="s">
        <v>86</v>
      </c>
      <c r="BK327" s="196">
        <f>ROUND(I327*H327,2)</f>
        <v>0</v>
      </c>
      <c r="BL327" s="18" t="s">
        <v>139</v>
      </c>
      <c r="BM327" s="195" t="s">
        <v>1087</v>
      </c>
    </row>
    <row r="328" spans="1:47" s="2" customFormat="1" ht="19.5">
      <c r="A328" s="32"/>
      <c r="B328" s="33"/>
      <c r="C328" s="34"/>
      <c r="D328" s="197" t="s">
        <v>141</v>
      </c>
      <c r="E328" s="34"/>
      <c r="F328" s="198" t="s">
        <v>1088</v>
      </c>
      <c r="G328" s="34"/>
      <c r="H328" s="34"/>
      <c r="I328" s="34"/>
      <c r="J328" s="34"/>
      <c r="K328" s="34"/>
      <c r="L328" s="37"/>
      <c r="M328" s="199"/>
      <c r="N328" s="200"/>
      <c r="O328" s="69"/>
      <c r="P328" s="69"/>
      <c r="Q328" s="69"/>
      <c r="R328" s="69"/>
      <c r="S328" s="69"/>
      <c r="T328" s="70"/>
      <c r="U328" s="32"/>
      <c r="V328" s="32"/>
      <c r="W328" s="32"/>
      <c r="X328" s="32"/>
      <c r="Y328" s="32"/>
      <c r="Z328" s="32"/>
      <c r="AA328" s="32"/>
      <c r="AB328" s="32"/>
      <c r="AC328" s="32"/>
      <c r="AD328" s="32"/>
      <c r="AE328" s="32"/>
      <c r="AT328" s="18" t="s">
        <v>141</v>
      </c>
      <c r="AU328" s="18" t="s">
        <v>88</v>
      </c>
    </row>
    <row r="329" spans="2:51" s="13" customFormat="1" ht="12">
      <c r="B329" s="201"/>
      <c r="C329" s="202"/>
      <c r="D329" s="197" t="s">
        <v>143</v>
      </c>
      <c r="E329" s="203" t="s">
        <v>1</v>
      </c>
      <c r="F329" s="204" t="s">
        <v>946</v>
      </c>
      <c r="G329" s="202"/>
      <c r="H329" s="203" t="s">
        <v>1</v>
      </c>
      <c r="I329" s="202"/>
      <c r="J329" s="202"/>
      <c r="K329" s="202"/>
      <c r="L329" s="205"/>
      <c r="M329" s="206"/>
      <c r="N329" s="207"/>
      <c r="O329" s="207"/>
      <c r="P329" s="207"/>
      <c r="Q329" s="207"/>
      <c r="R329" s="207"/>
      <c r="S329" s="207"/>
      <c r="T329" s="208"/>
      <c r="AT329" s="209" t="s">
        <v>143</v>
      </c>
      <c r="AU329" s="209" t="s">
        <v>88</v>
      </c>
      <c r="AV329" s="13" t="s">
        <v>86</v>
      </c>
      <c r="AW329" s="13" t="s">
        <v>33</v>
      </c>
      <c r="AX329" s="13" t="s">
        <v>78</v>
      </c>
      <c r="AY329" s="209" t="s">
        <v>133</v>
      </c>
    </row>
    <row r="330" spans="2:51" s="14" customFormat="1" ht="12">
      <c r="B330" s="210"/>
      <c r="C330" s="211"/>
      <c r="D330" s="197" t="s">
        <v>143</v>
      </c>
      <c r="E330" s="212" t="s">
        <v>1</v>
      </c>
      <c r="F330" s="213" t="s">
        <v>1089</v>
      </c>
      <c r="G330" s="211"/>
      <c r="H330" s="214">
        <v>470</v>
      </c>
      <c r="I330" s="211"/>
      <c r="J330" s="211"/>
      <c r="K330" s="211"/>
      <c r="L330" s="215"/>
      <c r="M330" s="216"/>
      <c r="N330" s="217"/>
      <c r="O330" s="217"/>
      <c r="P330" s="217"/>
      <c r="Q330" s="217"/>
      <c r="R330" s="217"/>
      <c r="S330" s="217"/>
      <c r="T330" s="218"/>
      <c r="AT330" s="219" t="s">
        <v>143</v>
      </c>
      <c r="AU330" s="219" t="s">
        <v>88</v>
      </c>
      <c r="AV330" s="14" t="s">
        <v>88</v>
      </c>
      <c r="AW330" s="14" t="s">
        <v>33</v>
      </c>
      <c r="AX330" s="14" t="s">
        <v>78</v>
      </c>
      <c r="AY330" s="219" t="s">
        <v>133</v>
      </c>
    </row>
    <row r="331" spans="2:51" s="15" customFormat="1" ht="12">
      <c r="B331" s="220"/>
      <c r="C331" s="221"/>
      <c r="D331" s="197" t="s">
        <v>143</v>
      </c>
      <c r="E331" s="222" t="s">
        <v>1</v>
      </c>
      <c r="F331" s="223" t="s">
        <v>146</v>
      </c>
      <c r="G331" s="221"/>
      <c r="H331" s="224">
        <v>470</v>
      </c>
      <c r="I331" s="221"/>
      <c r="J331" s="221"/>
      <c r="K331" s="221"/>
      <c r="L331" s="225"/>
      <c r="M331" s="226"/>
      <c r="N331" s="227"/>
      <c r="O331" s="227"/>
      <c r="P331" s="227"/>
      <c r="Q331" s="227"/>
      <c r="R331" s="227"/>
      <c r="S331" s="227"/>
      <c r="T331" s="228"/>
      <c r="AT331" s="229" t="s">
        <v>143</v>
      </c>
      <c r="AU331" s="229" t="s">
        <v>88</v>
      </c>
      <c r="AV331" s="15" t="s">
        <v>139</v>
      </c>
      <c r="AW331" s="15" t="s">
        <v>33</v>
      </c>
      <c r="AX331" s="15" t="s">
        <v>86</v>
      </c>
      <c r="AY331" s="229" t="s">
        <v>133</v>
      </c>
    </row>
    <row r="332" spans="1:65" s="2" customFormat="1" ht="16.5" customHeight="1">
      <c r="A332" s="32"/>
      <c r="B332" s="33"/>
      <c r="C332" s="184" t="s">
        <v>478</v>
      </c>
      <c r="D332" s="184" t="s">
        <v>135</v>
      </c>
      <c r="E332" s="185" t="s">
        <v>1090</v>
      </c>
      <c r="F332" s="186" t="s">
        <v>1091</v>
      </c>
      <c r="G332" s="187" t="s">
        <v>172</v>
      </c>
      <c r="H332" s="188">
        <v>87.7</v>
      </c>
      <c r="I332" s="189">
        <v>0</v>
      </c>
      <c r="J332" s="189">
        <f>ROUND(I332*H332,2)</f>
        <v>0</v>
      </c>
      <c r="K332" s="190"/>
      <c r="L332" s="37"/>
      <c r="M332" s="191" t="s">
        <v>1</v>
      </c>
      <c r="N332" s="192" t="s">
        <v>43</v>
      </c>
      <c r="O332" s="193">
        <v>0.3</v>
      </c>
      <c r="P332" s="193">
        <f>O332*H332</f>
        <v>26.31</v>
      </c>
      <c r="Q332" s="193">
        <v>0.00656</v>
      </c>
      <c r="R332" s="193">
        <f>Q332*H332</f>
        <v>0.575312</v>
      </c>
      <c r="S332" s="193">
        <v>0</v>
      </c>
      <c r="T332" s="194">
        <f>S332*H332</f>
        <v>0</v>
      </c>
      <c r="U332" s="32"/>
      <c r="V332" s="32"/>
      <c r="W332" s="32"/>
      <c r="X332" s="32"/>
      <c r="Y332" s="32"/>
      <c r="Z332" s="32"/>
      <c r="AA332" s="32"/>
      <c r="AB332" s="32"/>
      <c r="AC332" s="32"/>
      <c r="AD332" s="32"/>
      <c r="AE332" s="32"/>
      <c r="AR332" s="195" t="s">
        <v>139</v>
      </c>
      <c r="AT332" s="195" t="s">
        <v>135</v>
      </c>
      <c r="AU332" s="195" t="s">
        <v>88</v>
      </c>
      <c r="AY332" s="18" t="s">
        <v>133</v>
      </c>
      <c r="BE332" s="196">
        <f>IF(N332="základní",J332,0)</f>
        <v>0</v>
      </c>
      <c r="BF332" s="196">
        <f>IF(N332="snížená",J332,0)</f>
        <v>0</v>
      </c>
      <c r="BG332" s="196">
        <f>IF(N332="zákl. přenesená",J332,0)</f>
        <v>0</v>
      </c>
      <c r="BH332" s="196">
        <f>IF(N332="sníž. přenesená",J332,0)</f>
        <v>0</v>
      </c>
      <c r="BI332" s="196">
        <f>IF(N332="nulová",J332,0)</f>
        <v>0</v>
      </c>
      <c r="BJ332" s="18" t="s">
        <v>86</v>
      </c>
      <c r="BK332" s="196">
        <f>ROUND(I332*H332,2)</f>
        <v>0</v>
      </c>
      <c r="BL332" s="18" t="s">
        <v>139</v>
      </c>
      <c r="BM332" s="195" t="s">
        <v>1092</v>
      </c>
    </row>
    <row r="333" spans="1:47" s="2" customFormat="1" ht="19.5">
      <c r="A333" s="32"/>
      <c r="B333" s="33"/>
      <c r="C333" s="34"/>
      <c r="D333" s="197" t="s">
        <v>141</v>
      </c>
      <c r="E333" s="34"/>
      <c r="F333" s="198" t="s">
        <v>1093</v>
      </c>
      <c r="G333" s="34"/>
      <c r="H333" s="34"/>
      <c r="I333" s="34"/>
      <c r="J333" s="34"/>
      <c r="K333" s="34"/>
      <c r="L333" s="37"/>
      <c r="M333" s="199"/>
      <c r="N333" s="200"/>
      <c r="O333" s="69"/>
      <c r="P333" s="69"/>
      <c r="Q333" s="69"/>
      <c r="R333" s="69"/>
      <c r="S333" s="69"/>
      <c r="T333" s="70"/>
      <c r="U333" s="32"/>
      <c r="V333" s="32"/>
      <c r="W333" s="32"/>
      <c r="X333" s="32"/>
      <c r="Y333" s="32"/>
      <c r="Z333" s="32"/>
      <c r="AA333" s="32"/>
      <c r="AB333" s="32"/>
      <c r="AC333" s="32"/>
      <c r="AD333" s="32"/>
      <c r="AE333" s="32"/>
      <c r="AT333" s="18" t="s">
        <v>141</v>
      </c>
      <c r="AU333" s="18" t="s">
        <v>88</v>
      </c>
    </row>
    <row r="334" spans="2:51" s="13" customFormat="1" ht="12">
      <c r="B334" s="201"/>
      <c r="C334" s="202"/>
      <c r="D334" s="197" t="s">
        <v>143</v>
      </c>
      <c r="E334" s="203" t="s">
        <v>1</v>
      </c>
      <c r="F334" s="204" t="s">
        <v>946</v>
      </c>
      <c r="G334" s="202"/>
      <c r="H334" s="203" t="s">
        <v>1</v>
      </c>
      <c r="I334" s="202"/>
      <c r="J334" s="202"/>
      <c r="K334" s="202"/>
      <c r="L334" s="205"/>
      <c r="M334" s="206"/>
      <c r="N334" s="207"/>
      <c r="O334" s="207"/>
      <c r="P334" s="207"/>
      <c r="Q334" s="207"/>
      <c r="R334" s="207"/>
      <c r="S334" s="207"/>
      <c r="T334" s="208"/>
      <c r="AT334" s="209" t="s">
        <v>143</v>
      </c>
      <c r="AU334" s="209" t="s">
        <v>88</v>
      </c>
      <c r="AV334" s="13" t="s">
        <v>86</v>
      </c>
      <c r="AW334" s="13" t="s">
        <v>33</v>
      </c>
      <c r="AX334" s="13" t="s">
        <v>78</v>
      </c>
      <c r="AY334" s="209" t="s">
        <v>133</v>
      </c>
    </row>
    <row r="335" spans="2:51" s="14" customFormat="1" ht="12">
      <c r="B335" s="210"/>
      <c r="C335" s="211"/>
      <c r="D335" s="197" t="s">
        <v>143</v>
      </c>
      <c r="E335" s="212" t="s">
        <v>1</v>
      </c>
      <c r="F335" s="213" t="s">
        <v>1094</v>
      </c>
      <c r="G335" s="211"/>
      <c r="H335" s="214">
        <v>87.7</v>
      </c>
      <c r="I335" s="211"/>
      <c r="J335" s="211"/>
      <c r="K335" s="211"/>
      <c r="L335" s="215"/>
      <c r="M335" s="216"/>
      <c r="N335" s="217"/>
      <c r="O335" s="217"/>
      <c r="P335" s="217"/>
      <c r="Q335" s="217"/>
      <c r="R335" s="217"/>
      <c r="S335" s="217"/>
      <c r="T335" s="218"/>
      <c r="AT335" s="219" t="s">
        <v>143</v>
      </c>
      <c r="AU335" s="219" t="s">
        <v>88</v>
      </c>
      <c r="AV335" s="14" t="s">
        <v>88</v>
      </c>
      <c r="AW335" s="14" t="s">
        <v>33</v>
      </c>
      <c r="AX335" s="14" t="s">
        <v>78</v>
      </c>
      <c r="AY335" s="219" t="s">
        <v>133</v>
      </c>
    </row>
    <row r="336" spans="2:51" s="15" customFormat="1" ht="12">
      <c r="B336" s="220"/>
      <c r="C336" s="221"/>
      <c r="D336" s="197" t="s">
        <v>143</v>
      </c>
      <c r="E336" s="222" t="s">
        <v>1</v>
      </c>
      <c r="F336" s="223" t="s">
        <v>146</v>
      </c>
      <c r="G336" s="221"/>
      <c r="H336" s="224">
        <v>87.7</v>
      </c>
      <c r="I336" s="221"/>
      <c r="J336" s="221"/>
      <c r="K336" s="221"/>
      <c r="L336" s="225"/>
      <c r="M336" s="226"/>
      <c r="N336" s="227"/>
      <c r="O336" s="227"/>
      <c r="P336" s="227"/>
      <c r="Q336" s="227"/>
      <c r="R336" s="227"/>
      <c r="S336" s="227"/>
      <c r="T336" s="228"/>
      <c r="AT336" s="229" t="s">
        <v>143</v>
      </c>
      <c r="AU336" s="229" t="s">
        <v>88</v>
      </c>
      <c r="AV336" s="15" t="s">
        <v>139</v>
      </c>
      <c r="AW336" s="15" t="s">
        <v>33</v>
      </c>
      <c r="AX336" s="15" t="s">
        <v>86</v>
      </c>
      <c r="AY336" s="229" t="s">
        <v>133</v>
      </c>
    </row>
    <row r="337" spans="1:65" s="2" customFormat="1" ht="16.5" customHeight="1">
      <c r="A337" s="32"/>
      <c r="B337" s="33"/>
      <c r="C337" s="184" t="s">
        <v>486</v>
      </c>
      <c r="D337" s="184" t="s">
        <v>135</v>
      </c>
      <c r="E337" s="185" t="s">
        <v>1095</v>
      </c>
      <c r="F337" s="186" t="s">
        <v>1096</v>
      </c>
      <c r="G337" s="187" t="s">
        <v>514</v>
      </c>
      <c r="H337" s="188">
        <v>79</v>
      </c>
      <c r="I337" s="189">
        <v>0</v>
      </c>
      <c r="J337" s="189">
        <f>ROUND(I337*H337,2)</f>
        <v>0</v>
      </c>
      <c r="K337" s="190"/>
      <c r="L337" s="37"/>
      <c r="M337" s="191" t="s">
        <v>1</v>
      </c>
      <c r="N337" s="192" t="s">
        <v>43</v>
      </c>
      <c r="O337" s="193">
        <v>0.572</v>
      </c>
      <c r="P337" s="193">
        <f>O337*H337</f>
        <v>45.187999999999995</v>
      </c>
      <c r="Q337" s="193">
        <v>0</v>
      </c>
      <c r="R337" s="193">
        <f>Q337*H337</f>
        <v>0</v>
      </c>
      <c r="S337" s="193">
        <v>0</v>
      </c>
      <c r="T337" s="194">
        <f>S337*H337</f>
        <v>0</v>
      </c>
      <c r="U337" s="32"/>
      <c r="V337" s="32"/>
      <c r="W337" s="32"/>
      <c r="X337" s="32"/>
      <c r="Y337" s="32"/>
      <c r="Z337" s="32"/>
      <c r="AA337" s="32"/>
      <c r="AB337" s="32"/>
      <c r="AC337" s="32"/>
      <c r="AD337" s="32"/>
      <c r="AE337" s="32"/>
      <c r="AR337" s="195" t="s">
        <v>139</v>
      </c>
      <c r="AT337" s="195" t="s">
        <v>135</v>
      </c>
      <c r="AU337" s="195" t="s">
        <v>88</v>
      </c>
      <c r="AY337" s="18" t="s">
        <v>133</v>
      </c>
      <c r="BE337" s="196">
        <f>IF(N337="základní",J337,0)</f>
        <v>0</v>
      </c>
      <c r="BF337" s="196">
        <f>IF(N337="snížená",J337,0)</f>
        <v>0</v>
      </c>
      <c r="BG337" s="196">
        <f>IF(N337="zákl. přenesená",J337,0)</f>
        <v>0</v>
      </c>
      <c r="BH337" s="196">
        <f>IF(N337="sníž. přenesená",J337,0)</f>
        <v>0</v>
      </c>
      <c r="BI337" s="196">
        <f>IF(N337="nulová",J337,0)</f>
        <v>0</v>
      </c>
      <c r="BJ337" s="18" t="s">
        <v>86</v>
      </c>
      <c r="BK337" s="196">
        <f>ROUND(I337*H337,2)</f>
        <v>0</v>
      </c>
      <c r="BL337" s="18" t="s">
        <v>139</v>
      </c>
      <c r="BM337" s="195" t="s">
        <v>1097</v>
      </c>
    </row>
    <row r="338" spans="1:47" s="2" customFormat="1" ht="19.5">
      <c r="A338" s="32"/>
      <c r="B338" s="33"/>
      <c r="C338" s="34"/>
      <c r="D338" s="197" t="s">
        <v>141</v>
      </c>
      <c r="E338" s="34"/>
      <c r="F338" s="198" t="s">
        <v>1098</v>
      </c>
      <c r="G338" s="34"/>
      <c r="H338" s="34"/>
      <c r="I338" s="34"/>
      <c r="J338" s="34"/>
      <c r="K338" s="34"/>
      <c r="L338" s="37"/>
      <c r="M338" s="199"/>
      <c r="N338" s="200"/>
      <c r="O338" s="69"/>
      <c r="P338" s="69"/>
      <c r="Q338" s="69"/>
      <c r="R338" s="69"/>
      <c r="S338" s="69"/>
      <c r="T338" s="70"/>
      <c r="U338" s="32"/>
      <c r="V338" s="32"/>
      <c r="W338" s="32"/>
      <c r="X338" s="32"/>
      <c r="Y338" s="32"/>
      <c r="Z338" s="32"/>
      <c r="AA338" s="32"/>
      <c r="AB338" s="32"/>
      <c r="AC338" s="32"/>
      <c r="AD338" s="32"/>
      <c r="AE338" s="32"/>
      <c r="AT338" s="18" t="s">
        <v>141</v>
      </c>
      <c r="AU338" s="18" t="s">
        <v>88</v>
      </c>
    </row>
    <row r="339" spans="2:51" s="13" customFormat="1" ht="12">
      <c r="B339" s="201"/>
      <c r="C339" s="202"/>
      <c r="D339" s="197" t="s">
        <v>143</v>
      </c>
      <c r="E339" s="203" t="s">
        <v>1</v>
      </c>
      <c r="F339" s="204" t="s">
        <v>1099</v>
      </c>
      <c r="G339" s="202"/>
      <c r="H339" s="203" t="s">
        <v>1</v>
      </c>
      <c r="I339" s="202"/>
      <c r="J339" s="202"/>
      <c r="K339" s="202"/>
      <c r="L339" s="205"/>
      <c r="M339" s="206"/>
      <c r="N339" s="207"/>
      <c r="O339" s="207"/>
      <c r="P339" s="207"/>
      <c r="Q339" s="207"/>
      <c r="R339" s="207"/>
      <c r="S339" s="207"/>
      <c r="T339" s="208"/>
      <c r="AT339" s="209" t="s">
        <v>143</v>
      </c>
      <c r="AU339" s="209" t="s">
        <v>88</v>
      </c>
      <c r="AV339" s="13" t="s">
        <v>86</v>
      </c>
      <c r="AW339" s="13" t="s">
        <v>33</v>
      </c>
      <c r="AX339" s="13" t="s">
        <v>78</v>
      </c>
      <c r="AY339" s="209" t="s">
        <v>133</v>
      </c>
    </row>
    <row r="340" spans="2:51" s="14" customFormat="1" ht="12">
      <c r="B340" s="210"/>
      <c r="C340" s="211"/>
      <c r="D340" s="197" t="s">
        <v>143</v>
      </c>
      <c r="E340" s="212" t="s">
        <v>1</v>
      </c>
      <c r="F340" s="213" t="s">
        <v>1100</v>
      </c>
      <c r="G340" s="211"/>
      <c r="H340" s="214">
        <v>79</v>
      </c>
      <c r="I340" s="211"/>
      <c r="J340" s="211"/>
      <c r="K340" s="211"/>
      <c r="L340" s="215"/>
      <c r="M340" s="216"/>
      <c r="N340" s="217"/>
      <c r="O340" s="217"/>
      <c r="P340" s="217"/>
      <c r="Q340" s="217"/>
      <c r="R340" s="217"/>
      <c r="S340" s="217"/>
      <c r="T340" s="218"/>
      <c r="AT340" s="219" t="s">
        <v>143</v>
      </c>
      <c r="AU340" s="219" t="s">
        <v>88</v>
      </c>
      <c r="AV340" s="14" t="s">
        <v>88</v>
      </c>
      <c r="AW340" s="14" t="s">
        <v>33</v>
      </c>
      <c r="AX340" s="14" t="s">
        <v>78</v>
      </c>
      <c r="AY340" s="219" t="s">
        <v>133</v>
      </c>
    </row>
    <row r="341" spans="2:51" s="15" customFormat="1" ht="12">
      <c r="B341" s="220"/>
      <c r="C341" s="221"/>
      <c r="D341" s="197" t="s">
        <v>143</v>
      </c>
      <c r="E341" s="222" t="s">
        <v>1</v>
      </c>
      <c r="F341" s="223" t="s">
        <v>146</v>
      </c>
      <c r="G341" s="221"/>
      <c r="H341" s="224">
        <v>79</v>
      </c>
      <c r="I341" s="221"/>
      <c r="J341" s="221"/>
      <c r="K341" s="221"/>
      <c r="L341" s="225"/>
      <c r="M341" s="226"/>
      <c r="N341" s="227"/>
      <c r="O341" s="227"/>
      <c r="P341" s="227"/>
      <c r="Q341" s="227"/>
      <c r="R341" s="227"/>
      <c r="S341" s="227"/>
      <c r="T341" s="228"/>
      <c r="AT341" s="229" t="s">
        <v>143</v>
      </c>
      <c r="AU341" s="229" t="s">
        <v>88</v>
      </c>
      <c r="AV341" s="15" t="s">
        <v>139</v>
      </c>
      <c r="AW341" s="15" t="s">
        <v>33</v>
      </c>
      <c r="AX341" s="15" t="s">
        <v>86</v>
      </c>
      <c r="AY341" s="229" t="s">
        <v>133</v>
      </c>
    </row>
    <row r="342" spans="1:65" s="2" customFormat="1" ht="21.75" customHeight="1">
      <c r="A342" s="32"/>
      <c r="B342" s="33"/>
      <c r="C342" s="240" t="s">
        <v>491</v>
      </c>
      <c r="D342" s="240" t="s">
        <v>422</v>
      </c>
      <c r="E342" s="241" t="s">
        <v>1101</v>
      </c>
      <c r="F342" s="242" t="s">
        <v>1102</v>
      </c>
      <c r="G342" s="243" t="s">
        <v>514</v>
      </c>
      <c r="H342" s="244">
        <v>79</v>
      </c>
      <c r="I342" s="245">
        <v>0</v>
      </c>
      <c r="J342" s="245">
        <f>ROUND(I342*H342,2)</f>
        <v>0</v>
      </c>
      <c r="K342" s="246"/>
      <c r="L342" s="247"/>
      <c r="M342" s="248" t="s">
        <v>1</v>
      </c>
      <c r="N342" s="249" t="s">
        <v>43</v>
      </c>
      <c r="O342" s="193">
        <v>0</v>
      </c>
      <c r="P342" s="193">
        <f>O342*H342</f>
        <v>0</v>
      </c>
      <c r="Q342" s="193">
        <v>0.00163</v>
      </c>
      <c r="R342" s="193">
        <f>Q342*H342</f>
        <v>0.12877</v>
      </c>
      <c r="S342" s="193">
        <v>0</v>
      </c>
      <c r="T342" s="194">
        <f>S342*H342</f>
        <v>0</v>
      </c>
      <c r="U342" s="32"/>
      <c r="V342" s="32"/>
      <c r="W342" s="32"/>
      <c r="X342" s="32"/>
      <c r="Y342" s="32"/>
      <c r="Z342" s="32"/>
      <c r="AA342" s="32"/>
      <c r="AB342" s="32"/>
      <c r="AC342" s="32"/>
      <c r="AD342" s="32"/>
      <c r="AE342" s="32"/>
      <c r="AR342" s="195" t="s">
        <v>183</v>
      </c>
      <c r="AT342" s="195" t="s">
        <v>422</v>
      </c>
      <c r="AU342" s="195" t="s">
        <v>88</v>
      </c>
      <c r="AY342" s="18" t="s">
        <v>133</v>
      </c>
      <c r="BE342" s="196">
        <f>IF(N342="základní",J342,0)</f>
        <v>0</v>
      </c>
      <c r="BF342" s="196">
        <f>IF(N342="snížená",J342,0)</f>
        <v>0</v>
      </c>
      <c r="BG342" s="196">
        <f>IF(N342="zákl. přenesená",J342,0)</f>
        <v>0</v>
      </c>
      <c r="BH342" s="196">
        <f>IF(N342="sníž. přenesená",J342,0)</f>
        <v>0</v>
      </c>
      <c r="BI342" s="196">
        <f>IF(N342="nulová",J342,0)</f>
        <v>0</v>
      </c>
      <c r="BJ342" s="18" t="s">
        <v>86</v>
      </c>
      <c r="BK342" s="196">
        <f>ROUND(I342*H342,2)</f>
        <v>0</v>
      </c>
      <c r="BL342" s="18" t="s">
        <v>139</v>
      </c>
      <c r="BM342" s="195" t="s">
        <v>1103</v>
      </c>
    </row>
    <row r="343" spans="1:47" s="2" customFormat="1" ht="19.5">
      <c r="A343" s="32"/>
      <c r="B343" s="33"/>
      <c r="C343" s="34"/>
      <c r="D343" s="197" t="s">
        <v>141</v>
      </c>
      <c r="E343" s="34"/>
      <c r="F343" s="198" t="s">
        <v>1104</v>
      </c>
      <c r="G343" s="34"/>
      <c r="H343" s="34"/>
      <c r="I343" s="34"/>
      <c r="J343" s="34"/>
      <c r="K343" s="34"/>
      <c r="L343" s="37"/>
      <c r="M343" s="199"/>
      <c r="N343" s="200"/>
      <c r="O343" s="69"/>
      <c r="P343" s="69"/>
      <c r="Q343" s="69"/>
      <c r="R343" s="69"/>
      <c r="S343" s="69"/>
      <c r="T343" s="70"/>
      <c r="U343" s="32"/>
      <c r="V343" s="32"/>
      <c r="W343" s="32"/>
      <c r="X343" s="32"/>
      <c r="Y343" s="32"/>
      <c r="Z343" s="32"/>
      <c r="AA343" s="32"/>
      <c r="AB343" s="32"/>
      <c r="AC343" s="32"/>
      <c r="AD343" s="32"/>
      <c r="AE343" s="32"/>
      <c r="AT343" s="18" t="s">
        <v>141</v>
      </c>
      <c r="AU343" s="18" t="s">
        <v>88</v>
      </c>
    </row>
    <row r="344" spans="2:51" s="13" customFormat="1" ht="12">
      <c r="B344" s="201"/>
      <c r="C344" s="202"/>
      <c r="D344" s="197" t="s">
        <v>143</v>
      </c>
      <c r="E344" s="203" t="s">
        <v>1</v>
      </c>
      <c r="F344" s="204" t="s">
        <v>1099</v>
      </c>
      <c r="G344" s="202"/>
      <c r="H344" s="203" t="s">
        <v>1</v>
      </c>
      <c r="I344" s="202"/>
      <c r="J344" s="202"/>
      <c r="K344" s="202"/>
      <c r="L344" s="205"/>
      <c r="M344" s="206"/>
      <c r="N344" s="207"/>
      <c r="O344" s="207"/>
      <c r="P344" s="207"/>
      <c r="Q344" s="207"/>
      <c r="R344" s="207"/>
      <c r="S344" s="207"/>
      <c r="T344" s="208"/>
      <c r="AT344" s="209" t="s">
        <v>143</v>
      </c>
      <c r="AU344" s="209" t="s">
        <v>88</v>
      </c>
      <c r="AV344" s="13" t="s">
        <v>86</v>
      </c>
      <c r="AW344" s="13" t="s">
        <v>33</v>
      </c>
      <c r="AX344" s="13" t="s">
        <v>78</v>
      </c>
      <c r="AY344" s="209" t="s">
        <v>133</v>
      </c>
    </row>
    <row r="345" spans="2:51" s="14" customFormat="1" ht="12">
      <c r="B345" s="210"/>
      <c r="C345" s="211"/>
      <c r="D345" s="197" t="s">
        <v>143</v>
      </c>
      <c r="E345" s="212" t="s">
        <v>1</v>
      </c>
      <c r="F345" s="213" t="s">
        <v>1100</v>
      </c>
      <c r="G345" s="211"/>
      <c r="H345" s="214">
        <v>79</v>
      </c>
      <c r="I345" s="211"/>
      <c r="J345" s="211"/>
      <c r="K345" s="211"/>
      <c r="L345" s="215"/>
      <c r="M345" s="216"/>
      <c r="N345" s="217"/>
      <c r="O345" s="217"/>
      <c r="P345" s="217"/>
      <c r="Q345" s="217"/>
      <c r="R345" s="217"/>
      <c r="S345" s="217"/>
      <c r="T345" s="218"/>
      <c r="AT345" s="219" t="s">
        <v>143</v>
      </c>
      <c r="AU345" s="219" t="s">
        <v>88</v>
      </c>
      <c r="AV345" s="14" t="s">
        <v>88</v>
      </c>
      <c r="AW345" s="14" t="s">
        <v>33</v>
      </c>
      <c r="AX345" s="14" t="s">
        <v>78</v>
      </c>
      <c r="AY345" s="219" t="s">
        <v>133</v>
      </c>
    </row>
    <row r="346" spans="2:51" s="15" customFormat="1" ht="12">
      <c r="B346" s="220"/>
      <c r="C346" s="221"/>
      <c r="D346" s="197" t="s">
        <v>143</v>
      </c>
      <c r="E346" s="222" t="s">
        <v>1</v>
      </c>
      <c r="F346" s="223" t="s">
        <v>146</v>
      </c>
      <c r="G346" s="221"/>
      <c r="H346" s="224">
        <v>79</v>
      </c>
      <c r="I346" s="221"/>
      <c r="J346" s="221"/>
      <c r="K346" s="221"/>
      <c r="L346" s="225"/>
      <c r="M346" s="226"/>
      <c r="N346" s="227"/>
      <c r="O346" s="227"/>
      <c r="P346" s="227"/>
      <c r="Q346" s="227"/>
      <c r="R346" s="227"/>
      <c r="S346" s="227"/>
      <c r="T346" s="228"/>
      <c r="AT346" s="229" t="s">
        <v>143</v>
      </c>
      <c r="AU346" s="229" t="s">
        <v>88</v>
      </c>
      <c r="AV346" s="15" t="s">
        <v>139</v>
      </c>
      <c r="AW346" s="15" t="s">
        <v>33</v>
      </c>
      <c r="AX346" s="15" t="s">
        <v>86</v>
      </c>
      <c r="AY346" s="229" t="s">
        <v>133</v>
      </c>
    </row>
    <row r="347" spans="1:65" s="2" customFormat="1" ht="16.5" customHeight="1">
      <c r="A347" s="32"/>
      <c r="B347" s="33"/>
      <c r="C347" s="184" t="s">
        <v>498</v>
      </c>
      <c r="D347" s="184" t="s">
        <v>135</v>
      </c>
      <c r="E347" s="185" t="s">
        <v>1105</v>
      </c>
      <c r="F347" s="186" t="s">
        <v>1106</v>
      </c>
      <c r="G347" s="187" t="s">
        <v>514</v>
      </c>
      <c r="H347" s="188">
        <v>78</v>
      </c>
      <c r="I347" s="189">
        <v>0</v>
      </c>
      <c r="J347" s="189">
        <f>ROUND(I347*H347,2)</f>
        <v>0</v>
      </c>
      <c r="K347" s="190"/>
      <c r="L347" s="37"/>
      <c r="M347" s="191" t="s">
        <v>1</v>
      </c>
      <c r="N347" s="192" t="s">
        <v>43</v>
      </c>
      <c r="O347" s="193">
        <v>0.683</v>
      </c>
      <c r="P347" s="193">
        <f>O347*H347</f>
        <v>53.274</v>
      </c>
      <c r="Q347" s="193">
        <v>0</v>
      </c>
      <c r="R347" s="193">
        <f>Q347*H347</f>
        <v>0</v>
      </c>
      <c r="S347" s="193">
        <v>0</v>
      </c>
      <c r="T347" s="194">
        <f>S347*H347</f>
        <v>0</v>
      </c>
      <c r="U347" s="32"/>
      <c r="V347" s="32"/>
      <c r="W347" s="32"/>
      <c r="X347" s="32"/>
      <c r="Y347" s="32"/>
      <c r="Z347" s="32"/>
      <c r="AA347" s="32"/>
      <c r="AB347" s="32"/>
      <c r="AC347" s="32"/>
      <c r="AD347" s="32"/>
      <c r="AE347" s="32"/>
      <c r="AR347" s="195" t="s">
        <v>139</v>
      </c>
      <c r="AT347" s="195" t="s">
        <v>135</v>
      </c>
      <c r="AU347" s="195" t="s">
        <v>88</v>
      </c>
      <c r="AY347" s="18" t="s">
        <v>133</v>
      </c>
      <c r="BE347" s="196">
        <f>IF(N347="základní",J347,0)</f>
        <v>0</v>
      </c>
      <c r="BF347" s="196">
        <f>IF(N347="snížená",J347,0)</f>
        <v>0</v>
      </c>
      <c r="BG347" s="196">
        <f>IF(N347="zákl. přenesená",J347,0)</f>
        <v>0</v>
      </c>
      <c r="BH347" s="196">
        <f>IF(N347="sníž. přenesená",J347,0)</f>
        <v>0</v>
      </c>
      <c r="BI347" s="196">
        <f>IF(N347="nulová",J347,0)</f>
        <v>0</v>
      </c>
      <c r="BJ347" s="18" t="s">
        <v>86</v>
      </c>
      <c r="BK347" s="196">
        <f>ROUND(I347*H347,2)</f>
        <v>0</v>
      </c>
      <c r="BL347" s="18" t="s">
        <v>139</v>
      </c>
      <c r="BM347" s="195" t="s">
        <v>1107</v>
      </c>
    </row>
    <row r="348" spans="1:47" s="2" customFormat="1" ht="12">
      <c r="A348" s="32"/>
      <c r="B348" s="33"/>
      <c r="C348" s="34"/>
      <c r="D348" s="197" t="s">
        <v>141</v>
      </c>
      <c r="E348" s="34"/>
      <c r="F348" s="198" t="s">
        <v>1108</v>
      </c>
      <c r="G348" s="34"/>
      <c r="H348" s="34"/>
      <c r="I348" s="34"/>
      <c r="J348" s="34"/>
      <c r="K348" s="34"/>
      <c r="L348" s="37"/>
      <c r="M348" s="199"/>
      <c r="N348" s="200"/>
      <c r="O348" s="69"/>
      <c r="P348" s="69"/>
      <c r="Q348" s="69"/>
      <c r="R348" s="69"/>
      <c r="S348" s="69"/>
      <c r="T348" s="70"/>
      <c r="U348" s="32"/>
      <c r="V348" s="32"/>
      <c r="W348" s="32"/>
      <c r="X348" s="32"/>
      <c r="Y348" s="32"/>
      <c r="Z348" s="32"/>
      <c r="AA348" s="32"/>
      <c r="AB348" s="32"/>
      <c r="AC348" s="32"/>
      <c r="AD348" s="32"/>
      <c r="AE348" s="32"/>
      <c r="AT348" s="18" t="s">
        <v>141</v>
      </c>
      <c r="AU348" s="18" t="s">
        <v>88</v>
      </c>
    </row>
    <row r="349" spans="2:51" s="13" customFormat="1" ht="12">
      <c r="B349" s="201"/>
      <c r="C349" s="202"/>
      <c r="D349" s="197" t="s">
        <v>143</v>
      </c>
      <c r="E349" s="203" t="s">
        <v>1</v>
      </c>
      <c r="F349" s="204" t="s">
        <v>967</v>
      </c>
      <c r="G349" s="202"/>
      <c r="H349" s="203" t="s">
        <v>1</v>
      </c>
      <c r="I349" s="202"/>
      <c r="J349" s="202"/>
      <c r="K349" s="202"/>
      <c r="L349" s="205"/>
      <c r="M349" s="206"/>
      <c r="N349" s="207"/>
      <c r="O349" s="207"/>
      <c r="P349" s="207"/>
      <c r="Q349" s="207"/>
      <c r="R349" s="207"/>
      <c r="S349" s="207"/>
      <c r="T349" s="208"/>
      <c r="AT349" s="209" t="s">
        <v>143</v>
      </c>
      <c r="AU349" s="209" t="s">
        <v>88</v>
      </c>
      <c r="AV349" s="13" t="s">
        <v>86</v>
      </c>
      <c r="AW349" s="13" t="s">
        <v>33</v>
      </c>
      <c r="AX349" s="13" t="s">
        <v>78</v>
      </c>
      <c r="AY349" s="209" t="s">
        <v>133</v>
      </c>
    </row>
    <row r="350" spans="2:51" s="14" customFormat="1" ht="12">
      <c r="B350" s="210"/>
      <c r="C350" s="211"/>
      <c r="D350" s="197" t="s">
        <v>143</v>
      </c>
      <c r="E350" s="212" t="s">
        <v>1</v>
      </c>
      <c r="F350" s="213" t="s">
        <v>1109</v>
      </c>
      <c r="G350" s="211"/>
      <c r="H350" s="214">
        <v>1</v>
      </c>
      <c r="I350" s="211"/>
      <c r="J350" s="211"/>
      <c r="K350" s="211"/>
      <c r="L350" s="215"/>
      <c r="M350" s="216"/>
      <c r="N350" s="217"/>
      <c r="O350" s="217"/>
      <c r="P350" s="217"/>
      <c r="Q350" s="217"/>
      <c r="R350" s="217"/>
      <c r="S350" s="217"/>
      <c r="T350" s="218"/>
      <c r="AT350" s="219" t="s">
        <v>143</v>
      </c>
      <c r="AU350" s="219" t="s">
        <v>88</v>
      </c>
      <c r="AV350" s="14" t="s">
        <v>88</v>
      </c>
      <c r="AW350" s="14" t="s">
        <v>33</v>
      </c>
      <c r="AX350" s="14" t="s">
        <v>78</v>
      </c>
      <c r="AY350" s="219" t="s">
        <v>133</v>
      </c>
    </row>
    <row r="351" spans="2:51" s="14" customFormat="1" ht="12">
      <c r="B351" s="210"/>
      <c r="C351" s="211"/>
      <c r="D351" s="197" t="s">
        <v>143</v>
      </c>
      <c r="E351" s="212" t="s">
        <v>1</v>
      </c>
      <c r="F351" s="213" t="s">
        <v>1110</v>
      </c>
      <c r="G351" s="211"/>
      <c r="H351" s="214">
        <v>66</v>
      </c>
      <c r="I351" s="211"/>
      <c r="J351" s="211"/>
      <c r="K351" s="211"/>
      <c r="L351" s="215"/>
      <c r="M351" s="216"/>
      <c r="N351" s="217"/>
      <c r="O351" s="217"/>
      <c r="P351" s="217"/>
      <c r="Q351" s="217"/>
      <c r="R351" s="217"/>
      <c r="S351" s="217"/>
      <c r="T351" s="218"/>
      <c r="AT351" s="219" t="s">
        <v>143</v>
      </c>
      <c r="AU351" s="219" t="s">
        <v>88</v>
      </c>
      <c r="AV351" s="14" t="s">
        <v>88</v>
      </c>
      <c r="AW351" s="14" t="s">
        <v>33</v>
      </c>
      <c r="AX351" s="14" t="s">
        <v>78</v>
      </c>
      <c r="AY351" s="219" t="s">
        <v>133</v>
      </c>
    </row>
    <row r="352" spans="2:51" s="14" customFormat="1" ht="12">
      <c r="B352" s="210"/>
      <c r="C352" s="211"/>
      <c r="D352" s="197" t="s">
        <v>143</v>
      </c>
      <c r="E352" s="212" t="s">
        <v>1</v>
      </c>
      <c r="F352" s="213" t="s">
        <v>1111</v>
      </c>
      <c r="G352" s="211"/>
      <c r="H352" s="214">
        <v>11</v>
      </c>
      <c r="I352" s="211"/>
      <c r="J352" s="211"/>
      <c r="K352" s="211"/>
      <c r="L352" s="215"/>
      <c r="M352" s="216"/>
      <c r="N352" s="217"/>
      <c r="O352" s="217"/>
      <c r="P352" s="217"/>
      <c r="Q352" s="217"/>
      <c r="R352" s="217"/>
      <c r="S352" s="217"/>
      <c r="T352" s="218"/>
      <c r="AT352" s="219" t="s">
        <v>143</v>
      </c>
      <c r="AU352" s="219" t="s">
        <v>88</v>
      </c>
      <c r="AV352" s="14" t="s">
        <v>88</v>
      </c>
      <c r="AW352" s="14" t="s">
        <v>33</v>
      </c>
      <c r="AX352" s="14" t="s">
        <v>78</v>
      </c>
      <c r="AY352" s="219" t="s">
        <v>133</v>
      </c>
    </row>
    <row r="353" spans="2:51" s="15" customFormat="1" ht="12">
      <c r="B353" s="220"/>
      <c r="C353" s="221"/>
      <c r="D353" s="197" t="s">
        <v>143</v>
      </c>
      <c r="E353" s="222" t="s">
        <v>1</v>
      </c>
      <c r="F353" s="223" t="s">
        <v>146</v>
      </c>
      <c r="G353" s="221"/>
      <c r="H353" s="224">
        <v>78</v>
      </c>
      <c r="I353" s="221"/>
      <c r="J353" s="221"/>
      <c r="K353" s="221"/>
      <c r="L353" s="225"/>
      <c r="M353" s="226"/>
      <c r="N353" s="227"/>
      <c r="O353" s="227"/>
      <c r="P353" s="227"/>
      <c r="Q353" s="227"/>
      <c r="R353" s="227"/>
      <c r="S353" s="227"/>
      <c r="T353" s="228"/>
      <c r="AT353" s="229" t="s">
        <v>143</v>
      </c>
      <c r="AU353" s="229" t="s">
        <v>88</v>
      </c>
      <c r="AV353" s="15" t="s">
        <v>139</v>
      </c>
      <c r="AW353" s="15" t="s">
        <v>33</v>
      </c>
      <c r="AX353" s="15" t="s">
        <v>86</v>
      </c>
      <c r="AY353" s="229" t="s">
        <v>133</v>
      </c>
    </row>
    <row r="354" spans="1:65" s="2" customFormat="1" ht="16.5" customHeight="1">
      <c r="A354" s="32"/>
      <c r="B354" s="33"/>
      <c r="C354" s="240" t="s">
        <v>511</v>
      </c>
      <c r="D354" s="240" t="s">
        <v>422</v>
      </c>
      <c r="E354" s="241" t="s">
        <v>1112</v>
      </c>
      <c r="F354" s="242" t="s">
        <v>1113</v>
      </c>
      <c r="G354" s="243" t="s">
        <v>514</v>
      </c>
      <c r="H354" s="244">
        <v>1</v>
      </c>
      <c r="I354" s="245">
        <v>0</v>
      </c>
      <c r="J354" s="245">
        <f>ROUND(I354*H354,2)</f>
        <v>0</v>
      </c>
      <c r="K354" s="246"/>
      <c r="L354" s="247"/>
      <c r="M354" s="248" t="s">
        <v>1</v>
      </c>
      <c r="N354" s="249" t="s">
        <v>43</v>
      </c>
      <c r="O354" s="193">
        <v>0</v>
      </c>
      <c r="P354" s="193">
        <f>O354*H354</f>
        <v>0</v>
      </c>
      <c r="Q354" s="193">
        <v>0.0012</v>
      </c>
      <c r="R354" s="193">
        <f>Q354*H354</f>
        <v>0.0012</v>
      </c>
      <c r="S354" s="193">
        <v>0</v>
      </c>
      <c r="T354" s="194">
        <f>S354*H354</f>
        <v>0</v>
      </c>
      <c r="U354" s="32"/>
      <c r="V354" s="32"/>
      <c r="W354" s="32"/>
      <c r="X354" s="32"/>
      <c r="Y354" s="32"/>
      <c r="Z354" s="32"/>
      <c r="AA354" s="32"/>
      <c r="AB354" s="32"/>
      <c r="AC354" s="32"/>
      <c r="AD354" s="32"/>
      <c r="AE354" s="32"/>
      <c r="AR354" s="195" t="s">
        <v>183</v>
      </c>
      <c r="AT354" s="195" t="s">
        <v>422</v>
      </c>
      <c r="AU354" s="195" t="s">
        <v>88</v>
      </c>
      <c r="AY354" s="18" t="s">
        <v>133</v>
      </c>
      <c r="BE354" s="196">
        <f>IF(N354="základní",J354,0)</f>
        <v>0</v>
      </c>
      <c r="BF354" s="196">
        <f>IF(N354="snížená",J354,0)</f>
        <v>0</v>
      </c>
      <c r="BG354" s="196">
        <f>IF(N354="zákl. přenesená",J354,0)</f>
        <v>0</v>
      </c>
      <c r="BH354" s="196">
        <f>IF(N354="sníž. přenesená",J354,0)</f>
        <v>0</v>
      </c>
      <c r="BI354" s="196">
        <f>IF(N354="nulová",J354,0)</f>
        <v>0</v>
      </c>
      <c r="BJ354" s="18" t="s">
        <v>86</v>
      </c>
      <c r="BK354" s="196">
        <f>ROUND(I354*H354,2)</f>
        <v>0</v>
      </c>
      <c r="BL354" s="18" t="s">
        <v>139</v>
      </c>
      <c r="BM354" s="195" t="s">
        <v>1114</v>
      </c>
    </row>
    <row r="355" spans="1:47" s="2" customFormat="1" ht="12">
      <c r="A355" s="32"/>
      <c r="B355" s="33"/>
      <c r="C355" s="34"/>
      <c r="D355" s="197" t="s">
        <v>141</v>
      </c>
      <c r="E355" s="34"/>
      <c r="F355" s="198" t="s">
        <v>1113</v>
      </c>
      <c r="G355" s="34"/>
      <c r="H355" s="34"/>
      <c r="I355" s="34"/>
      <c r="J355" s="34"/>
      <c r="K355" s="34"/>
      <c r="L355" s="37"/>
      <c r="M355" s="199"/>
      <c r="N355" s="200"/>
      <c r="O355" s="69"/>
      <c r="P355" s="69"/>
      <c r="Q355" s="69"/>
      <c r="R355" s="69"/>
      <c r="S355" s="69"/>
      <c r="T355" s="70"/>
      <c r="U355" s="32"/>
      <c r="V355" s="32"/>
      <c r="W355" s="32"/>
      <c r="X355" s="32"/>
      <c r="Y355" s="32"/>
      <c r="Z355" s="32"/>
      <c r="AA355" s="32"/>
      <c r="AB355" s="32"/>
      <c r="AC355" s="32"/>
      <c r="AD355" s="32"/>
      <c r="AE355" s="32"/>
      <c r="AT355" s="18" t="s">
        <v>141</v>
      </c>
      <c r="AU355" s="18" t="s">
        <v>88</v>
      </c>
    </row>
    <row r="356" spans="2:51" s="13" customFormat="1" ht="12">
      <c r="B356" s="201"/>
      <c r="C356" s="202"/>
      <c r="D356" s="197" t="s">
        <v>143</v>
      </c>
      <c r="E356" s="203" t="s">
        <v>1</v>
      </c>
      <c r="F356" s="204" t="s">
        <v>967</v>
      </c>
      <c r="G356" s="202"/>
      <c r="H356" s="203" t="s">
        <v>1</v>
      </c>
      <c r="I356" s="202"/>
      <c r="J356" s="202"/>
      <c r="K356" s="202"/>
      <c r="L356" s="205"/>
      <c r="M356" s="206"/>
      <c r="N356" s="207"/>
      <c r="O356" s="207"/>
      <c r="P356" s="207"/>
      <c r="Q356" s="207"/>
      <c r="R356" s="207"/>
      <c r="S356" s="207"/>
      <c r="T356" s="208"/>
      <c r="AT356" s="209" t="s">
        <v>143</v>
      </c>
      <c r="AU356" s="209" t="s">
        <v>88</v>
      </c>
      <c r="AV356" s="13" t="s">
        <v>86</v>
      </c>
      <c r="AW356" s="13" t="s">
        <v>33</v>
      </c>
      <c r="AX356" s="13" t="s">
        <v>78</v>
      </c>
      <c r="AY356" s="209" t="s">
        <v>133</v>
      </c>
    </row>
    <row r="357" spans="2:51" s="14" customFormat="1" ht="12">
      <c r="B357" s="210"/>
      <c r="C357" s="211"/>
      <c r="D357" s="197" t="s">
        <v>143</v>
      </c>
      <c r="E357" s="212" t="s">
        <v>1</v>
      </c>
      <c r="F357" s="213" t="s">
        <v>536</v>
      </c>
      <c r="G357" s="211"/>
      <c r="H357" s="214">
        <v>1</v>
      </c>
      <c r="I357" s="211"/>
      <c r="J357" s="211"/>
      <c r="K357" s="211"/>
      <c r="L357" s="215"/>
      <c r="M357" s="216"/>
      <c r="N357" s="217"/>
      <c r="O357" s="217"/>
      <c r="P357" s="217"/>
      <c r="Q357" s="217"/>
      <c r="R357" s="217"/>
      <c r="S357" s="217"/>
      <c r="T357" s="218"/>
      <c r="AT357" s="219" t="s">
        <v>143</v>
      </c>
      <c r="AU357" s="219" t="s">
        <v>88</v>
      </c>
      <c r="AV357" s="14" t="s">
        <v>88</v>
      </c>
      <c r="AW357" s="14" t="s">
        <v>33</v>
      </c>
      <c r="AX357" s="14" t="s">
        <v>78</v>
      </c>
      <c r="AY357" s="219" t="s">
        <v>133</v>
      </c>
    </row>
    <row r="358" spans="2:51" s="15" customFormat="1" ht="12">
      <c r="B358" s="220"/>
      <c r="C358" s="221"/>
      <c r="D358" s="197" t="s">
        <v>143</v>
      </c>
      <c r="E358" s="222" t="s">
        <v>1</v>
      </c>
      <c r="F358" s="223" t="s">
        <v>146</v>
      </c>
      <c r="G358" s="221"/>
      <c r="H358" s="224">
        <v>1</v>
      </c>
      <c r="I358" s="221"/>
      <c r="J358" s="221"/>
      <c r="K358" s="221"/>
      <c r="L358" s="225"/>
      <c r="M358" s="226"/>
      <c r="N358" s="227"/>
      <c r="O358" s="227"/>
      <c r="P358" s="227"/>
      <c r="Q358" s="227"/>
      <c r="R358" s="227"/>
      <c r="S358" s="227"/>
      <c r="T358" s="228"/>
      <c r="AT358" s="229" t="s">
        <v>143</v>
      </c>
      <c r="AU358" s="229" t="s">
        <v>88</v>
      </c>
      <c r="AV358" s="15" t="s">
        <v>139</v>
      </c>
      <c r="AW358" s="15" t="s">
        <v>33</v>
      </c>
      <c r="AX358" s="15" t="s">
        <v>86</v>
      </c>
      <c r="AY358" s="229" t="s">
        <v>133</v>
      </c>
    </row>
    <row r="359" spans="1:65" s="2" customFormat="1" ht="16.5" customHeight="1">
      <c r="A359" s="32"/>
      <c r="B359" s="33"/>
      <c r="C359" s="240" t="s">
        <v>519</v>
      </c>
      <c r="D359" s="240" t="s">
        <v>422</v>
      </c>
      <c r="E359" s="241" t="s">
        <v>1115</v>
      </c>
      <c r="F359" s="242" t="s">
        <v>1116</v>
      </c>
      <c r="G359" s="243" t="s">
        <v>514</v>
      </c>
      <c r="H359" s="244">
        <v>66</v>
      </c>
      <c r="I359" s="245">
        <v>0</v>
      </c>
      <c r="J359" s="245">
        <f>ROUND(I359*H359,2)</f>
        <v>0</v>
      </c>
      <c r="K359" s="246"/>
      <c r="L359" s="247"/>
      <c r="M359" s="248" t="s">
        <v>1</v>
      </c>
      <c r="N359" s="249" t="s">
        <v>43</v>
      </c>
      <c r="O359" s="193">
        <v>0</v>
      </c>
      <c r="P359" s="193">
        <f>O359*H359</f>
        <v>0</v>
      </c>
      <c r="Q359" s="193">
        <v>0.0014</v>
      </c>
      <c r="R359" s="193">
        <f>Q359*H359</f>
        <v>0.0924</v>
      </c>
      <c r="S359" s="193">
        <v>0</v>
      </c>
      <c r="T359" s="194">
        <f>S359*H359</f>
        <v>0</v>
      </c>
      <c r="U359" s="32"/>
      <c r="V359" s="32"/>
      <c r="W359" s="32"/>
      <c r="X359" s="32"/>
      <c r="Y359" s="32"/>
      <c r="Z359" s="32"/>
      <c r="AA359" s="32"/>
      <c r="AB359" s="32"/>
      <c r="AC359" s="32"/>
      <c r="AD359" s="32"/>
      <c r="AE359" s="32"/>
      <c r="AR359" s="195" t="s">
        <v>183</v>
      </c>
      <c r="AT359" s="195" t="s">
        <v>422</v>
      </c>
      <c r="AU359" s="195" t="s">
        <v>88</v>
      </c>
      <c r="AY359" s="18" t="s">
        <v>133</v>
      </c>
      <c r="BE359" s="196">
        <f>IF(N359="základní",J359,0)</f>
        <v>0</v>
      </c>
      <c r="BF359" s="196">
        <f>IF(N359="snížená",J359,0)</f>
        <v>0</v>
      </c>
      <c r="BG359" s="196">
        <f>IF(N359="zákl. přenesená",J359,0)</f>
        <v>0</v>
      </c>
      <c r="BH359" s="196">
        <f>IF(N359="sníž. přenesená",J359,0)</f>
        <v>0</v>
      </c>
      <c r="BI359" s="196">
        <f>IF(N359="nulová",J359,0)</f>
        <v>0</v>
      </c>
      <c r="BJ359" s="18" t="s">
        <v>86</v>
      </c>
      <c r="BK359" s="196">
        <f>ROUND(I359*H359,2)</f>
        <v>0</v>
      </c>
      <c r="BL359" s="18" t="s">
        <v>139</v>
      </c>
      <c r="BM359" s="195" t="s">
        <v>1117</v>
      </c>
    </row>
    <row r="360" spans="1:47" s="2" customFormat="1" ht="12">
      <c r="A360" s="32"/>
      <c r="B360" s="33"/>
      <c r="C360" s="34"/>
      <c r="D360" s="197" t="s">
        <v>141</v>
      </c>
      <c r="E360" s="34"/>
      <c r="F360" s="198" t="s">
        <v>1116</v>
      </c>
      <c r="G360" s="34"/>
      <c r="H360" s="34"/>
      <c r="I360" s="34"/>
      <c r="J360" s="34"/>
      <c r="K360" s="34"/>
      <c r="L360" s="37"/>
      <c r="M360" s="199"/>
      <c r="N360" s="200"/>
      <c r="O360" s="69"/>
      <c r="P360" s="69"/>
      <c r="Q360" s="69"/>
      <c r="R360" s="69"/>
      <c r="S360" s="69"/>
      <c r="T360" s="70"/>
      <c r="U360" s="32"/>
      <c r="V360" s="32"/>
      <c r="W360" s="32"/>
      <c r="X360" s="32"/>
      <c r="Y360" s="32"/>
      <c r="Z360" s="32"/>
      <c r="AA360" s="32"/>
      <c r="AB360" s="32"/>
      <c r="AC360" s="32"/>
      <c r="AD360" s="32"/>
      <c r="AE360" s="32"/>
      <c r="AT360" s="18" t="s">
        <v>141</v>
      </c>
      <c r="AU360" s="18" t="s">
        <v>88</v>
      </c>
    </row>
    <row r="361" spans="2:51" s="13" customFormat="1" ht="12">
      <c r="B361" s="201"/>
      <c r="C361" s="202"/>
      <c r="D361" s="197" t="s">
        <v>143</v>
      </c>
      <c r="E361" s="203" t="s">
        <v>1</v>
      </c>
      <c r="F361" s="204" t="s">
        <v>967</v>
      </c>
      <c r="G361" s="202"/>
      <c r="H361" s="203" t="s">
        <v>1</v>
      </c>
      <c r="I361" s="202"/>
      <c r="J361" s="202"/>
      <c r="K361" s="202"/>
      <c r="L361" s="205"/>
      <c r="M361" s="206"/>
      <c r="N361" s="207"/>
      <c r="O361" s="207"/>
      <c r="P361" s="207"/>
      <c r="Q361" s="207"/>
      <c r="R361" s="207"/>
      <c r="S361" s="207"/>
      <c r="T361" s="208"/>
      <c r="AT361" s="209" t="s">
        <v>143</v>
      </c>
      <c r="AU361" s="209" t="s">
        <v>88</v>
      </c>
      <c r="AV361" s="13" t="s">
        <v>86</v>
      </c>
      <c r="AW361" s="13" t="s">
        <v>33</v>
      </c>
      <c r="AX361" s="13" t="s">
        <v>78</v>
      </c>
      <c r="AY361" s="209" t="s">
        <v>133</v>
      </c>
    </row>
    <row r="362" spans="2:51" s="14" customFormat="1" ht="12">
      <c r="B362" s="210"/>
      <c r="C362" s="211"/>
      <c r="D362" s="197" t="s">
        <v>143</v>
      </c>
      <c r="E362" s="212" t="s">
        <v>1</v>
      </c>
      <c r="F362" s="213" t="s">
        <v>1118</v>
      </c>
      <c r="G362" s="211"/>
      <c r="H362" s="214">
        <v>66</v>
      </c>
      <c r="I362" s="211"/>
      <c r="J362" s="211"/>
      <c r="K362" s="211"/>
      <c r="L362" s="215"/>
      <c r="M362" s="216"/>
      <c r="N362" s="217"/>
      <c r="O362" s="217"/>
      <c r="P362" s="217"/>
      <c r="Q362" s="217"/>
      <c r="R362" s="217"/>
      <c r="S362" s="217"/>
      <c r="T362" s="218"/>
      <c r="AT362" s="219" t="s">
        <v>143</v>
      </c>
      <c r="AU362" s="219" t="s">
        <v>88</v>
      </c>
      <c r="AV362" s="14" t="s">
        <v>88</v>
      </c>
      <c r="AW362" s="14" t="s">
        <v>33</v>
      </c>
      <c r="AX362" s="14" t="s">
        <v>78</v>
      </c>
      <c r="AY362" s="219" t="s">
        <v>133</v>
      </c>
    </row>
    <row r="363" spans="2:51" s="15" customFormat="1" ht="12">
      <c r="B363" s="220"/>
      <c r="C363" s="221"/>
      <c r="D363" s="197" t="s">
        <v>143</v>
      </c>
      <c r="E363" s="222" t="s">
        <v>1</v>
      </c>
      <c r="F363" s="223" t="s">
        <v>146</v>
      </c>
      <c r="G363" s="221"/>
      <c r="H363" s="224">
        <v>66</v>
      </c>
      <c r="I363" s="221"/>
      <c r="J363" s="221"/>
      <c r="K363" s="221"/>
      <c r="L363" s="225"/>
      <c r="M363" s="226"/>
      <c r="N363" s="227"/>
      <c r="O363" s="227"/>
      <c r="P363" s="227"/>
      <c r="Q363" s="227"/>
      <c r="R363" s="227"/>
      <c r="S363" s="227"/>
      <c r="T363" s="228"/>
      <c r="AT363" s="229" t="s">
        <v>143</v>
      </c>
      <c r="AU363" s="229" t="s">
        <v>88</v>
      </c>
      <c r="AV363" s="15" t="s">
        <v>139</v>
      </c>
      <c r="AW363" s="15" t="s">
        <v>33</v>
      </c>
      <c r="AX363" s="15" t="s">
        <v>86</v>
      </c>
      <c r="AY363" s="229" t="s">
        <v>133</v>
      </c>
    </row>
    <row r="364" spans="1:65" s="2" customFormat="1" ht="16.5" customHeight="1">
      <c r="A364" s="32"/>
      <c r="B364" s="33"/>
      <c r="C364" s="240" t="s">
        <v>523</v>
      </c>
      <c r="D364" s="240" t="s">
        <v>422</v>
      </c>
      <c r="E364" s="241" t="s">
        <v>1119</v>
      </c>
      <c r="F364" s="242" t="s">
        <v>1120</v>
      </c>
      <c r="G364" s="243" t="s">
        <v>514</v>
      </c>
      <c r="H364" s="244">
        <v>11</v>
      </c>
      <c r="I364" s="245">
        <v>0</v>
      </c>
      <c r="J364" s="245">
        <f>ROUND(I364*H364,2)</f>
        <v>0</v>
      </c>
      <c r="K364" s="246"/>
      <c r="L364" s="247"/>
      <c r="M364" s="248" t="s">
        <v>1</v>
      </c>
      <c r="N364" s="249" t="s">
        <v>43</v>
      </c>
      <c r="O364" s="193">
        <v>0</v>
      </c>
      <c r="P364" s="193">
        <f>O364*H364</f>
        <v>0</v>
      </c>
      <c r="Q364" s="193">
        <v>0.0016</v>
      </c>
      <c r="R364" s="193">
        <f>Q364*H364</f>
        <v>0.0176</v>
      </c>
      <c r="S364" s="193">
        <v>0</v>
      </c>
      <c r="T364" s="194">
        <f>S364*H364</f>
        <v>0</v>
      </c>
      <c r="U364" s="32"/>
      <c r="V364" s="32"/>
      <c r="W364" s="32"/>
      <c r="X364" s="32"/>
      <c r="Y364" s="32"/>
      <c r="Z364" s="32"/>
      <c r="AA364" s="32"/>
      <c r="AB364" s="32"/>
      <c r="AC364" s="32"/>
      <c r="AD364" s="32"/>
      <c r="AE364" s="32"/>
      <c r="AR364" s="195" t="s">
        <v>183</v>
      </c>
      <c r="AT364" s="195" t="s">
        <v>422</v>
      </c>
      <c r="AU364" s="195" t="s">
        <v>88</v>
      </c>
      <c r="AY364" s="18" t="s">
        <v>133</v>
      </c>
      <c r="BE364" s="196">
        <f>IF(N364="základní",J364,0)</f>
        <v>0</v>
      </c>
      <c r="BF364" s="196">
        <f>IF(N364="snížená",J364,0)</f>
        <v>0</v>
      </c>
      <c r="BG364" s="196">
        <f>IF(N364="zákl. přenesená",J364,0)</f>
        <v>0</v>
      </c>
      <c r="BH364" s="196">
        <f>IF(N364="sníž. přenesená",J364,0)</f>
        <v>0</v>
      </c>
      <c r="BI364" s="196">
        <f>IF(N364="nulová",J364,0)</f>
        <v>0</v>
      </c>
      <c r="BJ364" s="18" t="s">
        <v>86</v>
      </c>
      <c r="BK364" s="196">
        <f>ROUND(I364*H364,2)</f>
        <v>0</v>
      </c>
      <c r="BL364" s="18" t="s">
        <v>139</v>
      </c>
      <c r="BM364" s="195" t="s">
        <v>1121</v>
      </c>
    </row>
    <row r="365" spans="1:47" s="2" customFormat="1" ht="12">
      <c r="A365" s="32"/>
      <c r="B365" s="33"/>
      <c r="C365" s="34"/>
      <c r="D365" s="197" t="s">
        <v>141</v>
      </c>
      <c r="E365" s="34"/>
      <c r="F365" s="198" t="s">
        <v>1120</v>
      </c>
      <c r="G365" s="34"/>
      <c r="H365" s="34"/>
      <c r="I365" s="34"/>
      <c r="J365" s="34"/>
      <c r="K365" s="34"/>
      <c r="L365" s="37"/>
      <c r="M365" s="199"/>
      <c r="N365" s="200"/>
      <c r="O365" s="69"/>
      <c r="P365" s="69"/>
      <c r="Q365" s="69"/>
      <c r="R365" s="69"/>
      <c r="S365" s="69"/>
      <c r="T365" s="70"/>
      <c r="U365" s="32"/>
      <c r="V365" s="32"/>
      <c r="W365" s="32"/>
      <c r="X365" s="32"/>
      <c r="Y365" s="32"/>
      <c r="Z365" s="32"/>
      <c r="AA365" s="32"/>
      <c r="AB365" s="32"/>
      <c r="AC365" s="32"/>
      <c r="AD365" s="32"/>
      <c r="AE365" s="32"/>
      <c r="AT365" s="18" t="s">
        <v>141</v>
      </c>
      <c r="AU365" s="18" t="s">
        <v>88</v>
      </c>
    </row>
    <row r="366" spans="2:51" s="13" customFormat="1" ht="12">
      <c r="B366" s="201"/>
      <c r="C366" s="202"/>
      <c r="D366" s="197" t="s">
        <v>143</v>
      </c>
      <c r="E366" s="203" t="s">
        <v>1</v>
      </c>
      <c r="F366" s="204" t="s">
        <v>967</v>
      </c>
      <c r="G366" s="202"/>
      <c r="H366" s="203" t="s">
        <v>1</v>
      </c>
      <c r="I366" s="202"/>
      <c r="J366" s="202"/>
      <c r="K366" s="202"/>
      <c r="L366" s="205"/>
      <c r="M366" s="206"/>
      <c r="N366" s="207"/>
      <c r="O366" s="207"/>
      <c r="P366" s="207"/>
      <c r="Q366" s="207"/>
      <c r="R366" s="207"/>
      <c r="S366" s="207"/>
      <c r="T366" s="208"/>
      <c r="AT366" s="209" t="s">
        <v>143</v>
      </c>
      <c r="AU366" s="209" t="s">
        <v>88</v>
      </c>
      <c r="AV366" s="13" t="s">
        <v>86</v>
      </c>
      <c r="AW366" s="13" t="s">
        <v>33</v>
      </c>
      <c r="AX366" s="13" t="s">
        <v>78</v>
      </c>
      <c r="AY366" s="209" t="s">
        <v>133</v>
      </c>
    </row>
    <row r="367" spans="2:51" s="14" customFormat="1" ht="12">
      <c r="B367" s="210"/>
      <c r="C367" s="211"/>
      <c r="D367" s="197" t="s">
        <v>143</v>
      </c>
      <c r="E367" s="212" t="s">
        <v>1</v>
      </c>
      <c r="F367" s="213" t="s">
        <v>1122</v>
      </c>
      <c r="G367" s="211"/>
      <c r="H367" s="214">
        <v>11</v>
      </c>
      <c r="I367" s="211"/>
      <c r="J367" s="211"/>
      <c r="K367" s="211"/>
      <c r="L367" s="215"/>
      <c r="M367" s="216"/>
      <c r="N367" s="217"/>
      <c r="O367" s="217"/>
      <c r="P367" s="217"/>
      <c r="Q367" s="217"/>
      <c r="R367" s="217"/>
      <c r="S367" s="217"/>
      <c r="T367" s="218"/>
      <c r="AT367" s="219" t="s">
        <v>143</v>
      </c>
      <c r="AU367" s="219" t="s">
        <v>88</v>
      </c>
      <c r="AV367" s="14" t="s">
        <v>88</v>
      </c>
      <c r="AW367" s="14" t="s">
        <v>33</v>
      </c>
      <c r="AX367" s="14" t="s">
        <v>78</v>
      </c>
      <c r="AY367" s="219" t="s">
        <v>133</v>
      </c>
    </row>
    <row r="368" spans="2:51" s="15" customFormat="1" ht="12">
      <c r="B368" s="220"/>
      <c r="C368" s="221"/>
      <c r="D368" s="197" t="s">
        <v>143</v>
      </c>
      <c r="E368" s="222" t="s">
        <v>1</v>
      </c>
      <c r="F368" s="223" t="s">
        <v>146</v>
      </c>
      <c r="G368" s="221"/>
      <c r="H368" s="224">
        <v>11</v>
      </c>
      <c r="I368" s="221"/>
      <c r="J368" s="221"/>
      <c r="K368" s="221"/>
      <c r="L368" s="225"/>
      <c r="M368" s="226"/>
      <c r="N368" s="227"/>
      <c r="O368" s="227"/>
      <c r="P368" s="227"/>
      <c r="Q368" s="227"/>
      <c r="R368" s="227"/>
      <c r="S368" s="227"/>
      <c r="T368" s="228"/>
      <c r="AT368" s="229" t="s">
        <v>143</v>
      </c>
      <c r="AU368" s="229" t="s">
        <v>88</v>
      </c>
      <c r="AV368" s="15" t="s">
        <v>139</v>
      </c>
      <c r="AW368" s="15" t="s">
        <v>33</v>
      </c>
      <c r="AX368" s="15" t="s">
        <v>86</v>
      </c>
      <c r="AY368" s="229" t="s">
        <v>133</v>
      </c>
    </row>
    <row r="369" spans="1:65" s="2" customFormat="1" ht="16.5" customHeight="1">
      <c r="A369" s="32"/>
      <c r="B369" s="33"/>
      <c r="C369" s="184" t="s">
        <v>527</v>
      </c>
      <c r="D369" s="184" t="s">
        <v>135</v>
      </c>
      <c r="E369" s="185" t="s">
        <v>1123</v>
      </c>
      <c r="F369" s="186" t="s">
        <v>1124</v>
      </c>
      <c r="G369" s="187" t="s">
        <v>514</v>
      </c>
      <c r="H369" s="188">
        <v>1</v>
      </c>
      <c r="I369" s="189">
        <v>0</v>
      </c>
      <c r="J369" s="189">
        <f>ROUND(I369*H369,2)</f>
        <v>0</v>
      </c>
      <c r="K369" s="190"/>
      <c r="L369" s="37"/>
      <c r="M369" s="191" t="s">
        <v>1</v>
      </c>
      <c r="N369" s="192" t="s">
        <v>43</v>
      </c>
      <c r="O369" s="193">
        <v>1.132</v>
      </c>
      <c r="P369" s="193">
        <f>O369*H369</f>
        <v>1.132</v>
      </c>
      <c r="Q369" s="193">
        <v>1E-05</v>
      </c>
      <c r="R369" s="193">
        <f>Q369*H369</f>
        <v>1E-05</v>
      </c>
      <c r="S369" s="193">
        <v>0</v>
      </c>
      <c r="T369" s="194">
        <f>S369*H369</f>
        <v>0</v>
      </c>
      <c r="U369" s="32"/>
      <c r="V369" s="32"/>
      <c r="W369" s="32"/>
      <c r="X369" s="32"/>
      <c r="Y369" s="32"/>
      <c r="Z369" s="32"/>
      <c r="AA369" s="32"/>
      <c r="AB369" s="32"/>
      <c r="AC369" s="32"/>
      <c r="AD369" s="32"/>
      <c r="AE369" s="32"/>
      <c r="AR369" s="195" t="s">
        <v>139</v>
      </c>
      <c r="AT369" s="195" t="s">
        <v>135</v>
      </c>
      <c r="AU369" s="195" t="s">
        <v>88</v>
      </c>
      <c r="AY369" s="18" t="s">
        <v>133</v>
      </c>
      <c r="BE369" s="196">
        <f>IF(N369="základní",J369,0)</f>
        <v>0</v>
      </c>
      <c r="BF369" s="196">
        <f>IF(N369="snížená",J369,0)</f>
        <v>0</v>
      </c>
      <c r="BG369" s="196">
        <f>IF(N369="zákl. přenesená",J369,0)</f>
        <v>0</v>
      </c>
      <c r="BH369" s="196">
        <f>IF(N369="sníž. přenesená",J369,0)</f>
        <v>0</v>
      </c>
      <c r="BI369" s="196">
        <f>IF(N369="nulová",J369,0)</f>
        <v>0</v>
      </c>
      <c r="BJ369" s="18" t="s">
        <v>86</v>
      </c>
      <c r="BK369" s="196">
        <f>ROUND(I369*H369,2)</f>
        <v>0</v>
      </c>
      <c r="BL369" s="18" t="s">
        <v>139</v>
      </c>
      <c r="BM369" s="195" t="s">
        <v>1125</v>
      </c>
    </row>
    <row r="370" spans="1:47" s="2" customFormat="1" ht="12">
      <c r="A370" s="32"/>
      <c r="B370" s="33"/>
      <c r="C370" s="34"/>
      <c r="D370" s="197" t="s">
        <v>141</v>
      </c>
      <c r="E370" s="34"/>
      <c r="F370" s="198" t="s">
        <v>1126</v>
      </c>
      <c r="G370" s="34"/>
      <c r="H370" s="34"/>
      <c r="I370" s="34"/>
      <c r="J370" s="34"/>
      <c r="K370" s="34"/>
      <c r="L370" s="37"/>
      <c r="M370" s="199"/>
      <c r="N370" s="200"/>
      <c r="O370" s="69"/>
      <c r="P370" s="69"/>
      <c r="Q370" s="69"/>
      <c r="R370" s="69"/>
      <c r="S370" s="69"/>
      <c r="T370" s="70"/>
      <c r="U370" s="32"/>
      <c r="V370" s="32"/>
      <c r="W370" s="32"/>
      <c r="X370" s="32"/>
      <c r="Y370" s="32"/>
      <c r="Z370" s="32"/>
      <c r="AA370" s="32"/>
      <c r="AB370" s="32"/>
      <c r="AC370" s="32"/>
      <c r="AD370" s="32"/>
      <c r="AE370" s="32"/>
      <c r="AT370" s="18" t="s">
        <v>141</v>
      </c>
      <c r="AU370" s="18" t="s">
        <v>88</v>
      </c>
    </row>
    <row r="371" spans="2:51" s="13" customFormat="1" ht="12">
      <c r="B371" s="201"/>
      <c r="C371" s="202"/>
      <c r="D371" s="197" t="s">
        <v>143</v>
      </c>
      <c r="E371" s="203" t="s">
        <v>1</v>
      </c>
      <c r="F371" s="204" t="s">
        <v>967</v>
      </c>
      <c r="G371" s="202"/>
      <c r="H371" s="203" t="s">
        <v>1</v>
      </c>
      <c r="I371" s="202"/>
      <c r="J371" s="202"/>
      <c r="K371" s="202"/>
      <c r="L371" s="205"/>
      <c r="M371" s="206"/>
      <c r="N371" s="207"/>
      <c r="O371" s="207"/>
      <c r="P371" s="207"/>
      <c r="Q371" s="207"/>
      <c r="R371" s="207"/>
      <c r="S371" s="207"/>
      <c r="T371" s="208"/>
      <c r="AT371" s="209" t="s">
        <v>143</v>
      </c>
      <c r="AU371" s="209" t="s">
        <v>88</v>
      </c>
      <c r="AV371" s="13" t="s">
        <v>86</v>
      </c>
      <c r="AW371" s="13" t="s">
        <v>33</v>
      </c>
      <c r="AX371" s="13" t="s">
        <v>78</v>
      </c>
      <c r="AY371" s="209" t="s">
        <v>133</v>
      </c>
    </row>
    <row r="372" spans="2:51" s="14" customFormat="1" ht="12">
      <c r="B372" s="210"/>
      <c r="C372" s="211"/>
      <c r="D372" s="197" t="s">
        <v>143</v>
      </c>
      <c r="E372" s="212" t="s">
        <v>1</v>
      </c>
      <c r="F372" s="213" t="s">
        <v>536</v>
      </c>
      <c r="G372" s="211"/>
      <c r="H372" s="214">
        <v>1</v>
      </c>
      <c r="I372" s="211"/>
      <c r="J372" s="211"/>
      <c r="K372" s="211"/>
      <c r="L372" s="215"/>
      <c r="M372" s="216"/>
      <c r="N372" s="217"/>
      <c r="O372" s="217"/>
      <c r="P372" s="217"/>
      <c r="Q372" s="217"/>
      <c r="R372" s="217"/>
      <c r="S372" s="217"/>
      <c r="T372" s="218"/>
      <c r="AT372" s="219" t="s">
        <v>143</v>
      </c>
      <c r="AU372" s="219" t="s">
        <v>88</v>
      </c>
      <c r="AV372" s="14" t="s">
        <v>88</v>
      </c>
      <c r="AW372" s="14" t="s">
        <v>33</v>
      </c>
      <c r="AX372" s="14" t="s">
        <v>78</v>
      </c>
      <c r="AY372" s="219" t="s">
        <v>133</v>
      </c>
    </row>
    <row r="373" spans="2:51" s="15" customFormat="1" ht="12">
      <c r="B373" s="220"/>
      <c r="C373" s="221"/>
      <c r="D373" s="197" t="s">
        <v>143</v>
      </c>
      <c r="E373" s="222" t="s">
        <v>1</v>
      </c>
      <c r="F373" s="223" t="s">
        <v>146</v>
      </c>
      <c r="G373" s="221"/>
      <c r="H373" s="224">
        <v>1</v>
      </c>
      <c r="I373" s="221"/>
      <c r="J373" s="221"/>
      <c r="K373" s="221"/>
      <c r="L373" s="225"/>
      <c r="M373" s="226"/>
      <c r="N373" s="227"/>
      <c r="O373" s="227"/>
      <c r="P373" s="227"/>
      <c r="Q373" s="227"/>
      <c r="R373" s="227"/>
      <c r="S373" s="227"/>
      <c r="T373" s="228"/>
      <c r="AT373" s="229" t="s">
        <v>143</v>
      </c>
      <c r="AU373" s="229" t="s">
        <v>88</v>
      </c>
      <c r="AV373" s="15" t="s">
        <v>139</v>
      </c>
      <c r="AW373" s="15" t="s">
        <v>33</v>
      </c>
      <c r="AX373" s="15" t="s">
        <v>86</v>
      </c>
      <c r="AY373" s="229" t="s">
        <v>133</v>
      </c>
    </row>
    <row r="374" spans="1:65" s="2" customFormat="1" ht="16.5" customHeight="1">
      <c r="A374" s="32"/>
      <c r="B374" s="33"/>
      <c r="C374" s="240" t="s">
        <v>532</v>
      </c>
      <c r="D374" s="240" t="s">
        <v>422</v>
      </c>
      <c r="E374" s="241" t="s">
        <v>1127</v>
      </c>
      <c r="F374" s="242" t="s">
        <v>1128</v>
      </c>
      <c r="G374" s="243" t="s">
        <v>514</v>
      </c>
      <c r="H374" s="244">
        <v>1</v>
      </c>
      <c r="I374" s="245">
        <v>0</v>
      </c>
      <c r="J374" s="245">
        <f>ROUND(I374*H374,2)</f>
        <v>0</v>
      </c>
      <c r="K374" s="246"/>
      <c r="L374" s="247"/>
      <c r="M374" s="248" t="s">
        <v>1</v>
      </c>
      <c r="N374" s="249" t="s">
        <v>43</v>
      </c>
      <c r="O374" s="193">
        <v>0</v>
      </c>
      <c r="P374" s="193">
        <f>O374*H374</f>
        <v>0</v>
      </c>
      <c r="Q374" s="193">
        <v>0.00143</v>
      </c>
      <c r="R374" s="193">
        <f>Q374*H374</f>
        <v>0.00143</v>
      </c>
      <c r="S374" s="193">
        <v>0</v>
      </c>
      <c r="T374" s="194">
        <f>S374*H374</f>
        <v>0</v>
      </c>
      <c r="U374" s="32"/>
      <c r="V374" s="32"/>
      <c r="W374" s="32"/>
      <c r="X374" s="32"/>
      <c r="Y374" s="32"/>
      <c r="Z374" s="32"/>
      <c r="AA374" s="32"/>
      <c r="AB374" s="32"/>
      <c r="AC374" s="32"/>
      <c r="AD374" s="32"/>
      <c r="AE374" s="32"/>
      <c r="AR374" s="195" t="s">
        <v>183</v>
      </c>
      <c r="AT374" s="195" t="s">
        <v>422</v>
      </c>
      <c r="AU374" s="195" t="s">
        <v>88</v>
      </c>
      <c r="AY374" s="18" t="s">
        <v>133</v>
      </c>
      <c r="BE374" s="196">
        <f>IF(N374="základní",J374,0)</f>
        <v>0</v>
      </c>
      <c r="BF374" s="196">
        <f>IF(N374="snížená",J374,0)</f>
        <v>0</v>
      </c>
      <c r="BG374" s="196">
        <f>IF(N374="zákl. přenesená",J374,0)</f>
        <v>0</v>
      </c>
      <c r="BH374" s="196">
        <f>IF(N374="sníž. přenesená",J374,0)</f>
        <v>0</v>
      </c>
      <c r="BI374" s="196">
        <f>IF(N374="nulová",J374,0)</f>
        <v>0</v>
      </c>
      <c r="BJ374" s="18" t="s">
        <v>86</v>
      </c>
      <c r="BK374" s="196">
        <f>ROUND(I374*H374,2)</f>
        <v>0</v>
      </c>
      <c r="BL374" s="18" t="s">
        <v>139</v>
      </c>
      <c r="BM374" s="195" t="s">
        <v>1129</v>
      </c>
    </row>
    <row r="375" spans="1:47" s="2" customFormat="1" ht="12">
      <c r="A375" s="32"/>
      <c r="B375" s="33"/>
      <c r="C375" s="34"/>
      <c r="D375" s="197" t="s">
        <v>141</v>
      </c>
      <c r="E375" s="34"/>
      <c r="F375" s="198" t="s">
        <v>1128</v>
      </c>
      <c r="G375" s="34"/>
      <c r="H375" s="34"/>
      <c r="I375" s="34"/>
      <c r="J375" s="34"/>
      <c r="K375" s="34"/>
      <c r="L375" s="37"/>
      <c r="M375" s="199"/>
      <c r="N375" s="200"/>
      <c r="O375" s="69"/>
      <c r="P375" s="69"/>
      <c r="Q375" s="69"/>
      <c r="R375" s="69"/>
      <c r="S375" s="69"/>
      <c r="T375" s="70"/>
      <c r="U375" s="32"/>
      <c r="V375" s="32"/>
      <c r="W375" s="32"/>
      <c r="X375" s="32"/>
      <c r="Y375" s="32"/>
      <c r="Z375" s="32"/>
      <c r="AA375" s="32"/>
      <c r="AB375" s="32"/>
      <c r="AC375" s="32"/>
      <c r="AD375" s="32"/>
      <c r="AE375" s="32"/>
      <c r="AT375" s="18" t="s">
        <v>141</v>
      </c>
      <c r="AU375" s="18" t="s">
        <v>88</v>
      </c>
    </row>
    <row r="376" spans="2:51" s="13" customFormat="1" ht="12">
      <c r="B376" s="201"/>
      <c r="C376" s="202"/>
      <c r="D376" s="197" t="s">
        <v>143</v>
      </c>
      <c r="E376" s="203" t="s">
        <v>1</v>
      </c>
      <c r="F376" s="204" t="s">
        <v>967</v>
      </c>
      <c r="G376" s="202"/>
      <c r="H376" s="203" t="s">
        <v>1</v>
      </c>
      <c r="I376" s="202"/>
      <c r="J376" s="202"/>
      <c r="K376" s="202"/>
      <c r="L376" s="205"/>
      <c r="M376" s="206"/>
      <c r="N376" s="207"/>
      <c r="O376" s="207"/>
      <c r="P376" s="207"/>
      <c r="Q376" s="207"/>
      <c r="R376" s="207"/>
      <c r="S376" s="207"/>
      <c r="T376" s="208"/>
      <c r="AT376" s="209" t="s">
        <v>143</v>
      </c>
      <c r="AU376" s="209" t="s">
        <v>88</v>
      </c>
      <c r="AV376" s="13" t="s">
        <v>86</v>
      </c>
      <c r="AW376" s="13" t="s">
        <v>33</v>
      </c>
      <c r="AX376" s="13" t="s">
        <v>78</v>
      </c>
      <c r="AY376" s="209" t="s">
        <v>133</v>
      </c>
    </row>
    <row r="377" spans="2:51" s="14" customFormat="1" ht="12">
      <c r="B377" s="210"/>
      <c r="C377" s="211"/>
      <c r="D377" s="197" t="s">
        <v>143</v>
      </c>
      <c r="E377" s="212" t="s">
        <v>1</v>
      </c>
      <c r="F377" s="213" t="s">
        <v>536</v>
      </c>
      <c r="G377" s="211"/>
      <c r="H377" s="214">
        <v>1</v>
      </c>
      <c r="I377" s="211"/>
      <c r="J377" s="211"/>
      <c r="K377" s="211"/>
      <c r="L377" s="215"/>
      <c r="M377" s="216"/>
      <c r="N377" s="217"/>
      <c r="O377" s="217"/>
      <c r="P377" s="217"/>
      <c r="Q377" s="217"/>
      <c r="R377" s="217"/>
      <c r="S377" s="217"/>
      <c r="T377" s="218"/>
      <c r="AT377" s="219" t="s">
        <v>143</v>
      </c>
      <c r="AU377" s="219" t="s">
        <v>88</v>
      </c>
      <c r="AV377" s="14" t="s">
        <v>88</v>
      </c>
      <c r="AW377" s="14" t="s">
        <v>33</v>
      </c>
      <c r="AX377" s="14" t="s">
        <v>78</v>
      </c>
      <c r="AY377" s="219" t="s">
        <v>133</v>
      </c>
    </row>
    <row r="378" spans="2:51" s="15" customFormat="1" ht="12">
      <c r="B378" s="220"/>
      <c r="C378" s="221"/>
      <c r="D378" s="197" t="s">
        <v>143</v>
      </c>
      <c r="E378" s="222" t="s">
        <v>1</v>
      </c>
      <c r="F378" s="223" t="s">
        <v>146</v>
      </c>
      <c r="G378" s="221"/>
      <c r="H378" s="224">
        <v>1</v>
      </c>
      <c r="I378" s="221"/>
      <c r="J378" s="221"/>
      <c r="K378" s="221"/>
      <c r="L378" s="225"/>
      <c r="M378" s="226"/>
      <c r="N378" s="227"/>
      <c r="O378" s="227"/>
      <c r="P378" s="227"/>
      <c r="Q378" s="227"/>
      <c r="R378" s="227"/>
      <c r="S378" s="227"/>
      <c r="T378" s="228"/>
      <c r="AT378" s="229" t="s">
        <v>143</v>
      </c>
      <c r="AU378" s="229" t="s">
        <v>88</v>
      </c>
      <c r="AV378" s="15" t="s">
        <v>139</v>
      </c>
      <c r="AW378" s="15" t="s">
        <v>33</v>
      </c>
      <c r="AX378" s="15" t="s">
        <v>86</v>
      </c>
      <c r="AY378" s="229" t="s">
        <v>133</v>
      </c>
    </row>
    <row r="379" spans="1:65" s="2" customFormat="1" ht="16.5" customHeight="1">
      <c r="A379" s="32"/>
      <c r="B379" s="33"/>
      <c r="C379" s="184" t="s">
        <v>537</v>
      </c>
      <c r="D379" s="184" t="s">
        <v>135</v>
      </c>
      <c r="E379" s="185" t="s">
        <v>1130</v>
      </c>
      <c r="F379" s="186" t="s">
        <v>1131</v>
      </c>
      <c r="G379" s="187" t="s">
        <v>514</v>
      </c>
      <c r="H379" s="188">
        <v>4</v>
      </c>
      <c r="I379" s="189">
        <v>0</v>
      </c>
      <c r="J379" s="189">
        <f>ROUND(I379*H379,2)</f>
        <v>0</v>
      </c>
      <c r="K379" s="190"/>
      <c r="L379" s="37"/>
      <c r="M379" s="191" t="s">
        <v>1</v>
      </c>
      <c r="N379" s="192" t="s">
        <v>43</v>
      </c>
      <c r="O379" s="193">
        <v>0.683</v>
      </c>
      <c r="P379" s="193">
        <f>O379*H379</f>
        <v>2.732</v>
      </c>
      <c r="Q379" s="193">
        <v>0</v>
      </c>
      <c r="R379" s="193">
        <f>Q379*H379</f>
        <v>0</v>
      </c>
      <c r="S379" s="193">
        <v>0</v>
      </c>
      <c r="T379" s="194">
        <f>S379*H379</f>
        <v>0</v>
      </c>
      <c r="U379" s="32"/>
      <c r="V379" s="32"/>
      <c r="W379" s="32"/>
      <c r="X379" s="32"/>
      <c r="Y379" s="32"/>
      <c r="Z379" s="32"/>
      <c r="AA379" s="32"/>
      <c r="AB379" s="32"/>
      <c r="AC379" s="32"/>
      <c r="AD379" s="32"/>
      <c r="AE379" s="32"/>
      <c r="AR379" s="195" t="s">
        <v>139</v>
      </c>
      <c r="AT379" s="195" t="s">
        <v>135</v>
      </c>
      <c r="AU379" s="195" t="s">
        <v>88</v>
      </c>
      <c r="AY379" s="18" t="s">
        <v>133</v>
      </c>
      <c r="BE379" s="196">
        <f>IF(N379="základní",J379,0)</f>
        <v>0</v>
      </c>
      <c r="BF379" s="196">
        <f>IF(N379="snížená",J379,0)</f>
        <v>0</v>
      </c>
      <c r="BG379" s="196">
        <f>IF(N379="zákl. přenesená",J379,0)</f>
        <v>0</v>
      </c>
      <c r="BH379" s="196">
        <f>IF(N379="sníž. přenesená",J379,0)</f>
        <v>0</v>
      </c>
      <c r="BI379" s="196">
        <f>IF(N379="nulová",J379,0)</f>
        <v>0</v>
      </c>
      <c r="BJ379" s="18" t="s">
        <v>86</v>
      </c>
      <c r="BK379" s="196">
        <f>ROUND(I379*H379,2)</f>
        <v>0</v>
      </c>
      <c r="BL379" s="18" t="s">
        <v>139</v>
      </c>
      <c r="BM379" s="195" t="s">
        <v>1132</v>
      </c>
    </row>
    <row r="380" spans="1:47" s="2" customFormat="1" ht="12">
      <c r="A380" s="32"/>
      <c r="B380" s="33"/>
      <c r="C380" s="34"/>
      <c r="D380" s="197" t="s">
        <v>141</v>
      </c>
      <c r="E380" s="34"/>
      <c r="F380" s="198" t="s">
        <v>1133</v>
      </c>
      <c r="G380" s="34"/>
      <c r="H380" s="34"/>
      <c r="I380" s="34"/>
      <c r="J380" s="34"/>
      <c r="K380" s="34"/>
      <c r="L380" s="37"/>
      <c r="M380" s="199"/>
      <c r="N380" s="200"/>
      <c r="O380" s="69"/>
      <c r="P380" s="69"/>
      <c r="Q380" s="69"/>
      <c r="R380" s="69"/>
      <c r="S380" s="69"/>
      <c r="T380" s="70"/>
      <c r="U380" s="32"/>
      <c r="V380" s="32"/>
      <c r="W380" s="32"/>
      <c r="X380" s="32"/>
      <c r="Y380" s="32"/>
      <c r="Z380" s="32"/>
      <c r="AA380" s="32"/>
      <c r="AB380" s="32"/>
      <c r="AC380" s="32"/>
      <c r="AD380" s="32"/>
      <c r="AE380" s="32"/>
      <c r="AT380" s="18" t="s">
        <v>141</v>
      </c>
      <c r="AU380" s="18" t="s">
        <v>88</v>
      </c>
    </row>
    <row r="381" spans="2:51" s="13" customFormat="1" ht="12">
      <c r="B381" s="201"/>
      <c r="C381" s="202"/>
      <c r="D381" s="197" t="s">
        <v>143</v>
      </c>
      <c r="E381" s="203" t="s">
        <v>1</v>
      </c>
      <c r="F381" s="204" t="s">
        <v>967</v>
      </c>
      <c r="G381" s="202"/>
      <c r="H381" s="203" t="s">
        <v>1</v>
      </c>
      <c r="I381" s="202"/>
      <c r="J381" s="202"/>
      <c r="K381" s="202"/>
      <c r="L381" s="205"/>
      <c r="M381" s="206"/>
      <c r="N381" s="207"/>
      <c r="O381" s="207"/>
      <c r="P381" s="207"/>
      <c r="Q381" s="207"/>
      <c r="R381" s="207"/>
      <c r="S381" s="207"/>
      <c r="T381" s="208"/>
      <c r="AT381" s="209" t="s">
        <v>143</v>
      </c>
      <c r="AU381" s="209" t="s">
        <v>88</v>
      </c>
      <c r="AV381" s="13" t="s">
        <v>86</v>
      </c>
      <c r="AW381" s="13" t="s">
        <v>33</v>
      </c>
      <c r="AX381" s="13" t="s">
        <v>78</v>
      </c>
      <c r="AY381" s="209" t="s">
        <v>133</v>
      </c>
    </row>
    <row r="382" spans="2:51" s="14" customFormat="1" ht="12">
      <c r="B382" s="210"/>
      <c r="C382" s="211"/>
      <c r="D382" s="197" t="s">
        <v>143</v>
      </c>
      <c r="E382" s="212" t="s">
        <v>1</v>
      </c>
      <c r="F382" s="213" t="s">
        <v>1134</v>
      </c>
      <c r="G382" s="211"/>
      <c r="H382" s="214">
        <v>4</v>
      </c>
      <c r="I382" s="211"/>
      <c r="J382" s="211"/>
      <c r="K382" s="211"/>
      <c r="L382" s="215"/>
      <c r="M382" s="216"/>
      <c r="N382" s="217"/>
      <c r="O382" s="217"/>
      <c r="P382" s="217"/>
      <c r="Q382" s="217"/>
      <c r="R382" s="217"/>
      <c r="S382" s="217"/>
      <c r="T382" s="218"/>
      <c r="AT382" s="219" t="s">
        <v>143</v>
      </c>
      <c r="AU382" s="219" t="s">
        <v>88</v>
      </c>
      <c r="AV382" s="14" t="s">
        <v>88</v>
      </c>
      <c r="AW382" s="14" t="s">
        <v>33</v>
      </c>
      <c r="AX382" s="14" t="s">
        <v>78</v>
      </c>
      <c r="AY382" s="219" t="s">
        <v>133</v>
      </c>
    </row>
    <row r="383" spans="2:51" s="15" customFormat="1" ht="12">
      <c r="B383" s="220"/>
      <c r="C383" s="221"/>
      <c r="D383" s="197" t="s">
        <v>143</v>
      </c>
      <c r="E383" s="222" t="s">
        <v>1</v>
      </c>
      <c r="F383" s="223" t="s">
        <v>146</v>
      </c>
      <c r="G383" s="221"/>
      <c r="H383" s="224">
        <v>4</v>
      </c>
      <c r="I383" s="221"/>
      <c r="J383" s="221"/>
      <c r="K383" s="221"/>
      <c r="L383" s="225"/>
      <c r="M383" s="226"/>
      <c r="N383" s="227"/>
      <c r="O383" s="227"/>
      <c r="P383" s="227"/>
      <c r="Q383" s="227"/>
      <c r="R383" s="227"/>
      <c r="S383" s="227"/>
      <c r="T383" s="228"/>
      <c r="AT383" s="229" t="s">
        <v>143</v>
      </c>
      <c r="AU383" s="229" t="s">
        <v>88</v>
      </c>
      <c r="AV383" s="15" t="s">
        <v>139</v>
      </c>
      <c r="AW383" s="15" t="s">
        <v>33</v>
      </c>
      <c r="AX383" s="15" t="s">
        <v>86</v>
      </c>
      <c r="AY383" s="229" t="s">
        <v>133</v>
      </c>
    </row>
    <row r="384" spans="1:65" s="2" customFormat="1" ht="16.5" customHeight="1">
      <c r="A384" s="32"/>
      <c r="B384" s="33"/>
      <c r="C384" s="240" t="s">
        <v>543</v>
      </c>
      <c r="D384" s="240" t="s">
        <v>422</v>
      </c>
      <c r="E384" s="241" t="s">
        <v>1135</v>
      </c>
      <c r="F384" s="242" t="s">
        <v>1136</v>
      </c>
      <c r="G384" s="243" t="s">
        <v>514</v>
      </c>
      <c r="H384" s="244">
        <v>4</v>
      </c>
      <c r="I384" s="245">
        <v>0</v>
      </c>
      <c r="J384" s="245">
        <f>ROUND(I384*H384,2)</f>
        <v>0</v>
      </c>
      <c r="K384" s="246"/>
      <c r="L384" s="247"/>
      <c r="M384" s="248" t="s">
        <v>1</v>
      </c>
      <c r="N384" s="249" t="s">
        <v>43</v>
      </c>
      <c r="O384" s="193">
        <v>0</v>
      </c>
      <c r="P384" s="193">
        <f>O384*H384</f>
        <v>0</v>
      </c>
      <c r="Q384" s="193">
        <v>0.00029</v>
      </c>
      <c r="R384" s="193">
        <f>Q384*H384</f>
        <v>0.00116</v>
      </c>
      <c r="S384" s="193">
        <v>0</v>
      </c>
      <c r="T384" s="194">
        <f>S384*H384</f>
        <v>0</v>
      </c>
      <c r="U384" s="32"/>
      <c r="V384" s="32"/>
      <c r="W384" s="32"/>
      <c r="X384" s="32"/>
      <c r="Y384" s="32"/>
      <c r="Z384" s="32"/>
      <c r="AA384" s="32"/>
      <c r="AB384" s="32"/>
      <c r="AC384" s="32"/>
      <c r="AD384" s="32"/>
      <c r="AE384" s="32"/>
      <c r="AR384" s="195" t="s">
        <v>183</v>
      </c>
      <c r="AT384" s="195" t="s">
        <v>422</v>
      </c>
      <c r="AU384" s="195" t="s">
        <v>88</v>
      </c>
      <c r="AY384" s="18" t="s">
        <v>133</v>
      </c>
      <c r="BE384" s="196">
        <f>IF(N384="základní",J384,0)</f>
        <v>0</v>
      </c>
      <c r="BF384" s="196">
        <f>IF(N384="snížená",J384,0)</f>
        <v>0</v>
      </c>
      <c r="BG384" s="196">
        <f>IF(N384="zákl. přenesená",J384,0)</f>
        <v>0</v>
      </c>
      <c r="BH384" s="196">
        <f>IF(N384="sníž. přenesená",J384,0)</f>
        <v>0</v>
      </c>
      <c r="BI384" s="196">
        <f>IF(N384="nulová",J384,0)</f>
        <v>0</v>
      </c>
      <c r="BJ384" s="18" t="s">
        <v>86</v>
      </c>
      <c r="BK384" s="196">
        <f>ROUND(I384*H384,2)</f>
        <v>0</v>
      </c>
      <c r="BL384" s="18" t="s">
        <v>139</v>
      </c>
      <c r="BM384" s="195" t="s">
        <v>1137</v>
      </c>
    </row>
    <row r="385" spans="1:47" s="2" customFormat="1" ht="12">
      <c r="A385" s="32"/>
      <c r="B385" s="33"/>
      <c r="C385" s="34"/>
      <c r="D385" s="197" t="s">
        <v>141</v>
      </c>
      <c r="E385" s="34"/>
      <c r="F385" s="198" t="s">
        <v>1136</v>
      </c>
      <c r="G385" s="34"/>
      <c r="H385" s="34"/>
      <c r="I385" s="34"/>
      <c r="J385" s="34"/>
      <c r="K385" s="34"/>
      <c r="L385" s="37"/>
      <c r="M385" s="199"/>
      <c r="N385" s="200"/>
      <c r="O385" s="69"/>
      <c r="P385" s="69"/>
      <c r="Q385" s="69"/>
      <c r="R385" s="69"/>
      <c r="S385" s="69"/>
      <c r="T385" s="70"/>
      <c r="U385" s="32"/>
      <c r="V385" s="32"/>
      <c r="W385" s="32"/>
      <c r="X385" s="32"/>
      <c r="Y385" s="32"/>
      <c r="Z385" s="32"/>
      <c r="AA385" s="32"/>
      <c r="AB385" s="32"/>
      <c r="AC385" s="32"/>
      <c r="AD385" s="32"/>
      <c r="AE385" s="32"/>
      <c r="AT385" s="18" t="s">
        <v>141</v>
      </c>
      <c r="AU385" s="18" t="s">
        <v>88</v>
      </c>
    </row>
    <row r="386" spans="2:51" s="13" customFormat="1" ht="12">
      <c r="B386" s="201"/>
      <c r="C386" s="202"/>
      <c r="D386" s="197" t="s">
        <v>143</v>
      </c>
      <c r="E386" s="203" t="s">
        <v>1</v>
      </c>
      <c r="F386" s="204" t="s">
        <v>967</v>
      </c>
      <c r="G386" s="202"/>
      <c r="H386" s="203" t="s">
        <v>1</v>
      </c>
      <c r="I386" s="202"/>
      <c r="J386" s="202"/>
      <c r="K386" s="202"/>
      <c r="L386" s="205"/>
      <c r="M386" s="206"/>
      <c r="N386" s="207"/>
      <c r="O386" s="207"/>
      <c r="P386" s="207"/>
      <c r="Q386" s="207"/>
      <c r="R386" s="207"/>
      <c r="S386" s="207"/>
      <c r="T386" s="208"/>
      <c r="AT386" s="209" t="s">
        <v>143</v>
      </c>
      <c r="AU386" s="209" t="s">
        <v>88</v>
      </c>
      <c r="AV386" s="13" t="s">
        <v>86</v>
      </c>
      <c r="AW386" s="13" t="s">
        <v>33</v>
      </c>
      <c r="AX386" s="13" t="s">
        <v>78</v>
      </c>
      <c r="AY386" s="209" t="s">
        <v>133</v>
      </c>
    </row>
    <row r="387" spans="2:51" s="14" customFormat="1" ht="12">
      <c r="B387" s="210"/>
      <c r="C387" s="211"/>
      <c r="D387" s="197" t="s">
        <v>143</v>
      </c>
      <c r="E387" s="212" t="s">
        <v>1</v>
      </c>
      <c r="F387" s="213" t="s">
        <v>1134</v>
      </c>
      <c r="G387" s="211"/>
      <c r="H387" s="214">
        <v>4</v>
      </c>
      <c r="I387" s="211"/>
      <c r="J387" s="211"/>
      <c r="K387" s="211"/>
      <c r="L387" s="215"/>
      <c r="M387" s="216"/>
      <c r="N387" s="217"/>
      <c r="O387" s="217"/>
      <c r="P387" s="217"/>
      <c r="Q387" s="217"/>
      <c r="R387" s="217"/>
      <c r="S387" s="217"/>
      <c r="T387" s="218"/>
      <c r="AT387" s="219" t="s">
        <v>143</v>
      </c>
      <c r="AU387" s="219" t="s">
        <v>88</v>
      </c>
      <c r="AV387" s="14" t="s">
        <v>88</v>
      </c>
      <c r="AW387" s="14" t="s">
        <v>33</v>
      </c>
      <c r="AX387" s="14" t="s">
        <v>78</v>
      </c>
      <c r="AY387" s="219" t="s">
        <v>133</v>
      </c>
    </row>
    <row r="388" spans="2:51" s="15" customFormat="1" ht="12">
      <c r="B388" s="220"/>
      <c r="C388" s="221"/>
      <c r="D388" s="197" t="s">
        <v>143</v>
      </c>
      <c r="E388" s="222" t="s">
        <v>1</v>
      </c>
      <c r="F388" s="223" t="s">
        <v>146</v>
      </c>
      <c r="G388" s="221"/>
      <c r="H388" s="224">
        <v>4</v>
      </c>
      <c r="I388" s="221"/>
      <c r="J388" s="221"/>
      <c r="K388" s="221"/>
      <c r="L388" s="225"/>
      <c r="M388" s="226"/>
      <c r="N388" s="227"/>
      <c r="O388" s="227"/>
      <c r="P388" s="227"/>
      <c r="Q388" s="227"/>
      <c r="R388" s="227"/>
      <c r="S388" s="227"/>
      <c r="T388" s="228"/>
      <c r="AT388" s="229" t="s">
        <v>143</v>
      </c>
      <c r="AU388" s="229" t="s">
        <v>88</v>
      </c>
      <c r="AV388" s="15" t="s">
        <v>139</v>
      </c>
      <c r="AW388" s="15" t="s">
        <v>33</v>
      </c>
      <c r="AX388" s="15" t="s">
        <v>86</v>
      </c>
      <c r="AY388" s="229" t="s">
        <v>133</v>
      </c>
    </row>
    <row r="389" spans="1:65" s="2" customFormat="1" ht="16.5" customHeight="1">
      <c r="A389" s="32"/>
      <c r="B389" s="33"/>
      <c r="C389" s="184" t="s">
        <v>547</v>
      </c>
      <c r="D389" s="184" t="s">
        <v>135</v>
      </c>
      <c r="E389" s="185" t="s">
        <v>1138</v>
      </c>
      <c r="F389" s="186" t="s">
        <v>1139</v>
      </c>
      <c r="G389" s="187" t="s">
        <v>514</v>
      </c>
      <c r="H389" s="188">
        <v>10</v>
      </c>
      <c r="I389" s="189">
        <v>0</v>
      </c>
      <c r="J389" s="189">
        <f>ROUND(I389*H389,2)</f>
        <v>0</v>
      </c>
      <c r="K389" s="190"/>
      <c r="L389" s="37"/>
      <c r="M389" s="191" t="s">
        <v>1</v>
      </c>
      <c r="N389" s="192" t="s">
        <v>43</v>
      </c>
      <c r="O389" s="193">
        <v>0.745</v>
      </c>
      <c r="P389" s="193">
        <f>O389*H389</f>
        <v>7.45</v>
      </c>
      <c r="Q389" s="193">
        <v>1E-05</v>
      </c>
      <c r="R389" s="193">
        <f>Q389*H389</f>
        <v>0.0001</v>
      </c>
      <c r="S389" s="193">
        <v>0</v>
      </c>
      <c r="T389" s="194">
        <f>S389*H389</f>
        <v>0</v>
      </c>
      <c r="U389" s="32"/>
      <c r="V389" s="32"/>
      <c r="W389" s="32"/>
      <c r="X389" s="32"/>
      <c r="Y389" s="32"/>
      <c r="Z389" s="32"/>
      <c r="AA389" s="32"/>
      <c r="AB389" s="32"/>
      <c r="AC389" s="32"/>
      <c r="AD389" s="32"/>
      <c r="AE389" s="32"/>
      <c r="AR389" s="195" t="s">
        <v>139</v>
      </c>
      <c r="AT389" s="195" t="s">
        <v>135</v>
      </c>
      <c r="AU389" s="195" t="s">
        <v>88</v>
      </c>
      <c r="AY389" s="18" t="s">
        <v>133</v>
      </c>
      <c r="BE389" s="196">
        <f>IF(N389="základní",J389,0)</f>
        <v>0</v>
      </c>
      <c r="BF389" s="196">
        <f>IF(N389="snížená",J389,0)</f>
        <v>0</v>
      </c>
      <c r="BG389" s="196">
        <f>IF(N389="zákl. přenesená",J389,0)</f>
        <v>0</v>
      </c>
      <c r="BH389" s="196">
        <f>IF(N389="sníž. přenesená",J389,0)</f>
        <v>0</v>
      </c>
      <c r="BI389" s="196">
        <f>IF(N389="nulová",J389,0)</f>
        <v>0</v>
      </c>
      <c r="BJ389" s="18" t="s">
        <v>86</v>
      </c>
      <c r="BK389" s="196">
        <f>ROUND(I389*H389,2)</f>
        <v>0</v>
      </c>
      <c r="BL389" s="18" t="s">
        <v>139</v>
      </c>
      <c r="BM389" s="195" t="s">
        <v>1140</v>
      </c>
    </row>
    <row r="390" spans="1:47" s="2" customFormat="1" ht="12">
      <c r="A390" s="32"/>
      <c r="B390" s="33"/>
      <c r="C390" s="34"/>
      <c r="D390" s="197" t="s">
        <v>141</v>
      </c>
      <c r="E390" s="34"/>
      <c r="F390" s="198" t="s">
        <v>1141</v>
      </c>
      <c r="G390" s="34"/>
      <c r="H390" s="34"/>
      <c r="I390" s="34"/>
      <c r="J390" s="34"/>
      <c r="K390" s="34"/>
      <c r="L390" s="37"/>
      <c r="M390" s="199"/>
      <c r="N390" s="200"/>
      <c r="O390" s="69"/>
      <c r="P390" s="69"/>
      <c r="Q390" s="69"/>
      <c r="R390" s="69"/>
      <c r="S390" s="69"/>
      <c r="T390" s="70"/>
      <c r="U390" s="32"/>
      <c r="V390" s="32"/>
      <c r="W390" s="32"/>
      <c r="X390" s="32"/>
      <c r="Y390" s="32"/>
      <c r="Z390" s="32"/>
      <c r="AA390" s="32"/>
      <c r="AB390" s="32"/>
      <c r="AC390" s="32"/>
      <c r="AD390" s="32"/>
      <c r="AE390" s="32"/>
      <c r="AT390" s="18" t="s">
        <v>141</v>
      </c>
      <c r="AU390" s="18" t="s">
        <v>88</v>
      </c>
    </row>
    <row r="391" spans="2:51" s="13" customFormat="1" ht="12">
      <c r="B391" s="201"/>
      <c r="C391" s="202"/>
      <c r="D391" s="197" t="s">
        <v>143</v>
      </c>
      <c r="E391" s="203" t="s">
        <v>1</v>
      </c>
      <c r="F391" s="204" t="s">
        <v>967</v>
      </c>
      <c r="G391" s="202"/>
      <c r="H391" s="203" t="s">
        <v>1</v>
      </c>
      <c r="I391" s="202"/>
      <c r="J391" s="202"/>
      <c r="K391" s="202"/>
      <c r="L391" s="205"/>
      <c r="M391" s="206"/>
      <c r="N391" s="207"/>
      <c r="O391" s="207"/>
      <c r="P391" s="207"/>
      <c r="Q391" s="207"/>
      <c r="R391" s="207"/>
      <c r="S391" s="207"/>
      <c r="T391" s="208"/>
      <c r="AT391" s="209" t="s">
        <v>143</v>
      </c>
      <c r="AU391" s="209" t="s">
        <v>88</v>
      </c>
      <c r="AV391" s="13" t="s">
        <v>86</v>
      </c>
      <c r="AW391" s="13" t="s">
        <v>33</v>
      </c>
      <c r="AX391" s="13" t="s">
        <v>78</v>
      </c>
      <c r="AY391" s="209" t="s">
        <v>133</v>
      </c>
    </row>
    <row r="392" spans="2:51" s="14" customFormat="1" ht="12">
      <c r="B392" s="210"/>
      <c r="C392" s="211"/>
      <c r="D392" s="197" t="s">
        <v>143</v>
      </c>
      <c r="E392" s="212" t="s">
        <v>1</v>
      </c>
      <c r="F392" s="213" t="s">
        <v>152</v>
      </c>
      <c r="G392" s="211"/>
      <c r="H392" s="214">
        <v>10</v>
      </c>
      <c r="I392" s="211"/>
      <c r="J392" s="211"/>
      <c r="K392" s="211"/>
      <c r="L392" s="215"/>
      <c r="M392" s="216"/>
      <c r="N392" s="217"/>
      <c r="O392" s="217"/>
      <c r="P392" s="217"/>
      <c r="Q392" s="217"/>
      <c r="R392" s="217"/>
      <c r="S392" s="217"/>
      <c r="T392" s="218"/>
      <c r="AT392" s="219" t="s">
        <v>143</v>
      </c>
      <c r="AU392" s="219" t="s">
        <v>88</v>
      </c>
      <c r="AV392" s="14" t="s">
        <v>88</v>
      </c>
      <c r="AW392" s="14" t="s">
        <v>33</v>
      </c>
      <c r="AX392" s="14" t="s">
        <v>78</v>
      </c>
      <c r="AY392" s="219" t="s">
        <v>133</v>
      </c>
    </row>
    <row r="393" spans="2:51" s="15" customFormat="1" ht="12">
      <c r="B393" s="220"/>
      <c r="C393" s="221"/>
      <c r="D393" s="197" t="s">
        <v>143</v>
      </c>
      <c r="E393" s="222" t="s">
        <v>1</v>
      </c>
      <c r="F393" s="223" t="s">
        <v>146</v>
      </c>
      <c r="G393" s="221"/>
      <c r="H393" s="224">
        <v>10</v>
      </c>
      <c r="I393" s="221"/>
      <c r="J393" s="221"/>
      <c r="K393" s="221"/>
      <c r="L393" s="225"/>
      <c r="M393" s="226"/>
      <c r="N393" s="227"/>
      <c r="O393" s="227"/>
      <c r="P393" s="227"/>
      <c r="Q393" s="227"/>
      <c r="R393" s="227"/>
      <c r="S393" s="227"/>
      <c r="T393" s="228"/>
      <c r="AT393" s="229" t="s">
        <v>143</v>
      </c>
      <c r="AU393" s="229" t="s">
        <v>88</v>
      </c>
      <c r="AV393" s="15" t="s">
        <v>139</v>
      </c>
      <c r="AW393" s="15" t="s">
        <v>33</v>
      </c>
      <c r="AX393" s="15" t="s">
        <v>86</v>
      </c>
      <c r="AY393" s="229" t="s">
        <v>133</v>
      </c>
    </row>
    <row r="394" spans="1:65" s="2" customFormat="1" ht="16.5" customHeight="1">
      <c r="A394" s="32"/>
      <c r="B394" s="33"/>
      <c r="C394" s="240" t="s">
        <v>556</v>
      </c>
      <c r="D394" s="240" t="s">
        <v>422</v>
      </c>
      <c r="E394" s="241" t="s">
        <v>1142</v>
      </c>
      <c r="F394" s="242" t="s">
        <v>1143</v>
      </c>
      <c r="G394" s="243" t="s">
        <v>514</v>
      </c>
      <c r="H394" s="244">
        <v>10</v>
      </c>
      <c r="I394" s="245">
        <v>0</v>
      </c>
      <c r="J394" s="245">
        <f>ROUND(I394*H394,2)</f>
        <v>0</v>
      </c>
      <c r="K394" s="246"/>
      <c r="L394" s="247"/>
      <c r="M394" s="248" t="s">
        <v>1</v>
      </c>
      <c r="N394" s="249" t="s">
        <v>43</v>
      </c>
      <c r="O394" s="193">
        <v>0</v>
      </c>
      <c r="P394" s="193">
        <f>O394*H394</f>
        <v>0</v>
      </c>
      <c r="Q394" s="193">
        <v>0.0014</v>
      </c>
      <c r="R394" s="193">
        <f>Q394*H394</f>
        <v>0.014</v>
      </c>
      <c r="S394" s="193">
        <v>0</v>
      </c>
      <c r="T394" s="194">
        <f>S394*H394</f>
        <v>0</v>
      </c>
      <c r="U394" s="32"/>
      <c r="V394" s="32"/>
      <c r="W394" s="32"/>
      <c r="X394" s="32"/>
      <c r="Y394" s="32"/>
      <c r="Z394" s="32"/>
      <c r="AA394" s="32"/>
      <c r="AB394" s="32"/>
      <c r="AC394" s="32"/>
      <c r="AD394" s="32"/>
      <c r="AE394" s="32"/>
      <c r="AR394" s="195" t="s">
        <v>183</v>
      </c>
      <c r="AT394" s="195" t="s">
        <v>422</v>
      </c>
      <c r="AU394" s="195" t="s">
        <v>88</v>
      </c>
      <c r="AY394" s="18" t="s">
        <v>133</v>
      </c>
      <c r="BE394" s="196">
        <f>IF(N394="základní",J394,0)</f>
        <v>0</v>
      </c>
      <c r="BF394" s="196">
        <f>IF(N394="snížená",J394,0)</f>
        <v>0</v>
      </c>
      <c r="BG394" s="196">
        <f>IF(N394="zákl. přenesená",J394,0)</f>
        <v>0</v>
      </c>
      <c r="BH394" s="196">
        <f>IF(N394="sníž. přenesená",J394,0)</f>
        <v>0</v>
      </c>
      <c r="BI394" s="196">
        <f>IF(N394="nulová",J394,0)</f>
        <v>0</v>
      </c>
      <c r="BJ394" s="18" t="s">
        <v>86</v>
      </c>
      <c r="BK394" s="196">
        <f>ROUND(I394*H394,2)</f>
        <v>0</v>
      </c>
      <c r="BL394" s="18" t="s">
        <v>139</v>
      </c>
      <c r="BM394" s="195" t="s">
        <v>1144</v>
      </c>
    </row>
    <row r="395" spans="1:47" s="2" customFormat="1" ht="12">
      <c r="A395" s="32"/>
      <c r="B395" s="33"/>
      <c r="C395" s="34"/>
      <c r="D395" s="197" t="s">
        <v>141</v>
      </c>
      <c r="E395" s="34"/>
      <c r="F395" s="198" t="s">
        <v>1143</v>
      </c>
      <c r="G395" s="34"/>
      <c r="H395" s="34"/>
      <c r="I395" s="34"/>
      <c r="J395" s="34"/>
      <c r="K395" s="34"/>
      <c r="L395" s="37"/>
      <c r="M395" s="199"/>
      <c r="N395" s="200"/>
      <c r="O395" s="69"/>
      <c r="P395" s="69"/>
      <c r="Q395" s="69"/>
      <c r="R395" s="69"/>
      <c r="S395" s="69"/>
      <c r="T395" s="70"/>
      <c r="U395" s="32"/>
      <c r="V395" s="32"/>
      <c r="W395" s="32"/>
      <c r="X395" s="32"/>
      <c r="Y395" s="32"/>
      <c r="Z395" s="32"/>
      <c r="AA395" s="32"/>
      <c r="AB395" s="32"/>
      <c r="AC395" s="32"/>
      <c r="AD395" s="32"/>
      <c r="AE395" s="32"/>
      <c r="AT395" s="18" t="s">
        <v>141</v>
      </c>
      <c r="AU395" s="18" t="s">
        <v>88</v>
      </c>
    </row>
    <row r="396" spans="2:51" s="13" customFormat="1" ht="12">
      <c r="B396" s="201"/>
      <c r="C396" s="202"/>
      <c r="D396" s="197" t="s">
        <v>143</v>
      </c>
      <c r="E396" s="203" t="s">
        <v>1</v>
      </c>
      <c r="F396" s="204" t="s">
        <v>967</v>
      </c>
      <c r="G396" s="202"/>
      <c r="H396" s="203" t="s">
        <v>1</v>
      </c>
      <c r="I396" s="202"/>
      <c r="J396" s="202"/>
      <c r="K396" s="202"/>
      <c r="L396" s="205"/>
      <c r="M396" s="206"/>
      <c r="N396" s="207"/>
      <c r="O396" s="207"/>
      <c r="P396" s="207"/>
      <c r="Q396" s="207"/>
      <c r="R396" s="207"/>
      <c r="S396" s="207"/>
      <c r="T396" s="208"/>
      <c r="AT396" s="209" t="s">
        <v>143</v>
      </c>
      <c r="AU396" s="209" t="s">
        <v>88</v>
      </c>
      <c r="AV396" s="13" t="s">
        <v>86</v>
      </c>
      <c r="AW396" s="13" t="s">
        <v>33</v>
      </c>
      <c r="AX396" s="13" t="s">
        <v>78</v>
      </c>
      <c r="AY396" s="209" t="s">
        <v>133</v>
      </c>
    </row>
    <row r="397" spans="2:51" s="14" customFormat="1" ht="12">
      <c r="B397" s="210"/>
      <c r="C397" s="211"/>
      <c r="D397" s="197" t="s">
        <v>143</v>
      </c>
      <c r="E397" s="212" t="s">
        <v>1</v>
      </c>
      <c r="F397" s="213" t="s">
        <v>152</v>
      </c>
      <c r="G397" s="211"/>
      <c r="H397" s="214">
        <v>10</v>
      </c>
      <c r="I397" s="211"/>
      <c r="J397" s="211"/>
      <c r="K397" s="211"/>
      <c r="L397" s="215"/>
      <c r="M397" s="216"/>
      <c r="N397" s="217"/>
      <c r="O397" s="217"/>
      <c r="P397" s="217"/>
      <c r="Q397" s="217"/>
      <c r="R397" s="217"/>
      <c r="S397" s="217"/>
      <c r="T397" s="218"/>
      <c r="AT397" s="219" t="s">
        <v>143</v>
      </c>
      <c r="AU397" s="219" t="s">
        <v>88</v>
      </c>
      <c r="AV397" s="14" t="s">
        <v>88</v>
      </c>
      <c r="AW397" s="14" t="s">
        <v>33</v>
      </c>
      <c r="AX397" s="14" t="s">
        <v>78</v>
      </c>
      <c r="AY397" s="219" t="s">
        <v>133</v>
      </c>
    </row>
    <row r="398" spans="2:51" s="15" customFormat="1" ht="12">
      <c r="B398" s="220"/>
      <c r="C398" s="221"/>
      <c r="D398" s="197" t="s">
        <v>143</v>
      </c>
      <c r="E398" s="222" t="s">
        <v>1</v>
      </c>
      <c r="F398" s="223" t="s">
        <v>146</v>
      </c>
      <c r="G398" s="221"/>
      <c r="H398" s="224">
        <v>10</v>
      </c>
      <c r="I398" s="221"/>
      <c r="J398" s="221"/>
      <c r="K398" s="221"/>
      <c r="L398" s="225"/>
      <c r="M398" s="226"/>
      <c r="N398" s="227"/>
      <c r="O398" s="227"/>
      <c r="P398" s="227"/>
      <c r="Q398" s="227"/>
      <c r="R398" s="227"/>
      <c r="S398" s="227"/>
      <c r="T398" s="228"/>
      <c r="AT398" s="229" t="s">
        <v>143</v>
      </c>
      <c r="AU398" s="229" t="s">
        <v>88</v>
      </c>
      <c r="AV398" s="15" t="s">
        <v>139</v>
      </c>
      <c r="AW398" s="15" t="s">
        <v>33</v>
      </c>
      <c r="AX398" s="15" t="s">
        <v>86</v>
      </c>
      <c r="AY398" s="229" t="s">
        <v>133</v>
      </c>
    </row>
    <row r="399" spans="1:65" s="2" customFormat="1" ht="16.5" customHeight="1">
      <c r="A399" s="32"/>
      <c r="B399" s="33"/>
      <c r="C399" s="184" t="s">
        <v>562</v>
      </c>
      <c r="D399" s="184" t="s">
        <v>135</v>
      </c>
      <c r="E399" s="185" t="s">
        <v>1145</v>
      </c>
      <c r="F399" s="186" t="s">
        <v>1146</v>
      </c>
      <c r="G399" s="187" t="s">
        <v>514</v>
      </c>
      <c r="H399" s="188">
        <v>10</v>
      </c>
      <c r="I399" s="189">
        <v>0</v>
      </c>
      <c r="J399" s="189">
        <f>ROUND(I399*H399,2)</f>
        <v>0</v>
      </c>
      <c r="K399" s="190"/>
      <c r="L399" s="37"/>
      <c r="M399" s="191" t="s">
        <v>1</v>
      </c>
      <c r="N399" s="192" t="s">
        <v>43</v>
      </c>
      <c r="O399" s="193">
        <v>1.217</v>
      </c>
      <c r="P399" s="193">
        <f>O399*H399</f>
        <v>12.170000000000002</v>
      </c>
      <c r="Q399" s="193">
        <v>1E-05</v>
      </c>
      <c r="R399" s="193">
        <f>Q399*H399</f>
        <v>0.0001</v>
      </c>
      <c r="S399" s="193">
        <v>0</v>
      </c>
      <c r="T399" s="194">
        <f>S399*H399</f>
        <v>0</v>
      </c>
      <c r="U399" s="32"/>
      <c r="V399" s="32"/>
      <c r="W399" s="32"/>
      <c r="X399" s="32"/>
      <c r="Y399" s="32"/>
      <c r="Z399" s="32"/>
      <c r="AA399" s="32"/>
      <c r="AB399" s="32"/>
      <c r="AC399" s="32"/>
      <c r="AD399" s="32"/>
      <c r="AE399" s="32"/>
      <c r="AR399" s="195" t="s">
        <v>139</v>
      </c>
      <c r="AT399" s="195" t="s">
        <v>135</v>
      </c>
      <c r="AU399" s="195" t="s">
        <v>88</v>
      </c>
      <c r="AY399" s="18" t="s">
        <v>133</v>
      </c>
      <c r="BE399" s="196">
        <f>IF(N399="základní",J399,0)</f>
        <v>0</v>
      </c>
      <c r="BF399" s="196">
        <f>IF(N399="snížená",J399,0)</f>
        <v>0</v>
      </c>
      <c r="BG399" s="196">
        <f>IF(N399="zákl. přenesená",J399,0)</f>
        <v>0</v>
      </c>
      <c r="BH399" s="196">
        <f>IF(N399="sníž. přenesená",J399,0)</f>
        <v>0</v>
      </c>
      <c r="BI399" s="196">
        <f>IF(N399="nulová",J399,0)</f>
        <v>0</v>
      </c>
      <c r="BJ399" s="18" t="s">
        <v>86</v>
      </c>
      <c r="BK399" s="196">
        <f>ROUND(I399*H399,2)</f>
        <v>0</v>
      </c>
      <c r="BL399" s="18" t="s">
        <v>139</v>
      </c>
      <c r="BM399" s="195" t="s">
        <v>1147</v>
      </c>
    </row>
    <row r="400" spans="1:47" s="2" customFormat="1" ht="12">
      <c r="A400" s="32"/>
      <c r="B400" s="33"/>
      <c r="C400" s="34"/>
      <c r="D400" s="197" t="s">
        <v>141</v>
      </c>
      <c r="E400" s="34"/>
      <c r="F400" s="198" t="s">
        <v>1148</v>
      </c>
      <c r="G400" s="34"/>
      <c r="H400" s="34"/>
      <c r="I400" s="34"/>
      <c r="J400" s="34"/>
      <c r="K400" s="34"/>
      <c r="L400" s="37"/>
      <c r="M400" s="199"/>
      <c r="N400" s="200"/>
      <c r="O400" s="69"/>
      <c r="P400" s="69"/>
      <c r="Q400" s="69"/>
      <c r="R400" s="69"/>
      <c r="S400" s="69"/>
      <c r="T400" s="70"/>
      <c r="U400" s="32"/>
      <c r="V400" s="32"/>
      <c r="W400" s="32"/>
      <c r="X400" s="32"/>
      <c r="Y400" s="32"/>
      <c r="Z400" s="32"/>
      <c r="AA400" s="32"/>
      <c r="AB400" s="32"/>
      <c r="AC400" s="32"/>
      <c r="AD400" s="32"/>
      <c r="AE400" s="32"/>
      <c r="AT400" s="18" t="s">
        <v>141</v>
      </c>
      <c r="AU400" s="18" t="s">
        <v>88</v>
      </c>
    </row>
    <row r="401" spans="2:51" s="13" customFormat="1" ht="12">
      <c r="B401" s="201"/>
      <c r="C401" s="202"/>
      <c r="D401" s="197" t="s">
        <v>143</v>
      </c>
      <c r="E401" s="203" t="s">
        <v>1</v>
      </c>
      <c r="F401" s="204" t="s">
        <v>967</v>
      </c>
      <c r="G401" s="202"/>
      <c r="H401" s="203" t="s">
        <v>1</v>
      </c>
      <c r="I401" s="202"/>
      <c r="J401" s="202"/>
      <c r="K401" s="202"/>
      <c r="L401" s="205"/>
      <c r="M401" s="206"/>
      <c r="N401" s="207"/>
      <c r="O401" s="207"/>
      <c r="P401" s="207"/>
      <c r="Q401" s="207"/>
      <c r="R401" s="207"/>
      <c r="S401" s="207"/>
      <c r="T401" s="208"/>
      <c r="AT401" s="209" t="s">
        <v>143</v>
      </c>
      <c r="AU401" s="209" t="s">
        <v>88</v>
      </c>
      <c r="AV401" s="13" t="s">
        <v>86</v>
      </c>
      <c r="AW401" s="13" t="s">
        <v>33</v>
      </c>
      <c r="AX401" s="13" t="s">
        <v>78</v>
      </c>
      <c r="AY401" s="209" t="s">
        <v>133</v>
      </c>
    </row>
    <row r="402" spans="2:51" s="14" customFormat="1" ht="12">
      <c r="B402" s="210"/>
      <c r="C402" s="211"/>
      <c r="D402" s="197" t="s">
        <v>143</v>
      </c>
      <c r="E402" s="212" t="s">
        <v>1</v>
      </c>
      <c r="F402" s="213" t="s">
        <v>152</v>
      </c>
      <c r="G402" s="211"/>
      <c r="H402" s="214">
        <v>10</v>
      </c>
      <c r="I402" s="211"/>
      <c r="J402" s="211"/>
      <c r="K402" s="211"/>
      <c r="L402" s="215"/>
      <c r="M402" s="216"/>
      <c r="N402" s="217"/>
      <c r="O402" s="217"/>
      <c r="P402" s="217"/>
      <c r="Q402" s="217"/>
      <c r="R402" s="217"/>
      <c r="S402" s="217"/>
      <c r="T402" s="218"/>
      <c r="AT402" s="219" t="s">
        <v>143</v>
      </c>
      <c r="AU402" s="219" t="s">
        <v>88</v>
      </c>
      <c r="AV402" s="14" t="s">
        <v>88</v>
      </c>
      <c r="AW402" s="14" t="s">
        <v>33</v>
      </c>
      <c r="AX402" s="14" t="s">
        <v>78</v>
      </c>
      <c r="AY402" s="219" t="s">
        <v>133</v>
      </c>
    </row>
    <row r="403" spans="2:51" s="15" customFormat="1" ht="12">
      <c r="B403" s="220"/>
      <c r="C403" s="221"/>
      <c r="D403" s="197" t="s">
        <v>143</v>
      </c>
      <c r="E403" s="222" t="s">
        <v>1</v>
      </c>
      <c r="F403" s="223" t="s">
        <v>146</v>
      </c>
      <c r="G403" s="221"/>
      <c r="H403" s="224">
        <v>10</v>
      </c>
      <c r="I403" s="221"/>
      <c r="J403" s="221"/>
      <c r="K403" s="221"/>
      <c r="L403" s="225"/>
      <c r="M403" s="226"/>
      <c r="N403" s="227"/>
      <c r="O403" s="227"/>
      <c r="P403" s="227"/>
      <c r="Q403" s="227"/>
      <c r="R403" s="227"/>
      <c r="S403" s="227"/>
      <c r="T403" s="228"/>
      <c r="AT403" s="229" t="s">
        <v>143</v>
      </c>
      <c r="AU403" s="229" t="s">
        <v>88</v>
      </c>
      <c r="AV403" s="15" t="s">
        <v>139</v>
      </c>
      <c r="AW403" s="15" t="s">
        <v>33</v>
      </c>
      <c r="AX403" s="15" t="s">
        <v>86</v>
      </c>
      <c r="AY403" s="229" t="s">
        <v>133</v>
      </c>
    </row>
    <row r="404" spans="1:65" s="2" customFormat="1" ht="16.5" customHeight="1">
      <c r="A404" s="32"/>
      <c r="B404" s="33"/>
      <c r="C404" s="240" t="s">
        <v>567</v>
      </c>
      <c r="D404" s="240" t="s">
        <v>422</v>
      </c>
      <c r="E404" s="241" t="s">
        <v>1149</v>
      </c>
      <c r="F404" s="242" t="s">
        <v>1150</v>
      </c>
      <c r="G404" s="243" t="s">
        <v>514</v>
      </c>
      <c r="H404" s="244">
        <v>10</v>
      </c>
      <c r="I404" s="245">
        <v>0</v>
      </c>
      <c r="J404" s="245">
        <f>ROUND(I404*H404,2)</f>
        <v>0</v>
      </c>
      <c r="K404" s="246"/>
      <c r="L404" s="247"/>
      <c r="M404" s="248" t="s">
        <v>1</v>
      </c>
      <c r="N404" s="249" t="s">
        <v>43</v>
      </c>
      <c r="O404" s="193">
        <v>0</v>
      </c>
      <c r="P404" s="193">
        <f>O404*H404</f>
        <v>0</v>
      </c>
      <c r="Q404" s="193">
        <v>0.0034</v>
      </c>
      <c r="R404" s="193">
        <f>Q404*H404</f>
        <v>0.033999999999999996</v>
      </c>
      <c r="S404" s="193">
        <v>0</v>
      </c>
      <c r="T404" s="194">
        <f>S404*H404</f>
        <v>0</v>
      </c>
      <c r="U404" s="32"/>
      <c r="V404" s="32"/>
      <c r="W404" s="32"/>
      <c r="X404" s="32"/>
      <c r="Y404" s="32"/>
      <c r="Z404" s="32"/>
      <c r="AA404" s="32"/>
      <c r="AB404" s="32"/>
      <c r="AC404" s="32"/>
      <c r="AD404" s="32"/>
      <c r="AE404" s="32"/>
      <c r="AR404" s="195" t="s">
        <v>183</v>
      </c>
      <c r="AT404" s="195" t="s">
        <v>422</v>
      </c>
      <c r="AU404" s="195" t="s">
        <v>88</v>
      </c>
      <c r="AY404" s="18" t="s">
        <v>133</v>
      </c>
      <c r="BE404" s="196">
        <f>IF(N404="základní",J404,0)</f>
        <v>0</v>
      </c>
      <c r="BF404" s="196">
        <f>IF(N404="snížená",J404,0)</f>
        <v>0</v>
      </c>
      <c r="BG404" s="196">
        <f>IF(N404="zákl. přenesená",J404,0)</f>
        <v>0</v>
      </c>
      <c r="BH404" s="196">
        <f>IF(N404="sníž. přenesená",J404,0)</f>
        <v>0</v>
      </c>
      <c r="BI404" s="196">
        <f>IF(N404="nulová",J404,0)</f>
        <v>0</v>
      </c>
      <c r="BJ404" s="18" t="s">
        <v>86</v>
      </c>
      <c r="BK404" s="196">
        <f>ROUND(I404*H404,2)</f>
        <v>0</v>
      </c>
      <c r="BL404" s="18" t="s">
        <v>139</v>
      </c>
      <c r="BM404" s="195" t="s">
        <v>1151</v>
      </c>
    </row>
    <row r="405" spans="1:47" s="2" customFormat="1" ht="12">
      <c r="A405" s="32"/>
      <c r="B405" s="33"/>
      <c r="C405" s="34"/>
      <c r="D405" s="197" t="s">
        <v>141</v>
      </c>
      <c r="E405" s="34"/>
      <c r="F405" s="198" t="s">
        <v>1150</v>
      </c>
      <c r="G405" s="34"/>
      <c r="H405" s="34"/>
      <c r="I405" s="34"/>
      <c r="J405" s="34"/>
      <c r="K405" s="34"/>
      <c r="L405" s="37"/>
      <c r="M405" s="199"/>
      <c r="N405" s="200"/>
      <c r="O405" s="69"/>
      <c r="P405" s="69"/>
      <c r="Q405" s="69"/>
      <c r="R405" s="69"/>
      <c r="S405" s="69"/>
      <c r="T405" s="70"/>
      <c r="U405" s="32"/>
      <c r="V405" s="32"/>
      <c r="W405" s="32"/>
      <c r="X405" s="32"/>
      <c r="Y405" s="32"/>
      <c r="Z405" s="32"/>
      <c r="AA405" s="32"/>
      <c r="AB405" s="32"/>
      <c r="AC405" s="32"/>
      <c r="AD405" s="32"/>
      <c r="AE405" s="32"/>
      <c r="AT405" s="18" t="s">
        <v>141</v>
      </c>
      <c r="AU405" s="18" t="s">
        <v>88</v>
      </c>
    </row>
    <row r="406" spans="2:51" s="13" customFormat="1" ht="12">
      <c r="B406" s="201"/>
      <c r="C406" s="202"/>
      <c r="D406" s="197" t="s">
        <v>143</v>
      </c>
      <c r="E406" s="203" t="s">
        <v>1</v>
      </c>
      <c r="F406" s="204" t="s">
        <v>967</v>
      </c>
      <c r="G406" s="202"/>
      <c r="H406" s="203" t="s">
        <v>1</v>
      </c>
      <c r="I406" s="202"/>
      <c r="J406" s="202"/>
      <c r="K406" s="202"/>
      <c r="L406" s="205"/>
      <c r="M406" s="206"/>
      <c r="N406" s="207"/>
      <c r="O406" s="207"/>
      <c r="P406" s="207"/>
      <c r="Q406" s="207"/>
      <c r="R406" s="207"/>
      <c r="S406" s="207"/>
      <c r="T406" s="208"/>
      <c r="AT406" s="209" t="s">
        <v>143</v>
      </c>
      <c r="AU406" s="209" t="s">
        <v>88</v>
      </c>
      <c r="AV406" s="13" t="s">
        <v>86</v>
      </c>
      <c r="AW406" s="13" t="s">
        <v>33</v>
      </c>
      <c r="AX406" s="13" t="s">
        <v>78</v>
      </c>
      <c r="AY406" s="209" t="s">
        <v>133</v>
      </c>
    </row>
    <row r="407" spans="2:51" s="14" customFormat="1" ht="12">
      <c r="B407" s="210"/>
      <c r="C407" s="211"/>
      <c r="D407" s="197" t="s">
        <v>143</v>
      </c>
      <c r="E407" s="212" t="s">
        <v>1</v>
      </c>
      <c r="F407" s="213" t="s">
        <v>152</v>
      </c>
      <c r="G407" s="211"/>
      <c r="H407" s="214">
        <v>10</v>
      </c>
      <c r="I407" s="211"/>
      <c r="J407" s="211"/>
      <c r="K407" s="211"/>
      <c r="L407" s="215"/>
      <c r="M407" s="216"/>
      <c r="N407" s="217"/>
      <c r="O407" s="217"/>
      <c r="P407" s="217"/>
      <c r="Q407" s="217"/>
      <c r="R407" s="217"/>
      <c r="S407" s="217"/>
      <c r="T407" s="218"/>
      <c r="AT407" s="219" t="s">
        <v>143</v>
      </c>
      <c r="AU407" s="219" t="s">
        <v>88</v>
      </c>
      <c r="AV407" s="14" t="s">
        <v>88</v>
      </c>
      <c r="AW407" s="14" t="s">
        <v>33</v>
      </c>
      <c r="AX407" s="14" t="s">
        <v>78</v>
      </c>
      <c r="AY407" s="219" t="s">
        <v>133</v>
      </c>
    </row>
    <row r="408" spans="2:51" s="15" customFormat="1" ht="12">
      <c r="B408" s="220"/>
      <c r="C408" s="221"/>
      <c r="D408" s="197" t="s">
        <v>143</v>
      </c>
      <c r="E408" s="222" t="s">
        <v>1</v>
      </c>
      <c r="F408" s="223" t="s">
        <v>146</v>
      </c>
      <c r="G408" s="221"/>
      <c r="H408" s="224">
        <v>10</v>
      </c>
      <c r="I408" s="221"/>
      <c r="J408" s="221"/>
      <c r="K408" s="221"/>
      <c r="L408" s="225"/>
      <c r="M408" s="226"/>
      <c r="N408" s="227"/>
      <c r="O408" s="227"/>
      <c r="P408" s="227"/>
      <c r="Q408" s="227"/>
      <c r="R408" s="227"/>
      <c r="S408" s="227"/>
      <c r="T408" s="228"/>
      <c r="AT408" s="229" t="s">
        <v>143</v>
      </c>
      <c r="AU408" s="229" t="s">
        <v>88</v>
      </c>
      <c r="AV408" s="15" t="s">
        <v>139</v>
      </c>
      <c r="AW408" s="15" t="s">
        <v>33</v>
      </c>
      <c r="AX408" s="15" t="s">
        <v>86</v>
      </c>
      <c r="AY408" s="229" t="s">
        <v>133</v>
      </c>
    </row>
    <row r="409" spans="1:65" s="2" customFormat="1" ht="16.5" customHeight="1">
      <c r="A409" s="32"/>
      <c r="B409" s="33"/>
      <c r="C409" s="184" t="s">
        <v>572</v>
      </c>
      <c r="D409" s="184" t="s">
        <v>135</v>
      </c>
      <c r="E409" s="185" t="s">
        <v>1152</v>
      </c>
      <c r="F409" s="186" t="s">
        <v>1153</v>
      </c>
      <c r="G409" s="187" t="s">
        <v>514</v>
      </c>
      <c r="H409" s="188">
        <v>28</v>
      </c>
      <c r="I409" s="189">
        <v>0</v>
      </c>
      <c r="J409" s="189">
        <f>ROUND(I409*H409,2)</f>
        <v>0</v>
      </c>
      <c r="K409" s="190"/>
      <c r="L409" s="37"/>
      <c r="M409" s="191" t="s">
        <v>1</v>
      </c>
      <c r="N409" s="192" t="s">
        <v>43</v>
      </c>
      <c r="O409" s="193">
        <v>0.847</v>
      </c>
      <c r="P409" s="193">
        <f>O409*H409</f>
        <v>23.716</v>
      </c>
      <c r="Q409" s="193">
        <v>0.0001</v>
      </c>
      <c r="R409" s="193">
        <f>Q409*H409</f>
        <v>0.0028</v>
      </c>
      <c r="S409" s="193">
        <v>0</v>
      </c>
      <c r="T409" s="194">
        <f>S409*H409</f>
        <v>0</v>
      </c>
      <c r="U409" s="32"/>
      <c r="V409" s="32"/>
      <c r="W409" s="32"/>
      <c r="X409" s="32"/>
      <c r="Y409" s="32"/>
      <c r="Z409" s="32"/>
      <c r="AA409" s="32"/>
      <c r="AB409" s="32"/>
      <c r="AC409" s="32"/>
      <c r="AD409" s="32"/>
      <c r="AE409" s="32"/>
      <c r="AR409" s="195" t="s">
        <v>139</v>
      </c>
      <c r="AT409" s="195" t="s">
        <v>135</v>
      </c>
      <c r="AU409" s="195" t="s">
        <v>88</v>
      </c>
      <c r="AY409" s="18" t="s">
        <v>133</v>
      </c>
      <c r="BE409" s="196">
        <f>IF(N409="základní",J409,0)</f>
        <v>0</v>
      </c>
      <c r="BF409" s="196">
        <f>IF(N409="snížená",J409,0)</f>
        <v>0</v>
      </c>
      <c r="BG409" s="196">
        <f>IF(N409="zákl. přenesená",J409,0)</f>
        <v>0</v>
      </c>
      <c r="BH409" s="196">
        <f>IF(N409="sníž. přenesená",J409,0)</f>
        <v>0</v>
      </c>
      <c r="BI409" s="196">
        <f>IF(N409="nulová",J409,0)</f>
        <v>0</v>
      </c>
      <c r="BJ409" s="18" t="s">
        <v>86</v>
      </c>
      <c r="BK409" s="196">
        <f>ROUND(I409*H409,2)</f>
        <v>0</v>
      </c>
      <c r="BL409" s="18" t="s">
        <v>139</v>
      </c>
      <c r="BM409" s="195" t="s">
        <v>1154</v>
      </c>
    </row>
    <row r="410" spans="1:47" s="2" customFormat="1" ht="19.5">
      <c r="A410" s="32"/>
      <c r="B410" s="33"/>
      <c r="C410" s="34"/>
      <c r="D410" s="197" t="s">
        <v>141</v>
      </c>
      <c r="E410" s="34"/>
      <c r="F410" s="198" t="s">
        <v>1155</v>
      </c>
      <c r="G410" s="34"/>
      <c r="H410" s="34"/>
      <c r="I410" s="34"/>
      <c r="J410" s="34"/>
      <c r="K410" s="34"/>
      <c r="L410" s="37"/>
      <c r="M410" s="199"/>
      <c r="N410" s="200"/>
      <c r="O410" s="69"/>
      <c r="P410" s="69"/>
      <c r="Q410" s="69"/>
      <c r="R410" s="69"/>
      <c r="S410" s="69"/>
      <c r="T410" s="70"/>
      <c r="U410" s="32"/>
      <c r="V410" s="32"/>
      <c r="W410" s="32"/>
      <c r="X410" s="32"/>
      <c r="Y410" s="32"/>
      <c r="Z410" s="32"/>
      <c r="AA410" s="32"/>
      <c r="AB410" s="32"/>
      <c r="AC410" s="32"/>
      <c r="AD410" s="32"/>
      <c r="AE410" s="32"/>
      <c r="AT410" s="18" t="s">
        <v>141</v>
      </c>
      <c r="AU410" s="18" t="s">
        <v>88</v>
      </c>
    </row>
    <row r="411" spans="2:51" s="13" customFormat="1" ht="12">
      <c r="B411" s="201"/>
      <c r="C411" s="202"/>
      <c r="D411" s="197" t="s">
        <v>143</v>
      </c>
      <c r="E411" s="203" t="s">
        <v>1</v>
      </c>
      <c r="F411" s="204" t="s">
        <v>967</v>
      </c>
      <c r="G411" s="202"/>
      <c r="H411" s="203" t="s">
        <v>1</v>
      </c>
      <c r="I411" s="202"/>
      <c r="J411" s="202"/>
      <c r="K411" s="202"/>
      <c r="L411" s="205"/>
      <c r="M411" s="206"/>
      <c r="N411" s="207"/>
      <c r="O411" s="207"/>
      <c r="P411" s="207"/>
      <c r="Q411" s="207"/>
      <c r="R411" s="207"/>
      <c r="S411" s="207"/>
      <c r="T411" s="208"/>
      <c r="AT411" s="209" t="s">
        <v>143</v>
      </c>
      <c r="AU411" s="209" t="s">
        <v>88</v>
      </c>
      <c r="AV411" s="13" t="s">
        <v>86</v>
      </c>
      <c r="AW411" s="13" t="s">
        <v>33</v>
      </c>
      <c r="AX411" s="13" t="s">
        <v>78</v>
      </c>
      <c r="AY411" s="209" t="s">
        <v>133</v>
      </c>
    </row>
    <row r="412" spans="2:51" s="14" customFormat="1" ht="12">
      <c r="B412" s="210"/>
      <c r="C412" s="211"/>
      <c r="D412" s="197" t="s">
        <v>143</v>
      </c>
      <c r="E412" s="212" t="s">
        <v>1</v>
      </c>
      <c r="F412" s="213" t="s">
        <v>1156</v>
      </c>
      <c r="G412" s="211"/>
      <c r="H412" s="214">
        <v>18</v>
      </c>
      <c r="I412" s="211"/>
      <c r="J412" s="211"/>
      <c r="K412" s="211"/>
      <c r="L412" s="215"/>
      <c r="M412" s="216"/>
      <c r="N412" s="217"/>
      <c r="O412" s="217"/>
      <c r="P412" s="217"/>
      <c r="Q412" s="217"/>
      <c r="R412" s="217"/>
      <c r="S412" s="217"/>
      <c r="T412" s="218"/>
      <c r="AT412" s="219" t="s">
        <v>143</v>
      </c>
      <c r="AU412" s="219" t="s">
        <v>88</v>
      </c>
      <c r="AV412" s="14" t="s">
        <v>88</v>
      </c>
      <c r="AW412" s="14" t="s">
        <v>33</v>
      </c>
      <c r="AX412" s="14" t="s">
        <v>78</v>
      </c>
      <c r="AY412" s="219" t="s">
        <v>133</v>
      </c>
    </row>
    <row r="413" spans="2:51" s="14" customFormat="1" ht="12">
      <c r="B413" s="210"/>
      <c r="C413" s="211"/>
      <c r="D413" s="197" t="s">
        <v>143</v>
      </c>
      <c r="E413" s="212" t="s">
        <v>1</v>
      </c>
      <c r="F413" s="213" t="s">
        <v>1157</v>
      </c>
      <c r="G413" s="211"/>
      <c r="H413" s="214">
        <v>10</v>
      </c>
      <c r="I413" s="211"/>
      <c r="J413" s="211"/>
      <c r="K413" s="211"/>
      <c r="L413" s="215"/>
      <c r="M413" s="216"/>
      <c r="N413" s="217"/>
      <c r="O413" s="217"/>
      <c r="P413" s="217"/>
      <c r="Q413" s="217"/>
      <c r="R413" s="217"/>
      <c r="S413" s="217"/>
      <c r="T413" s="218"/>
      <c r="AT413" s="219" t="s">
        <v>143</v>
      </c>
      <c r="AU413" s="219" t="s">
        <v>88</v>
      </c>
      <c r="AV413" s="14" t="s">
        <v>88</v>
      </c>
      <c r="AW413" s="14" t="s">
        <v>33</v>
      </c>
      <c r="AX413" s="14" t="s">
        <v>78</v>
      </c>
      <c r="AY413" s="219" t="s">
        <v>133</v>
      </c>
    </row>
    <row r="414" spans="2:51" s="15" customFormat="1" ht="12">
      <c r="B414" s="220"/>
      <c r="C414" s="221"/>
      <c r="D414" s="197" t="s">
        <v>143</v>
      </c>
      <c r="E414" s="222" t="s">
        <v>1</v>
      </c>
      <c r="F414" s="223" t="s">
        <v>146</v>
      </c>
      <c r="G414" s="221"/>
      <c r="H414" s="224">
        <v>28</v>
      </c>
      <c r="I414" s="221"/>
      <c r="J414" s="221"/>
      <c r="K414" s="221"/>
      <c r="L414" s="225"/>
      <c r="M414" s="226"/>
      <c r="N414" s="227"/>
      <c r="O414" s="227"/>
      <c r="P414" s="227"/>
      <c r="Q414" s="227"/>
      <c r="R414" s="227"/>
      <c r="S414" s="227"/>
      <c r="T414" s="228"/>
      <c r="AT414" s="229" t="s">
        <v>143</v>
      </c>
      <c r="AU414" s="229" t="s">
        <v>88</v>
      </c>
      <c r="AV414" s="15" t="s">
        <v>139</v>
      </c>
      <c r="AW414" s="15" t="s">
        <v>33</v>
      </c>
      <c r="AX414" s="15" t="s">
        <v>86</v>
      </c>
      <c r="AY414" s="229" t="s">
        <v>133</v>
      </c>
    </row>
    <row r="415" spans="1:65" s="2" customFormat="1" ht="16.5" customHeight="1">
      <c r="A415" s="32"/>
      <c r="B415" s="33"/>
      <c r="C415" s="240" t="s">
        <v>578</v>
      </c>
      <c r="D415" s="240" t="s">
        <v>422</v>
      </c>
      <c r="E415" s="241" t="s">
        <v>1158</v>
      </c>
      <c r="F415" s="242" t="s">
        <v>1159</v>
      </c>
      <c r="G415" s="243" t="s">
        <v>514</v>
      </c>
      <c r="H415" s="244">
        <v>18</v>
      </c>
      <c r="I415" s="245">
        <v>0</v>
      </c>
      <c r="J415" s="245">
        <f>ROUND(I415*H415,2)</f>
        <v>0</v>
      </c>
      <c r="K415" s="246"/>
      <c r="L415" s="247"/>
      <c r="M415" s="248" t="s">
        <v>1</v>
      </c>
      <c r="N415" s="249" t="s">
        <v>43</v>
      </c>
      <c r="O415" s="193">
        <v>0</v>
      </c>
      <c r="P415" s="193">
        <f>O415*H415</f>
        <v>0</v>
      </c>
      <c r="Q415" s="193">
        <v>0.0064</v>
      </c>
      <c r="R415" s="193">
        <f>Q415*H415</f>
        <v>0.11520000000000001</v>
      </c>
      <c r="S415" s="193">
        <v>0</v>
      </c>
      <c r="T415" s="194">
        <f>S415*H415</f>
        <v>0</v>
      </c>
      <c r="U415" s="32"/>
      <c r="V415" s="32"/>
      <c r="W415" s="32"/>
      <c r="X415" s="32"/>
      <c r="Y415" s="32"/>
      <c r="Z415" s="32"/>
      <c r="AA415" s="32"/>
      <c r="AB415" s="32"/>
      <c r="AC415" s="32"/>
      <c r="AD415" s="32"/>
      <c r="AE415" s="32"/>
      <c r="AR415" s="195" t="s">
        <v>183</v>
      </c>
      <c r="AT415" s="195" t="s">
        <v>422</v>
      </c>
      <c r="AU415" s="195" t="s">
        <v>88</v>
      </c>
      <c r="AY415" s="18" t="s">
        <v>133</v>
      </c>
      <c r="BE415" s="196">
        <f>IF(N415="základní",J415,0)</f>
        <v>0</v>
      </c>
      <c r="BF415" s="196">
        <f>IF(N415="snížená",J415,0)</f>
        <v>0</v>
      </c>
      <c r="BG415" s="196">
        <f>IF(N415="zákl. přenesená",J415,0)</f>
        <v>0</v>
      </c>
      <c r="BH415" s="196">
        <f>IF(N415="sníž. přenesená",J415,0)</f>
        <v>0</v>
      </c>
      <c r="BI415" s="196">
        <f>IF(N415="nulová",J415,0)</f>
        <v>0</v>
      </c>
      <c r="BJ415" s="18" t="s">
        <v>86</v>
      </c>
      <c r="BK415" s="196">
        <f>ROUND(I415*H415,2)</f>
        <v>0</v>
      </c>
      <c r="BL415" s="18" t="s">
        <v>139</v>
      </c>
      <c r="BM415" s="195" t="s">
        <v>1160</v>
      </c>
    </row>
    <row r="416" spans="1:47" s="2" customFormat="1" ht="12">
      <c r="A416" s="32"/>
      <c r="B416" s="33"/>
      <c r="C416" s="34"/>
      <c r="D416" s="197" t="s">
        <v>141</v>
      </c>
      <c r="E416" s="34"/>
      <c r="F416" s="198" t="s">
        <v>1161</v>
      </c>
      <c r="G416" s="34"/>
      <c r="H416" s="34"/>
      <c r="I416" s="34"/>
      <c r="J416" s="34"/>
      <c r="K416" s="34"/>
      <c r="L416" s="37"/>
      <c r="M416" s="199"/>
      <c r="N416" s="200"/>
      <c r="O416" s="69"/>
      <c r="P416" s="69"/>
      <c r="Q416" s="69"/>
      <c r="R416" s="69"/>
      <c r="S416" s="69"/>
      <c r="T416" s="70"/>
      <c r="U416" s="32"/>
      <c r="V416" s="32"/>
      <c r="W416" s="32"/>
      <c r="X416" s="32"/>
      <c r="Y416" s="32"/>
      <c r="Z416" s="32"/>
      <c r="AA416" s="32"/>
      <c r="AB416" s="32"/>
      <c r="AC416" s="32"/>
      <c r="AD416" s="32"/>
      <c r="AE416" s="32"/>
      <c r="AT416" s="18" t="s">
        <v>141</v>
      </c>
      <c r="AU416" s="18" t="s">
        <v>88</v>
      </c>
    </row>
    <row r="417" spans="2:51" s="13" customFormat="1" ht="12">
      <c r="B417" s="201"/>
      <c r="C417" s="202"/>
      <c r="D417" s="197" t="s">
        <v>143</v>
      </c>
      <c r="E417" s="203" t="s">
        <v>1</v>
      </c>
      <c r="F417" s="204" t="s">
        <v>967</v>
      </c>
      <c r="G417" s="202"/>
      <c r="H417" s="203" t="s">
        <v>1</v>
      </c>
      <c r="I417" s="202"/>
      <c r="J417" s="202"/>
      <c r="K417" s="202"/>
      <c r="L417" s="205"/>
      <c r="M417" s="206"/>
      <c r="N417" s="207"/>
      <c r="O417" s="207"/>
      <c r="P417" s="207"/>
      <c r="Q417" s="207"/>
      <c r="R417" s="207"/>
      <c r="S417" s="207"/>
      <c r="T417" s="208"/>
      <c r="AT417" s="209" t="s">
        <v>143</v>
      </c>
      <c r="AU417" s="209" t="s">
        <v>88</v>
      </c>
      <c r="AV417" s="13" t="s">
        <v>86</v>
      </c>
      <c r="AW417" s="13" t="s">
        <v>33</v>
      </c>
      <c r="AX417" s="13" t="s">
        <v>78</v>
      </c>
      <c r="AY417" s="209" t="s">
        <v>133</v>
      </c>
    </row>
    <row r="418" spans="2:51" s="14" customFormat="1" ht="12">
      <c r="B418" s="210"/>
      <c r="C418" s="211"/>
      <c r="D418" s="197" t="s">
        <v>143</v>
      </c>
      <c r="E418" s="212" t="s">
        <v>1</v>
      </c>
      <c r="F418" s="213" t="s">
        <v>723</v>
      </c>
      <c r="G418" s="211"/>
      <c r="H418" s="214">
        <v>18</v>
      </c>
      <c r="I418" s="211"/>
      <c r="J418" s="211"/>
      <c r="K418" s="211"/>
      <c r="L418" s="215"/>
      <c r="M418" s="216"/>
      <c r="N418" s="217"/>
      <c r="O418" s="217"/>
      <c r="P418" s="217"/>
      <c r="Q418" s="217"/>
      <c r="R418" s="217"/>
      <c r="S418" s="217"/>
      <c r="T418" s="218"/>
      <c r="AT418" s="219" t="s">
        <v>143</v>
      </c>
      <c r="AU418" s="219" t="s">
        <v>88</v>
      </c>
      <c r="AV418" s="14" t="s">
        <v>88</v>
      </c>
      <c r="AW418" s="14" t="s">
        <v>33</v>
      </c>
      <c r="AX418" s="14" t="s">
        <v>78</v>
      </c>
      <c r="AY418" s="219" t="s">
        <v>133</v>
      </c>
    </row>
    <row r="419" spans="2:51" s="15" customFormat="1" ht="12">
      <c r="B419" s="220"/>
      <c r="C419" s="221"/>
      <c r="D419" s="197" t="s">
        <v>143</v>
      </c>
      <c r="E419" s="222" t="s">
        <v>1</v>
      </c>
      <c r="F419" s="223" t="s">
        <v>146</v>
      </c>
      <c r="G419" s="221"/>
      <c r="H419" s="224">
        <v>18</v>
      </c>
      <c r="I419" s="221"/>
      <c r="J419" s="221"/>
      <c r="K419" s="221"/>
      <c r="L419" s="225"/>
      <c r="M419" s="226"/>
      <c r="N419" s="227"/>
      <c r="O419" s="227"/>
      <c r="P419" s="227"/>
      <c r="Q419" s="227"/>
      <c r="R419" s="227"/>
      <c r="S419" s="227"/>
      <c r="T419" s="228"/>
      <c r="AT419" s="229" t="s">
        <v>143</v>
      </c>
      <c r="AU419" s="229" t="s">
        <v>88</v>
      </c>
      <c r="AV419" s="15" t="s">
        <v>139</v>
      </c>
      <c r="AW419" s="15" t="s">
        <v>33</v>
      </c>
      <c r="AX419" s="15" t="s">
        <v>86</v>
      </c>
      <c r="AY419" s="229" t="s">
        <v>133</v>
      </c>
    </row>
    <row r="420" spans="1:65" s="2" customFormat="1" ht="16.5" customHeight="1">
      <c r="A420" s="32"/>
      <c r="B420" s="33"/>
      <c r="C420" s="240" t="s">
        <v>583</v>
      </c>
      <c r="D420" s="240" t="s">
        <v>422</v>
      </c>
      <c r="E420" s="241" t="s">
        <v>1162</v>
      </c>
      <c r="F420" s="242" t="s">
        <v>1163</v>
      </c>
      <c r="G420" s="243" t="s">
        <v>514</v>
      </c>
      <c r="H420" s="244">
        <v>10</v>
      </c>
      <c r="I420" s="245">
        <v>0</v>
      </c>
      <c r="J420" s="245">
        <f>ROUND(I420*H420,2)</f>
        <v>0</v>
      </c>
      <c r="K420" s="246"/>
      <c r="L420" s="247"/>
      <c r="M420" s="248" t="s">
        <v>1</v>
      </c>
      <c r="N420" s="249" t="s">
        <v>43</v>
      </c>
      <c r="O420" s="193">
        <v>0</v>
      </c>
      <c r="P420" s="193">
        <f>O420*H420</f>
        <v>0</v>
      </c>
      <c r="Q420" s="193">
        <v>0.0064</v>
      </c>
      <c r="R420" s="193">
        <f>Q420*H420</f>
        <v>0.064</v>
      </c>
      <c r="S420" s="193">
        <v>0</v>
      </c>
      <c r="T420" s="194">
        <f>S420*H420</f>
        <v>0</v>
      </c>
      <c r="U420" s="32"/>
      <c r="V420" s="32"/>
      <c r="W420" s="32"/>
      <c r="X420" s="32"/>
      <c r="Y420" s="32"/>
      <c r="Z420" s="32"/>
      <c r="AA420" s="32"/>
      <c r="AB420" s="32"/>
      <c r="AC420" s="32"/>
      <c r="AD420" s="32"/>
      <c r="AE420" s="32"/>
      <c r="AR420" s="195" t="s">
        <v>183</v>
      </c>
      <c r="AT420" s="195" t="s">
        <v>422</v>
      </c>
      <c r="AU420" s="195" t="s">
        <v>88</v>
      </c>
      <c r="AY420" s="18" t="s">
        <v>133</v>
      </c>
      <c r="BE420" s="196">
        <f>IF(N420="základní",J420,0)</f>
        <v>0</v>
      </c>
      <c r="BF420" s="196">
        <f>IF(N420="snížená",J420,0)</f>
        <v>0</v>
      </c>
      <c r="BG420" s="196">
        <f>IF(N420="zákl. přenesená",J420,0)</f>
        <v>0</v>
      </c>
      <c r="BH420" s="196">
        <f>IF(N420="sníž. přenesená",J420,0)</f>
        <v>0</v>
      </c>
      <c r="BI420" s="196">
        <f>IF(N420="nulová",J420,0)</f>
        <v>0</v>
      </c>
      <c r="BJ420" s="18" t="s">
        <v>86</v>
      </c>
      <c r="BK420" s="196">
        <f>ROUND(I420*H420,2)</f>
        <v>0</v>
      </c>
      <c r="BL420" s="18" t="s">
        <v>139</v>
      </c>
      <c r="BM420" s="195" t="s">
        <v>1164</v>
      </c>
    </row>
    <row r="421" spans="1:47" s="2" customFormat="1" ht="12">
      <c r="A421" s="32"/>
      <c r="B421" s="33"/>
      <c r="C421" s="34"/>
      <c r="D421" s="197" t="s">
        <v>141</v>
      </c>
      <c r="E421" s="34"/>
      <c r="F421" s="198" t="s">
        <v>1161</v>
      </c>
      <c r="G421" s="34"/>
      <c r="H421" s="34"/>
      <c r="I421" s="34"/>
      <c r="J421" s="34"/>
      <c r="K421" s="34"/>
      <c r="L421" s="37"/>
      <c r="M421" s="199"/>
      <c r="N421" s="200"/>
      <c r="O421" s="69"/>
      <c r="P421" s="69"/>
      <c r="Q421" s="69"/>
      <c r="R421" s="69"/>
      <c r="S421" s="69"/>
      <c r="T421" s="70"/>
      <c r="U421" s="32"/>
      <c r="V421" s="32"/>
      <c r="W421" s="32"/>
      <c r="X421" s="32"/>
      <c r="Y421" s="32"/>
      <c r="Z421" s="32"/>
      <c r="AA421" s="32"/>
      <c r="AB421" s="32"/>
      <c r="AC421" s="32"/>
      <c r="AD421" s="32"/>
      <c r="AE421" s="32"/>
      <c r="AT421" s="18" t="s">
        <v>141</v>
      </c>
      <c r="AU421" s="18" t="s">
        <v>88</v>
      </c>
    </row>
    <row r="422" spans="2:51" s="13" customFormat="1" ht="12">
      <c r="B422" s="201"/>
      <c r="C422" s="202"/>
      <c r="D422" s="197" t="s">
        <v>143</v>
      </c>
      <c r="E422" s="203" t="s">
        <v>1</v>
      </c>
      <c r="F422" s="204" t="s">
        <v>967</v>
      </c>
      <c r="G422" s="202"/>
      <c r="H422" s="203" t="s">
        <v>1</v>
      </c>
      <c r="I422" s="202"/>
      <c r="J422" s="202"/>
      <c r="K422" s="202"/>
      <c r="L422" s="205"/>
      <c r="M422" s="206"/>
      <c r="N422" s="207"/>
      <c r="O422" s="207"/>
      <c r="P422" s="207"/>
      <c r="Q422" s="207"/>
      <c r="R422" s="207"/>
      <c r="S422" s="207"/>
      <c r="T422" s="208"/>
      <c r="AT422" s="209" t="s">
        <v>143</v>
      </c>
      <c r="AU422" s="209" t="s">
        <v>88</v>
      </c>
      <c r="AV422" s="13" t="s">
        <v>86</v>
      </c>
      <c r="AW422" s="13" t="s">
        <v>33</v>
      </c>
      <c r="AX422" s="13" t="s">
        <v>78</v>
      </c>
      <c r="AY422" s="209" t="s">
        <v>133</v>
      </c>
    </row>
    <row r="423" spans="2:51" s="14" customFormat="1" ht="12">
      <c r="B423" s="210"/>
      <c r="C423" s="211"/>
      <c r="D423" s="197" t="s">
        <v>143</v>
      </c>
      <c r="E423" s="212" t="s">
        <v>1</v>
      </c>
      <c r="F423" s="213" t="s">
        <v>152</v>
      </c>
      <c r="G423" s="211"/>
      <c r="H423" s="214">
        <v>10</v>
      </c>
      <c r="I423" s="211"/>
      <c r="J423" s="211"/>
      <c r="K423" s="211"/>
      <c r="L423" s="215"/>
      <c r="M423" s="216"/>
      <c r="N423" s="217"/>
      <c r="O423" s="217"/>
      <c r="P423" s="217"/>
      <c r="Q423" s="217"/>
      <c r="R423" s="217"/>
      <c r="S423" s="217"/>
      <c r="T423" s="218"/>
      <c r="AT423" s="219" t="s">
        <v>143</v>
      </c>
      <c r="AU423" s="219" t="s">
        <v>88</v>
      </c>
      <c r="AV423" s="14" t="s">
        <v>88</v>
      </c>
      <c r="AW423" s="14" t="s">
        <v>33</v>
      </c>
      <c r="AX423" s="14" t="s">
        <v>78</v>
      </c>
      <c r="AY423" s="219" t="s">
        <v>133</v>
      </c>
    </row>
    <row r="424" spans="2:51" s="15" customFormat="1" ht="12">
      <c r="B424" s="220"/>
      <c r="C424" s="221"/>
      <c r="D424" s="197" t="s">
        <v>143</v>
      </c>
      <c r="E424" s="222" t="s">
        <v>1</v>
      </c>
      <c r="F424" s="223" t="s">
        <v>146</v>
      </c>
      <c r="G424" s="221"/>
      <c r="H424" s="224">
        <v>10</v>
      </c>
      <c r="I424" s="221"/>
      <c r="J424" s="221"/>
      <c r="K424" s="221"/>
      <c r="L424" s="225"/>
      <c r="M424" s="226"/>
      <c r="N424" s="227"/>
      <c r="O424" s="227"/>
      <c r="P424" s="227"/>
      <c r="Q424" s="227"/>
      <c r="R424" s="227"/>
      <c r="S424" s="227"/>
      <c r="T424" s="228"/>
      <c r="AT424" s="229" t="s">
        <v>143</v>
      </c>
      <c r="AU424" s="229" t="s">
        <v>88</v>
      </c>
      <c r="AV424" s="15" t="s">
        <v>139</v>
      </c>
      <c r="AW424" s="15" t="s">
        <v>33</v>
      </c>
      <c r="AX424" s="15" t="s">
        <v>86</v>
      </c>
      <c r="AY424" s="229" t="s">
        <v>133</v>
      </c>
    </row>
    <row r="425" spans="1:65" s="2" customFormat="1" ht="16.5" customHeight="1">
      <c r="A425" s="32"/>
      <c r="B425" s="33"/>
      <c r="C425" s="184" t="s">
        <v>588</v>
      </c>
      <c r="D425" s="184" t="s">
        <v>135</v>
      </c>
      <c r="E425" s="185" t="s">
        <v>1165</v>
      </c>
      <c r="F425" s="186" t="s">
        <v>1166</v>
      </c>
      <c r="G425" s="187" t="s">
        <v>514</v>
      </c>
      <c r="H425" s="188">
        <v>1</v>
      </c>
      <c r="I425" s="189">
        <v>0</v>
      </c>
      <c r="J425" s="189">
        <f>ROUND(I425*H425,2)</f>
        <v>0</v>
      </c>
      <c r="K425" s="190"/>
      <c r="L425" s="37"/>
      <c r="M425" s="191" t="s">
        <v>1</v>
      </c>
      <c r="N425" s="192" t="s">
        <v>43</v>
      </c>
      <c r="O425" s="193">
        <v>1.248</v>
      </c>
      <c r="P425" s="193">
        <f>O425*H425</f>
        <v>1.248</v>
      </c>
      <c r="Q425" s="193">
        <v>0.0001</v>
      </c>
      <c r="R425" s="193">
        <f>Q425*H425</f>
        <v>0.0001</v>
      </c>
      <c r="S425" s="193">
        <v>0</v>
      </c>
      <c r="T425" s="194">
        <f>S425*H425</f>
        <v>0</v>
      </c>
      <c r="U425" s="32"/>
      <c r="V425" s="32"/>
      <c r="W425" s="32"/>
      <c r="X425" s="32"/>
      <c r="Y425" s="32"/>
      <c r="Z425" s="32"/>
      <c r="AA425" s="32"/>
      <c r="AB425" s="32"/>
      <c r="AC425" s="32"/>
      <c r="AD425" s="32"/>
      <c r="AE425" s="32"/>
      <c r="AR425" s="195" t="s">
        <v>139</v>
      </c>
      <c r="AT425" s="195" t="s">
        <v>135</v>
      </c>
      <c r="AU425" s="195" t="s">
        <v>88</v>
      </c>
      <c r="AY425" s="18" t="s">
        <v>133</v>
      </c>
      <c r="BE425" s="196">
        <f>IF(N425="základní",J425,0)</f>
        <v>0</v>
      </c>
      <c r="BF425" s="196">
        <f>IF(N425="snížená",J425,0)</f>
        <v>0</v>
      </c>
      <c r="BG425" s="196">
        <f>IF(N425="zákl. přenesená",J425,0)</f>
        <v>0</v>
      </c>
      <c r="BH425" s="196">
        <f>IF(N425="sníž. přenesená",J425,0)</f>
        <v>0</v>
      </c>
      <c r="BI425" s="196">
        <f>IF(N425="nulová",J425,0)</f>
        <v>0</v>
      </c>
      <c r="BJ425" s="18" t="s">
        <v>86</v>
      </c>
      <c r="BK425" s="196">
        <f>ROUND(I425*H425,2)</f>
        <v>0</v>
      </c>
      <c r="BL425" s="18" t="s">
        <v>139</v>
      </c>
      <c r="BM425" s="195" t="s">
        <v>1167</v>
      </c>
    </row>
    <row r="426" spans="1:47" s="2" customFormat="1" ht="19.5">
      <c r="A426" s="32"/>
      <c r="B426" s="33"/>
      <c r="C426" s="34"/>
      <c r="D426" s="197" t="s">
        <v>141</v>
      </c>
      <c r="E426" s="34"/>
      <c r="F426" s="198" t="s">
        <v>1168</v>
      </c>
      <c r="G426" s="34"/>
      <c r="H426" s="34"/>
      <c r="I426" s="34"/>
      <c r="J426" s="34"/>
      <c r="K426" s="34"/>
      <c r="L426" s="37"/>
      <c r="M426" s="199"/>
      <c r="N426" s="200"/>
      <c r="O426" s="69"/>
      <c r="P426" s="69"/>
      <c r="Q426" s="69"/>
      <c r="R426" s="69"/>
      <c r="S426" s="69"/>
      <c r="T426" s="70"/>
      <c r="U426" s="32"/>
      <c r="V426" s="32"/>
      <c r="W426" s="32"/>
      <c r="X426" s="32"/>
      <c r="Y426" s="32"/>
      <c r="Z426" s="32"/>
      <c r="AA426" s="32"/>
      <c r="AB426" s="32"/>
      <c r="AC426" s="32"/>
      <c r="AD426" s="32"/>
      <c r="AE426" s="32"/>
      <c r="AT426" s="18" t="s">
        <v>141</v>
      </c>
      <c r="AU426" s="18" t="s">
        <v>88</v>
      </c>
    </row>
    <row r="427" spans="2:51" s="13" customFormat="1" ht="12">
      <c r="B427" s="201"/>
      <c r="C427" s="202"/>
      <c r="D427" s="197" t="s">
        <v>143</v>
      </c>
      <c r="E427" s="203" t="s">
        <v>1</v>
      </c>
      <c r="F427" s="204" t="s">
        <v>967</v>
      </c>
      <c r="G427" s="202"/>
      <c r="H427" s="203" t="s">
        <v>1</v>
      </c>
      <c r="I427" s="202"/>
      <c r="J427" s="202"/>
      <c r="K427" s="202"/>
      <c r="L427" s="205"/>
      <c r="M427" s="206"/>
      <c r="N427" s="207"/>
      <c r="O427" s="207"/>
      <c r="P427" s="207"/>
      <c r="Q427" s="207"/>
      <c r="R427" s="207"/>
      <c r="S427" s="207"/>
      <c r="T427" s="208"/>
      <c r="AT427" s="209" t="s">
        <v>143</v>
      </c>
      <c r="AU427" s="209" t="s">
        <v>88</v>
      </c>
      <c r="AV427" s="13" t="s">
        <v>86</v>
      </c>
      <c r="AW427" s="13" t="s">
        <v>33</v>
      </c>
      <c r="AX427" s="13" t="s">
        <v>78</v>
      </c>
      <c r="AY427" s="209" t="s">
        <v>133</v>
      </c>
    </row>
    <row r="428" spans="2:51" s="14" customFormat="1" ht="12">
      <c r="B428" s="210"/>
      <c r="C428" s="211"/>
      <c r="D428" s="197" t="s">
        <v>143</v>
      </c>
      <c r="E428" s="212" t="s">
        <v>1</v>
      </c>
      <c r="F428" s="213" t="s">
        <v>536</v>
      </c>
      <c r="G428" s="211"/>
      <c r="H428" s="214">
        <v>1</v>
      </c>
      <c r="I428" s="211"/>
      <c r="J428" s="211"/>
      <c r="K428" s="211"/>
      <c r="L428" s="215"/>
      <c r="M428" s="216"/>
      <c r="N428" s="217"/>
      <c r="O428" s="217"/>
      <c r="P428" s="217"/>
      <c r="Q428" s="217"/>
      <c r="R428" s="217"/>
      <c r="S428" s="217"/>
      <c r="T428" s="218"/>
      <c r="AT428" s="219" t="s">
        <v>143</v>
      </c>
      <c r="AU428" s="219" t="s">
        <v>88</v>
      </c>
      <c r="AV428" s="14" t="s">
        <v>88</v>
      </c>
      <c r="AW428" s="14" t="s">
        <v>33</v>
      </c>
      <c r="AX428" s="14" t="s">
        <v>78</v>
      </c>
      <c r="AY428" s="219" t="s">
        <v>133</v>
      </c>
    </row>
    <row r="429" spans="2:51" s="15" customFormat="1" ht="12">
      <c r="B429" s="220"/>
      <c r="C429" s="221"/>
      <c r="D429" s="197" t="s">
        <v>143</v>
      </c>
      <c r="E429" s="222" t="s">
        <v>1</v>
      </c>
      <c r="F429" s="223" t="s">
        <v>146</v>
      </c>
      <c r="G429" s="221"/>
      <c r="H429" s="224">
        <v>1</v>
      </c>
      <c r="I429" s="221"/>
      <c r="J429" s="221"/>
      <c r="K429" s="221"/>
      <c r="L429" s="225"/>
      <c r="M429" s="226"/>
      <c r="N429" s="227"/>
      <c r="O429" s="227"/>
      <c r="P429" s="227"/>
      <c r="Q429" s="227"/>
      <c r="R429" s="227"/>
      <c r="S429" s="227"/>
      <c r="T429" s="228"/>
      <c r="AT429" s="229" t="s">
        <v>143</v>
      </c>
      <c r="AU429" s="229" t="s">
        <v>88</v>
      </c>
      <c r="AV429" s="15" t="s">
        <v>139</v>
      </c>
      <c r="AW429" s="15" t="s">
        <v>33</v>
      </c>
      <c r="AX429" s="15" t="s">
        <v>86</v>
      </c>
      <c r="AY429" s="229" t="s">
        <v>133</v>
      </c>
    </row>
    <row r="430" spans="1:65" s="2" customFormat="1" ht="16.5" customHeight="1">
      <c r="A430" s="32"/>
      <c r="B430" s="33"/>
      <c r="C430" s="240" t="s">
        <v>594</v>
      </c>
      <c r="D430" s="240" t="s">
        <v>422</v>
      </c>
      <c r="E430" s="241" t="s">
        <v>1169</v>
      </c>
      <c r="F430" s="242" t="s">
        <v>1170</v>
      </c>
      <c r="G430" s="243" t="s">
        <v>514</v>
      </c>
      <c r="H430" s="244">
        <v>1</v>
      </c>
      <c r="I430" s="245">
        <v>0</v>
      </c>
      <c r="J430" s="245">
        <f>ROUND(I430*H430,2)</f>
        <v>0</v>
      </c>
      <c r="K430" s="246"/>
      <c r="L430" s="247"/>
      <c r="M430" s="248" t="s">
        <v>1</v>
      </c>
      <c r="N430" s="249" t="s">
        <v>43</v>
      </c>
      <c r="O430" s="193">
        <v>0</v>
      </c>
      <c r="P430" s="193">
        <f>O430*H430</f>
        <v>0</v>
      </c>
      <c r="Q430" s="193">
        <v>0.0064</v>
      </c>
      <c r="R430" s="193">
        <f>Q430*H430</f>
        <v>0.0064</v>
      </c>
      <c r="S430" s="193">
        <v>0</v>
      </c>
      <c r="T430" s="194">
        <f>S430*H430</f>
        <v>0</v>
      </c>
      <c r="U430" s="32"/>
      <c r="V430" s="32"/>
      <c r="W430" s="32"/>
      <c r="X430" s="32"/>
      <c r="Y430" s="32"/>
      <c r="Z430" s="32"/>
      <c r="AA430" s="32"/>
      <c r="AB430" s="32"/>
      <c r="AC430" s="32"/>
      <c r="AD430" s="32"/>
      <c r="AE430" s="32"/>
      <c r="AR430" s="195" t="s">
        <v>183</v>
      </c>
      <c r="AT430" s="195" t="s">
        <v>422</v>
      </c>
      <c r="AU430" s="195" t="s">
        <v>88</v>
      </c>
      <c r="AY430" s="18" t="s">
        <v>133</v>
      </c>
      <c r="BE430" s="196">
        <f>IF(N430="základní",J430,0)</f>
        <v>0</v>
      </c>
      <c r="BF430" s="196">
        <f>IF(N430="snížená",J430,0)</f>
        <v>0</v>
      </c>
      <c r="BG430" s="196">
        <f>IF(N430="zákl. přenesená",J430,0)</f>
        <v>0</v>
      </c>
      <c r="BH430" s="196">
        <f>IF(N430="sníž. přenesená",J430,0)</f>
        <v>0</v>
      </c>
      <c r="BI430" s="196">
        <f>IF(N430="nulová",J430,0)</f>
        <v>0</v>
      </c>
      <c r="BJ430" s="18" t="s">
        <v>86</v>
      </c>
      <c r="BK430" s="196">
        <f>ROUND(I430*H430,2)</f>
        <v>0</v>
      </c>
      <c r="BL430" s="18" t="s">
        <v>139</v>
      </c>
      <c r="BM430" s="195" t="s">
        <v>1171</v>
      </c>
    </row>
    <row r="431" spans="1:47" s="2" customFormat="1" ht="12">
      <c r="A431" s="32"/>
      <c r="B431" s="33"/>
      <c r="C431" s="34"/>
      <c r="D431" s="197" t="s">
        <v>141</v>
      </c>
      <c r="E431" s="34"/>
      <c r="F431" s="198" t="s">
        <v>1172</v>
      </c>
      <c r="G431" s="34"/>
      <c r="H431" s="34"/>
      <c r="I431" s="34"/>
      <c r="J431" s="34"/>
      <c r="K431" s="34"/>
      <c r="L431" s="37"/>
      <c r="M431" s="199"/>
      <c r="N431" s="200"/>
      <c r="O431" s="69"/>
      <c r="P431" s="69"/>
      <c r="Q431" s="69"/>
      <c r="R431" s="69"/>
      <c r="S431" s="69"/>
      <c r="T431" s="70"/>
      <c r="U431" s="32"/>
      <c r="V431" s="32"/>
      <c r="W431" s="32"/>
      <c r="X431" s="32"/>
      <c r="Y431" s="32"/>
      <c r="Z431" s="32"/>
      <c r="AA431" s="32"/>
      <c r="AB431" s="32"/>
      <c r="AC431" s="32"/>
      <c r="AD431" s="32"/>
      <c r="AE431" s="32"/>
      <c r="AT431" s="18" t="s">
        <v>141</v>
      </c>
      <c r="AU431" s="18" t="s">
        <v>88</v>
      </c>
    </row>
    <row r="432" spans="2:51" s="13" customFormat="1" ht="12">
      <c r="B432" s="201"/>
      <c r="C432" s="202"/>
      <c r="D432" s="197" t="s">
        <v>143</v>
      </c>
      <c r="E432" s="203" t="s">
        <v>1</v>
      </c>
      <c r="F432" s="204" t="s">
        <v>967</v>
      </c>
      <c r="G432" s="202"/>
      <c r="H432" s="203" t="s">
        <v>1</v>
      </c>
      <c r="I432" s="202"/>
      <c r="J432" s="202"/>
      <c r="K432" s="202"/>
      <c r="L432" s="205"/>
      <c r="M432" s="206"/>
      <c r="N432" s="207"/>
      <c r="O432" s="207"/>
      <c r="P432" s="207"/>
      <c r="Q432" s="207"/>
      <c r="R432" s="207"/>
      <c r="S432" s="207"/>
      <c r="T432" s="208"/>
      <c r="AT432" s="209" t="s">
        <v>143</v>
      </c>
      <c r="AU432" s="209" t="s">
        <v>88</v>
      </c>
      <c r="AV432" s="13" t="s">
        <v>86</v>
      </c>
      <c r="AW432" s="13" t="s">
        <v>33</v>
      </c>
      <c r="AX432" s="13" t="s">
        <v>78</v>
      </c>
      <c r="AY432" s="209" t="s">
        <v>133</v>
      </c>
    </row>
    <row r="433" spans="2:51" s="14" customFormat="1" ht="12">
      <c r="B433" s="210"/>
      <c r="C433" s="211"/>
      <c r="D433" s="197" t="s">
        <v>143</v>
      </c>
      <c r="E433" s="212" t="s">
        <v>1</v>
      </c>
      <c r="F433" s="213" t="s">
        <v>536</v>
      </c>
      <c r="G433" s="211"/>
      <c r="H433" s="214">
        <v>1</v>
      </c>
      <c r="I433" s="211"/>
      <c r="J433" s="211"/>
      <c r="K433" s="211"/>
      <c r="L433" s="215"/>
      <c r="M433" s="216"/>
      <c r="N433" s="217"/>
      <c r="O433" s="217"/>
      <c r="P433" s="217"/>
      <c r="Q433" s="217"/>
      <c r="R433" s="217"/>
      <c r="S433" s="217"/>
      <c r="T433" s="218"/>
      <c r="AT433" s="219" t="s">
        <v>143</v>
      </c>
      <c r="AU433" s="219" t="s">
        <v>88</v>
      </c>
      <c r="AV433" s="14" t="s">
        <v>88</v>
      </c>
      <c r="AW433" s="14" t="s">
        <v>33</v>
      </c>
      <c r="AX433" s="14" t="s">
        <v>78</v>
      </c>
      <c r="AY433" s="219" t="s">
        <v>133</v>
      </c>
    </row>
    <row r="434" spans="2:51" s="15" customFormat="1" ht="12">
      <c r="B434" s="220"/>
      <c r="C434" s="221"/>
      <c r="D434" s="197" t="s">
        <v>143</v>
      </c>
      <c r="E434" s="222" t="s">
        <v>1</v>
      </c>
      <c r="F434" s="223" t="s">
        <v>146</v>
      </c>
      <c r="G434" s="221"/>
      <c r="H434" s="224">
        <v>1</v>
      </c>
      <c r="I434" s="221"/>
      <c r="J434" s="221"/>
      <c r="K434" s="221"/>
      <c r="L434" s="225"/>
      <c r="M434" s="226"/>
      <c r="N434" s="227"/>
      <c r="O434" s="227"/>
      <c r="P434" s="227"/>
      <c r="Q434" s="227"/>
      <c r="R434" s="227"/>
      <c r="S434" s="227"/>
      <c r="T434" s="228"/>
      <c r="AT434" s="229" t="s">
        <v>143</v>
      </c>
      <c r="AU434" s="229" t="s">
        <v>88</v>
      </c>
      <c r="AV434" s="15" t="s">
        <v>139</v>
      </c>
      <c r="AW434" s="15" t="s">
        <v>33</v>
      </c>
      <c r="AX434" s="15" t="s">
        <v>86</v>
      </c>
      <c r="AY434" s="229" t="s">
        <v>133</v>
      </c>
    </row>
    <row r="435" spans="1:65" s="2" customFormat="1" ht="16.5" customHeight="1">
      <c r="A435" s="32"/>
      <c r="B435" s="33"/>
      <c r="C435" s="184" t="s">
        <v>600</v>
      </c>
      <c r="D435" s="184" t="s">
        <v>135</v>
      </c>
      <c r="E435" s="185" t="s">
        <v>1173</v>
      </c>
      <c r="F435" s="186" t="s">
        <v>1174</v>
      </c>
      <c r="G435" s="187" t="s">
        <v>514</v>
      </c>
      <c r="H435" s="188">
        <v>45</v>
      </c>
      <c r="I435" s="189">
        <v>0</v>
      </c>
      <c r="J435" s="189">
        <f>ROUND(I435*H435,2)</f>
        <v>0</v>
      </c>
      <c r="K435" s="190"/>
      <c r="L435" s="37"/>
      <c r="M435" s="191" t="s">
        <v>1</v>
      </c>
      <c r="N435" s="192" t="s">
        <v>43</v>
      </c>
      <c r="O435" s="193">
        <v>1.5</v>
      </c>
      <c r="P435" s="193">
        <f>O435*H435</f>
        <v>67.5</v>
      </c>
      <c r="Q435" s="193">
        <v>0.0001</v>
      </c>
      <c r="R435" s="193">
        <f>Q435*H435</f>
        <v>0.0045000000000000005</v>
      </c>
      <c r="S435" s="193">
        <v>0</v>
      </c>
      <c r="T435" s="194">
        <f>S435*H435</f>
        <v>0</v>
      </c>
      <c r="U435" s="32"/>
      <c r="V435" s="32"/>
      <c r="W435" s="32"/>
      <c r="X435" s="32"/>
      <c r="Y435" s="32"/>
      <c r="Z435" s="32"/>
      <c r="AA435" s="32"/>
      <c r="AB435" s="32"/>
      <c r="AC435" s="32"/>
      <c r="AD435" s="32"/>
      <c r="AE435" s="32"/>
      <c r="AR435" s="195" t="s">
        <v>139</v>
      </c>
      <c r="AT435" s="195" t="s">
        <v>135</v>
      </c>
      <c r="AU435" s="195" t="s">
        <v>88</v>
      </c>
      <c r="AY435" s="18" t="s">
        <v>133</v>
      </c>
      <c r="BE435" s="196">
        <f>IF(N435="základní",J435,0)</f>
        <v>0</v>
      </c>
      <c r="BF435" s="196">
        <f>IF(N435="snížená",J435,0)</f>
        <v>0</v>
      </c>
      <c r="BG435" s="196">
        <f>IF(N435="zákl. přenesená",J435,0)</f>
        <v>0</v>
      </c>
      <c r="BH435" s="196">
        <f>IF(N435="sníž. přenesená",J435,0)</f>
        <v>0</v>
      </c>
      <c r="BI435" s="196">
        <f>IF(N435="nulová",J435,0)</f>
        <v>0</v>
      </c>
      <c r="BJ435" s="18" t="s">
        <v>86</v>
      </c>
      <c r="BK435" s="196">
        <f>ROUND(I435*H435,2)</f>
        <v>0</v>
      </c>
      <c r="BL435" s="18" t="s">
        <v>139</v>
      </c>
      <c r="BM435" s="195" t="s">
        <v>1175</v>
      </c>
    </row>
    <row r="436" spans="1:47" s="2" customFormat="1" ht="19.5">
      <c r="A436" s="32"/>
      <c r="B436" s="33"/>
      <c r="C436" s="34"/>
      <c r="D436" s="197" t="s">
        <v>141</v>
      </c>
      <c r="E436" s="34"/>
      <c r="F436" s="198" t="s">
        <v>1176</v>
      </c>
      <c r="G436" s="34"/>
      <c r="H436" s="34"/>
      <c r="I436" s="34"/>
      <c r="J436" s="34"/>
      <c r="K436" s="34"/>
      <c r="L436" s="37"/>
      <c r="M436" s="199"/>
      <c r="N436" s="200"/>
      <c r="O436" s="69"/>
      <c r="P436" s="69"/>
      <c r="Q436" s="69"/>
      <c r="R436" s="69"/>
      <c r="S436" s="69"/>
      <c r="T436" s="70"/>
      <c r="U436" s="32"/>
      <c r="V436" s="32"/>
      <c r="W436" s="32"/>
      <c r="X436" s="32"/>
      <c r="Y436" s="32"/>
      <c r="Z436" s="32"/>
      <c r="AA436" s="32"/>
      <c r="AB436" s="32"/>
      <c r="AC436" s="32"/>
      <c r="AD436" s="32"/>
      <c r="AE436" s="32"/>
      <c r="AT436" s="18" t="s">
        <v>141</v>
      </c>
      <c r="AU436" s="18" t="s">
        <v>88</v>
      </c>
    </row>
    <row r="437" spans="2:51" s="13" customFormat="1" ht="12">
      <c r="B437" s="201"/>
      <c r="C437" s="202"/>
      <c r="D437" s="197" t="s">
        <v>143</v>
      </c>
      <c r="E437" s="203" t="s">
        <v>1</v>
      </c>
      <c r="F437" s="204" t="s">
        <v>967</v>
      </c>
      <c r="G437" s="202"/>
      <c r="H437" s="203" t="s">
        <v>1</v>
      </c>
      <c r="I437" s="202"/>
      <c r="J437" s="202"/>
      <c r="K437" s="202"/>
      <c r="L437" s="205"/>
      <c r="M437" s="206"/>
      <c r="N437" s="207"/>
      <c r="O437" s="207"/>
      <c r="P437" s="207"/>
      <c r="Q437" s="207"/>
      <c r="R437" s="207"/>
      <c r="S437" s="207"/>
      <c r="T437" s="208"/>
      <c r="AT437" s="209" t="s">
        <v>143</v>
      </c>
      <c r="AU437" s="209" t="s">
        <v>88</v>
      </c>
      <c r="AV437" s="13" t="s">
        <v>86</v>
      </c>
      <c r="AW437" s="13" t="s">
        <v>33</v>
      </c>
      <c r="AX437" s="13" t="s">
        <v>78</v>
      </c>
      <c r="AY437" s="209" t="s">
        <v>133</v>
      </c>
    </row>
    <row r="438" spans="2:51" s="14" customFormat="1" ht="12">
      <c r="B438" s="210"/>
      <c r="C438" s="211"/>
      <c r="D438" s="197" t="s">
        <v>143</v>
      </c>
      <c r="E438" s="212" t="s">
        <v>1</v>
      </c>
      <c r="F438" s="213" t="s">
        <v>1177</v>
      </c>
      <c r="G438" s="211"/>
      <c r="H438" s="214">
        <v>45</v>
      </c>
      <c r="I438" s="211"/>
      <c r="J438" s="211"/>
      <c r="K438" s="211"/>
      <c r="L438" s="215"/>
      <c r="M438" s="216"/>
      <c r="N438" s="217"/>
      <c r="O438" s="217"/>
      <c r="P438" s="217"/>
      <c r="Q438" s="217"/>
      <c r="R438" s="217"/>
      <c r="S438" s="217"/>
      <c r="T438" s="218"/>
      <c r="AT438" s="219" t="s">
        <v>143</v>
      </c>
      <c r="AU438" s="219" t="s">
        <v>88</v>
      </c>
      <c r="AV438" s="14" t="s">
        <v>88</v>
      </c>
      <c r="AW438" s="14" t="s">
        <v>33</v>
      </c>
      <c r="AX438" s="14" t="s">
        <v>78</v>
      </c>
      <c r="AY438" s="219" t="s">
        <v>133</v>
      </c>
    </row>
    <row r="439" spans="2:51" s="15" customFormat="1" ht="12">
      <c r="B439" s="220"/>
      <c r="C439" s="221"/>
      <c r="D439" s="197" t="s">
        <v>143</v>
      </c>
      <c r="E439" s="222" t="s">
        <v>1</v>
      </c>
      <c r="F439" s="223" t="s">
        <v>146</v>
      </c>
      <c r="G439" s="221"/>
      <c r="H439" s="224">
        <v>45</v>
      </c>
      <c r="I439" s="221"/>
      <c r="J439" s="221"/>
      <c r="K439" s="221"/>
      <c r="L439" s="225"/>
      <c r="M439" s="226"/>
      <c r="N439" s="227"/>
      <c r="O439" s="227"/>
      <c r="P439" s="227"/>
      <c r="Q439" s="227"/>
      <c r="R439" s="227"/>
      <c r="S439" s="227"/>
      <c r="T439" s="228"/>
      <c r="AT439" s="229" t="s">
        <v>143</v>
      </c>
      <c r="AU439" s="229" t="s">
        <v>88</v>
      </c>
      <c r="AV439" s="15" t="s">
        <v>139</v>
      </c>
      <c r="AW439" s="15" t="s">
        <v>33</v>
      </c>
      <c r="AX439" s="15" t="s">
        <v>86</v>
      </c>
      <c r="AY439" s="229" t="s">
        <v>133</v>
      </c>
    </row>
    <row r="440" spans="1:65" s="2" customFormat="1" ht="16.5" customHeight="1">
      <c r="A440" s="32"/>
      <c r="B440" s="33"/>
      <c r="C440" s="240" t="s">
        <v>606</v>
      </c>
      <c r="D440" s="240" t="s">
        <v>422</v>
      </c>
      <c r="E440" s="241" t="s">
        <v>1178</v>
      </c>
      <c r="F440" s="242" t="s">
        <v>1179</v>
      </c>
      <c r="G440" s="243" t="s">
        <v>514</v>
      </c>
      <c r="H440" s="244">
        <v>45</v>
      </c>
      <c r="I440" s="245">
        <v>0</v>
      </c>
      <c r="J440" s="245">
        <f>ROUND(I440*H440,2)</f>
        <v>0</v>
      </c>
      <c r="K440" s="246"/>
      <c r="L440" s="247"/>
      <c r="M440" s="248" t="s">
        <v>1</v>
      </c>
      <c r="N440" s="249" t="s">
        <v>43</v>
      </c>
      <c r="O440" s="193">
        <v>0</v>
      </c>
      <c r="P440" s="193">
        <f>O440*H440</f>
        <v>0</v>
      </c>
      <c r="Q440" s="193">
        <v>0.0064</v>
      </c>
      <c r="R440" s="193">
        <f>Q440*H440</f>
        <v>0.28800000000000003</v>
      </c>
      <c r="S440" s="193">
        <v>0</v>
      </c>
      <c r="T440" s="194">
        <f>S440*H440</f>
        <v>0</v>
      </c>
      <c r="U440" s="32"/>
      <c r="V440" s="32"/>
      <c r="W440" s="32"/>
      <c r="X440" s="32"/>
      <c r="Y440" s="32"/>
      <c r="Z440" s="32"/>
      <c r="AA440" s="32"/>
      <c r="AB440" s="32"/>
      <c r="AC440" s="32"/>
      <c r="AD440" s="32"/>
      <c r="AE440" s="32"/>
      <c r="AR440" s="195" t="s">
        <v>183</v>
      </c>
      <c r="AT440" s="195" t="s">
        <v>422</v>
      </c>
      <c r="AU440" s="195" t="s">
        <v>88</v>
      </c>
      <c r="AY440" s="18" t="s">
        <v>133</v>
      </c>
      <c r="BE440" s="196">
        <f>IF(N440="základní",J440,0)</f>
        <v>0</v>
      </c>
      <c r="BF440" s="196">
        <f>IF(N440="snížená",J440,0)</f>
        <v>0</v>
      </c>
      <c r="BG440" s="196">
        <f>IF(N440="zákl. přenesená",J440,0)</f>
        <v>0</v>
      </c>
      <c r="BH440" s="196">
        <f>IF(N440="sníž. přenesená",J440,0)</f>
        <v>0</v>
      </c>
      <c r="BI440" s="196">
        <f>IF(N440="nulová",J440,0)</f>
        <v>0</v>
      </c>
      <c r="BJ440" s="18" t="s">
        <v>86</v>
      </c>
      <c r="BK440" s="196">
        <f>ROUND(I440*H440,2)</f>
        <v>0</v>
      </c>
      <c r="BL440" s="18" t="s">
        <v>139</v>
      </c>
      <c r="BM440" s="195" t="s">
        <v>1180</v>
      </c>
    </row>
    <row r="441" spans="1:47" s="2" customFormat="1" ht="12">
      <c r="A441" s="32"/>
      <c r="B441" s="33"/>
      <c r="C441" s="34"/>
      <c r="D441" s="197" t="s">
        <v>141</v>
      </c>
      <c r="E441" s="34"/>
      <c r="F441" s="198" t="s">
        <v>1161</v>
      </c>
      <c r="G441" s="34"/>
      <c r="H441" s="34"/>
      <c r="I441" s="34"/>
      <c r="J441" s="34"/>
      <c r="K441" s="34"/>
      <c r="L441" s="37"/>
      <c r="M441" s="199"/>
      <c r="N441" s="200"/>
      <c r="O441" s="69"/>
      <c r="P441" s="69"/>
      <c r="Q441" s="69"/>
      <c r="R441" s="69"/>
      <c r="S441" s="69"/>
      <c r="T441" s="70"/>
      <c r="U441" s="32"/>
      <c r="V441" s="32"/>
      <c r="W441" s="32"/>
      <c r="X441" s="32"/>
      <c r="Y441" s="32"/>
      <c r="Z441" s="32"/>
      <c r="AA441" s="32"/>
      <c r="AB441" s="32"/>
      <c r="AC441" s="32"/>
      <c r="AD441" s="32"/>
      <c r="AE441" s="32"/>
      <c r="AT441" s="18" t="s">
        <v>141</v>
      </c>
      <c r="AU441" s="18" t="s">
        <v>88</v>
      </c>
    </row>
    <row r="442" spans="2:51" s="13" customFormat="1" ht="12">
      <c r="B442" s="201"/>
      <c r="C442" s="202"/>
      <c r="D442" s="197" t="s">
        <v>143</v>
      </c>
      <c r="E442" s="203" t="s">
        <v>1</v>
      </c>
      <c r="F442" s="204" t="s">
        <v>967</v>
      </c>
      <c r="G442" s="202"/>
      <c r="H442" s="203" t="s">
        <v>1</v>
      </c>
      <c r="I442" s="202"/>
      <c r="J442" s="202"/>
      <c r="K442" s="202"/>
      <c r="L442" s="205"/>
      <c r="M442" s="206"/>
      <c r="N442" s="207"/>
      <c r="O442" s="207"/>
      <c r="P442" s="207"/>
      <c r="Q442" s="207"/>
      <c r="R442" s="207"/>
      <c r="S442" s="207"/>
      <c r="T442" s="208"/>
      <c r="AT442" s="209" t="s">
        <v>143</v>
      </c>
      <c r="AU442" s="209" t="s">
        <v>88</v>
      </c>
      <c r="AV442" s="13" t="s">
        <v>86</v>
      </c>
      <c r="AW442" s="13" t="s">
        <v>33</v>
      </c>
      <c r="AX442" s="13" t="s">
        <v>78</v>
      </c>
      <c r="AY442" s="209" t="s">
        <v>133</v>
      </c>
    </row>
    <row r="443" spans="2:51" s="14" customFormat="1" ht="12">
      <c r="B443" s="210"/>
      <c r="C443" s="211"/>
      <c r="D443" s="197" t="s">
        <v>143</v>
      </c>
      <c r="E443" s="212" t="s">
        <v>1</v>
      </c>
      <c r="F443" s="213" t="s">
        <v>1177</v>
      </c>
      <c r="G443" s="211"/>
      <c r="H443" s="214">
        <v>45</v>
      </c>
      <c r="I443" s="211"/>
      <c r="J443" s="211"/>
      <c r="K443" s="211"/>
      <c r="L443" s="215"/>
      <c r="M443" s="216"/>
      <c r="N443" s="217"/>
      <c r="O443" s="217"/>
      <c r="P443" s="217"/>
      <c r="Q443" s="217"/>
      <c r="R443" s="217"/>
      <c r="S443" s="217"/>
      <c r="T443" s="218"/>
      <c r="AT443" s="219" t="s">
        <v>143</v>
      </c>
      <c r="AU443" s="219" t="s">
        <v>88</v>
      </c>
      <c r="AV443" s="14" t="s">
        <v>88</v>
      </c>
      <c r="AW443" s="14" t="s">
        <v>33</v>
      </c>
      <c r="AX443" s="14" t="s">
        <v>78</v>
      </c>
      <c r="AY443" s="219" t="s">
        <v>133</v>
      </c>
    </row>
    <row r="444" spans="2:51" s="15" customFormat="1" ht="12">
      <c r="B444" s="220"/>
      <c r="C444" s="221"/>
      <c r="D444" s="197" t="s">
        <v>143</v>
      </c>
      <c r="E444" s="222" t="s">
        <v>1</v>
      </c>
      <c r="F444" s="223" t="s">
        <v>146</v>
      </c>
      <c r="G444" s="221"/>
      <c r="H444" s="224">
        <v>45</v>
      </c>
      <c r="I444" s="221"/>
      <c r="J444" s="221"/>
      <c r="K444" s="221"/>
      <c r="L444" s="225"/>
      <c r="M444" s="226"/>
      <c r="N444" s="227"/>
      <c r="O444" s="227"/>
      <c r="P444" s="227"/>
      <c r="Q444" s="227"/>
      <c r="R444" s="227"/>
      <c r="S444" s="227"/>
      <c r="T444" s="228"/>
      <c r="AT444" s="229" t="s">
        <v>143</v>
      </c>
      <c r="AU444" s="229" t="s">
        <v>88</v>
      </c>
      <c r="AV444" s="15" t="s">
        <v>139</v>
      </c>
      <c r="AW444" s="15" t="s">
        <v>33</v>
      </c>
      <c r="AX444" s="15" t="s">
        <v>86</v>
      </c>
      <c r="AY444" s="229" t="s">
        <v>133</v>
      </c>
    </row>
    <row r="445" spans="1:65" s="2" customFormat="1" ht="16.5" customHeight="1">
      <c r="A445" s="32"/>
      <c r="B445" s="33"/>
      <c r="C445" s="184" t="s">
        <v>611</v>
      </c>
      <c r="D445" s="184" t="s">
        <v>135</v>
      </c>
      <c r="E445" s="185" t="s">
        <v>1181</v>
      </c>
      <c r="F445" s="186" t="s">
        <v>1182</v>
      </c>
      <c r="G445" s="187" t="s">
        <v>172</v>
      </c>
      <c r="H445" s="188">
        <v>557.7</v>
      </c>
      <c r="I445" s="189">
        <v>0</v>
      </c>
      <c r="J445" s="189">
        <f>ROUND(I445*H445,2)</f>
        <v>0</v>
      </c>
      <c r="K445" s="190"/>
      <c r="L445" s="37"/>
      <c r="M445" s="191" t="s">
        <v>1</v>
      </c>
      <c r="N445" s="192" t="s">
        <v>43</v>
      </c>
      <c r="O445" s="193">
        <v>0.055</v>
      </c>
      <c r="P445" s="193">
        <f>O445*H445</f>
        <v>30.673500000000004</v>
      </c>
      <c r="Q445" s="193">
        <v>0</v>
      </c>
      <c r="R445" s="193">
        <f>Q445*H445</f>
        <v>0</v>
      </c>
      <c r="S445" s="193">
        <v>0</v>
      </c>
      <c r="T445" s="194">
        <f>S445*H445</f>
        <v>0</v>
      </c>
      <c r="U445" s="32"/>
      <c r="V445" s="32"/>
      <c r="W445" s="32"/>
      <c r="X445" s="32"/>
      <c r="Y445" s="32"/>
      <c r="Z445" s="32"/>
      <c r="AA445" s="32"/>
      <c r="AB445" s="32"/>
      <c r="AC445" s="32"/>
      <c r="AD445" s="32"/>
      <c r="AE445" s="32"/>
      <c r="AR445" s="195" t="s">
        <v>139</v>
      </c>
      <c r="AT445" s="195" t="s">
        <v>135</v>
      </c>
      <c r="AU445" s="195" t="s">
        <v>88</v>
      </c>
      <c r="AY445" s="18" t="s">
        <v>133</v>
      </c>
      <c r="BE445" s="196">
        <f>IF(N445="základní",J445,0)</f>
        <v>0</v>
      </c>
      <c r="BF445" s="196">
        <f>IF(N445="snížená",J445,0)</f>
        <v>0</v>
      </c>
      <c r="BG445" s="196">
        <f>IF(N445="zákl. přenesená",J445,0)</f>
        <v>0</v>
      </c>
      <c r="BH445" s="196">
        <f>IF(N445="sníž. přenesená",J445,0)</f>
        <v>0</v>
      </c>
      <c r="BI445" s="196">
        <f>IF(N445="nulová",J445,0)</f>
        <v>0</v>
      </c>
      <c r="BJ445" s="18" t="s">
        <v>86</v>
      </c>
      <c r="BK445" s="196">
        <f>ROUND(I445*H445,2)</f>
        <v>0</v>
      </c>
      <c r="BL445" s="18" t="s">
        <v>139</v>
      </c>
      <c r="BM445" s="195" t="s">
        <v>1183</v>
      </c>
    </row>
    <row r="446" spans="1:47" s="2" customFormat="1" ht="12">
      <c r="A446" s="32"/>
      <c r="B446" s="33"/>
      <c r="C446" s="34"/>
      <c r="D446" s="197" t="s">
        <v>141</v>
      </c>
      <c r="E446" s="34"/>
      <c r="F446" s="198" t="s">
        <v>1184</v>
      </c>
      <c r="G446" s="34"/>
      <c r="H446" s="34"/>
      <c r="I446" s="34"/>
      <c r="J446" s="34"/>
      <c r="K446" s="34"/>
      <c r="L446" s="37"/>
      <c r="M446" s="199"/>
      <c r="N446" s="200"/>
      <c r="O446" s="69"/>
      <c r="P446" s="69"/>
      <c r="Q446" s="69"/>
      <c r="R446" s="69"/>
      <c r="S446" s="69"/>
      <c r="T446" s="70"/>
      <c r="U446" s="32"/>
      <c r="V446" s="32"/>
      <c r="W446" s="32"/>
      <c r="X446" s="32"/>
      <c r="Y446" s="32"/>
      <c r="Z446" s="32"/>
      <c r="AA446" s="32"/>
      <c r="AB446" s="32"/>
      <c r="AC446" s="32"/>
      <c r="AD446" s="32"/>
      <c r="AE446" s="32"/>
      <c r="AT446" s="18" t="s">
        <v>141</v>
      </c>
      <c r="AU446" s="18" t="s">
        <v>88</v>
      </c>
    </row>
    <row r="447" spans="2:51" s="13" customFormat="1" ht="12">
      <c r="B447" s="201"/>
      <c r="C447" s="202"/>
      <c r="D447" s="197" t="s">
        <v>143</v>
      </c>
      <c r="E447" s="203" t="s">
        <v>1</v>
      </c>
      <c r="F447" s="204" t="s">
        <v>946</v>
      </c>
      <c r="G447" s="202"/>
      <c r="H447" s="203" t="s">
        <v>1</v>
      </c>
      <c r="I447" s="202"/>
      <c r="J447" s="202"/>
      <c r="K447" s="202"/>
      <c r="L447" s="205"/>
      <c r="M447" s="206"/>
      <c r="N447" s="207"/>
      <c r="O447" s="207"/>
      <c r="P447" s="207"/>
      <c r="Q447" s="207"/>
      <c r="R447" s="207"/>
      <c r="S447" s="207"/>
      <c r="T447" s="208"/>
      <c r="AT447" s="209" t="s">
        <v>143</v>
      </c>
      <c r="AU447" s="209" t="s">
        <v>88</v>
      </c>
      <c r="AV447" s="13" t="s">
        <v>86</v>
      </c>
      <c r="AW447" s="13" t="s">
        <v>33</v>
      </c>
      <c r="AX447" s="13" t="s">
        <v>78</v>
      </c>
      <c r="AY447" s="209" t="s">
        <v>133</v>
      </c>
    </row>
    <row r="448" spans="2:51" s="14" customFormat="1" ht="12">
      <c r="B448" s="210"/>
      <c r="C448" s="211"/>
      <c r="D448" s="197" t="s">
        <v>143</v>
      </c>
      <c r="E448" s="212" t="s">
        <v>1</v>
      </c>
      <c r="F448" s="213" t="s">
        <v>1185</v>
      </c>
      <c r="G448" s="211"/>
      <c r="H448" s="214">
        <v>557.7</v>
      </c>
      <c r="I448" s="211"/>
      <c r="J448" s="211"/>
      <c r="K448" s="211"/>
      <c r="L448" s="215"/>
      <c r="M448" s="216"/>
      <c r="N448" s="217"/>
      <c r="O448" s="217"/>
      <c r="P448" s="217"/>
      <c r="Q448" s="217"/>
      <c r="R448" s="217"/>
      <c r="S448" s="217"/>
      <c r="T448" s="218"/>
      <c r="AT448" s="219" t="s">
        <v>143</v>
      </c>
      <c r="AU448" s="219" t="s">
        <v>88</v>
      </c>
      <c r="AV448" s="14" t="s">
        <v>88</v>
      </c>
      <c r="AW448" s="14" t="s">
        <v>33</v>
      </c>
      <c r="AX448" s="14" t="s">
        <v>78</v>
      </c>
      <c r="AY448" s="219" t="s">
        <v>133</v>
      </c>
    </row>
    <row r="449" spans="2:51" s="15" customFormat="1" ht="12">
      <c r="B449" s="220"/>
      <c r="C449" s="221"/>
      <c r="D449" s="197" t="s">
        <v>143</v>
      </c>
      <c r="E449" s="222" t="s">
        <v>1</v>
      </c>
      <c r="F449" s="223" t="s">
        <v>146</v>
      </c>
      <c r="G449" s="221"/>
      <c r="H449" s="224">
        <v>557.7</v>
      </c>
      <c r="I449" s="221"/>
      <c r="J449" s="221"/>
      <c r="K449" s="221"/>
      <c r="L449" s="225"/>
      <c r="M449" s="226"/>
      <c r="N449" s="227"/>
      <c r="O449" s="227"/>
      <c r="P449" s="227"/>
      <c r="Q449" s="227"/>
      <c r="R449" s="227"/>
      <c r="S449" s="227"/>
      <c r="T449" s="228"/>
      <c r="AT449" s="229" t="s">
        <v>143</v>
      </c>
      <c r="AU449" s="229" t="s">
        <v>88</v>
      </c>
      <c r="AV449" s="15" t="s">
        <v>139</v>
      </c>
      <c r="AW449" s="15" t="s">
        <v>33</v>
      </c>
      <c r="AX449" s="15" t="s">
        <v>86</v>
      </c>
      <c r="AY449" s="229" t="s">
        <v>133</v>
      </c>
    </row>
    <row r="450" spans="1:65" s="2" customFormat="1" ht="16.5" customHeight="1">
      <c r="A450" s="32"/>
      <c r="B450" s="33"/>
      <c r="C450" s="184" t="s">
        <v>617</v>
      </c>
      <c r="D450" s="184" t="s">
        <v>135</v>
      </c>
      <c r="E450" s="185" t="s">
        <v>1186</v>
      </c>
      <c r="F450" s="186" t="s">
        <v>696</v>
      </c>
      <c r="G450" s="187" t="s">
        <v>514</v>
      </c>
      <c r="H450" s="188">
        <v>79</v>
      </c>
      <c r="I450" s="189">
        <v>0</v>
      </c>
      <c r="J450" s="189">
        <f>ROUND(I450*H450,2)</f>
        <v>0</v>
      </c>
      <c r="K450" s="190"/>
      <c r="L450" s="37"/>
      <c r="M450" s="191" t="s">
        <v>1</v>
      </c>
      <c r="N450" s="192" t="s">
        <v>43</v>
      </c>
      <c r="O450" s="193">
        <v>10.3</v>
      </c>
      <c r="P450" s="193">
        <f>O450*H450</f>
        <v>813.7</v>
      </c>
      <c r="Q450" s="193">
        <v>0.45937</v>
      </c>
      <c r="R450" s="193">
        <f>Q450*H450</f>
        <v>36.29023</v>
      </c>
      <c r="S450" s="193">
        <v>0</v>
      </c>
      <c r="T450" s="194">
        <f>S450*H450</f>
        <v>0</v>
      </c>
      <c r="U450" s="32"/>
      <c r="V450" s="32"/>
      <c r="W450" s="32"/>
      <c r="X450" s="32"/>
      <c r="Y450" s="32"/>
      <c r="Z450" s="32"/>
      <c r="AA450" s="32"/>
      <c r="AB450" s="32"/>
      <c r="AC450" s="32"/>
      <c r="AD450" s="32"/>
      <c r="AE450" s="32"/>
      <c r="AR450" s="195" t="s">
        <v>139</v>
      </c>
      <c r="AT450" s="195" t="s">
        <v>135</v>
      </c>
      <c r="AU450" s="195" t="s">
        <v>88</v>
      </c>
      <c r="AY450" s="18" t="s">
        <v>133</v>
      </c>
      <c r="BE450" s="196">
        <f>IF(N450="základní",J450,0)</f>
        <v>0</v>
      </c>
      <c r="BF450" s="196">
        <f>IF(N450="snížená",J450,0)</f>
        <v>0</v>
      </c>
      <c r="BG450" s="196">
        <f>IF(N450="zákl. přenesená",J450,0)</f>
        <v>0</v>
      </c>
      <c r="BH450" s="196">
        <f>IF(N450="sníž. přenesená",J450,0)</f>
        <v>0</v>
      </c>
      <c r="BI450" s="196">
        <f>IF(N450="nulová",J450,0)</f>
        <v>0</v>
      </c>
      <c r="BJ450" s="18" t="s">
        <v>86</v>
      </c>
      <c r="BK450" s="196">
        <f>ROUND(I450*H450,2)</f>
        <v>0</v>
      </c>
      <c r="BL450" s="18" t="s">
        <v>139</v>
      </c>
      <c r="BM450" s="195" t="s">
        <v>1187</v>
      </c>
    </row>
    <row r="451" spans="1:47" s="2" customFormat="1" ht="12">
      <c r="A451" s="32"/>
      <c r="B451" s="33"/>
      <c r="C451" s="34"/>
      <c r="D451" s="197" t="s">
        <v>141</v>
      </c>
      <c r="E451" s="34"/>
      <c r="F451" s="198" t="s">
        <v>698</v>
      </c>
      <c r="G451" s="34"/>
      <c r="H451" s="34"/>
      <c r="I451" s="34"/>
      <c r="J451" s="34"/>
      <c r="K451" s="34"/>
      <c r="L451" s="37"/>
      <c r="M451" s="199"/>
      <c r="N451" s="200"/>
      <c r="O451" s="69"/>
      <c r="P451" s="69"/>
      <c r="Q451" s="69"/>
      <c r="R451" s="69"/>
      <c r="S451" s="69"/>
      <c r="T451" s="70"/>
      <c r="U451" s="32"/>
      <c r="V451" s="32"/>
      <c r="W451" s="32"/>
      <c r="X451" s="32"/>
      <c r="Y451" s="32"/>
      <c r="Z451" s="32"/>
      <c r="AA451" s="32"/>
      <c r="AB451" s="32"/>
      <c r="AC451" s="32"/>
      <c r="AD451" s="32"/>
      <c r="AE451" s="32"/>
      <c r="AT451" s="18" t="s">
        <v>141</v>
      </c>
      <c r="AU451" s="18" t="s">
        <v>88</v>
      </c>
    </row>
    <row r="452" spans="2:51" s="14" customFormat="1" ht="12">
      <c r="B452" s="210"/>
      <c r="C452" s="211"/>
      <c r="D452" s="197" t="s">
        <v>143</v>
      </c>
      <c r="E452" s="212" t="s">
        <v>1</v>
      </c>
      <c r="F452" s="213" t="s">
        <v>1188</v>
      </c>
      <c r="G452" s="211"/>
      <c r="H452" s="214">
        <v>79</v>
      </c>
      <c r="I452" s="211"/>
      <c r="J452" s="211"/>
      <c r="K452" s="211"/>
      <c r="L452" s="215"/>
      <c r="M452" s="216"/>
      <c r="N452" s="217"/>
      <c r="O452" s="217"/>
      <c r="P452" s="217"/>
      <c r="Q452" s="217"/>
      <c r="R452" s="217"/>
      <c r="S452" s="217"/>
      <c r="T452" s="218"/>
      <c r="AT452" s="219" t="s">
        <v>143</v>
      </c>
      <c r="AU452" s="219" t="s">
        <v>88</v>
      </c>
      <c r="AV452" s="14" t="s">
        <v>88</v>
      </c>
      <c r="AW452" s="14" t="s">
        <v>33</v>
      </c>
      <c r="AX452" s="14" t="s">
        <v>86</v>
      </c>
      <c r="AY452" s="219" t="s">
        <v>133</v>
      </c>
    </row>
    <row r="453" spans="1:65" s="2" customFormat="1" ht="16.5" customHeight="1">
      <c r="A453" s="32"/>
      <c r="B453" s="33"/>
      <c r="C453" s="184" t="s">
        <v>622</v>
      </c>
      <c r="D453" s="184" t="s">
        <v>135</v>
      </c>
      <c r="E453" s="185" t="s">
        <v>1189</v>
      </c>
      <c r="F453" s="186" t="s">
        <v>1190</v>
      </c>
      <c r="G453" s="187" t="s">
        <v>514</v>
      </c>
      <c r="H453" s="188">
        <v>1</v>
      </c>
      <c r="I453" s="189">
        <v>0</v>
      </c>
      <c r="J453" s="189">
        <f>ROUND(I453*H453,2)</f>
        <v>0</v>
      </c>
      <c r="K453" s="190"/>
      <c r="L453" s="37"/>
      <c r="M453" s="191" t="s">
        <v>1</v>
      </c>
      <c r="N453" s="192" t="s">
        <v>43</v>
      </c>
      <c r="O453" s="193">
        <v>0.5</v>
      </c>
      <c r="P453" s="193">
        <f>O453*H453</f>
        <v>0.5</v>
      </c>
      <c r="Q453" s="193">
        <v>0.04005</v>
      </c>
      <c r="R453" s="193">
        <f>Q453*H453</f>
        <v>0.04005</v>
      </c>
      <c r="S453" s="193">
        <v>0</v>
      </c>
      <c r="T453" s="194">
        <f>S453*H453</f>
        <v>0</v>
      </c>
      <c r="U453" s="32"/>
      <c r="V453" s="32"/>
      <c r="W453" s="32"/>
      <c r="X453" s="32"/>
      <c r="Y453" s="32"/>
      <c r="Z453" s="32"/>
      <c r="AA453" s="32"/>
      <c r="AB453" s="32"/>
      <c r="AC453" s="32"/>
      <c r="AD453" s="32"/>
      <c r="AE453" s="32"/>
      <c r="AR453" s="195" t="s">
        <v>139</v>
      </c>
      <c r="AT453" s="195" t="s">
        <v>135</v>
      </c>
      <c r="AU453" s="195" t="s">
        <v>88</v>
      </c>
      <c r="AY453" s="18" t="s">
        <v>133</v>
      </c>
      <c r="BE453" s="196">
        <f>IF(N453="základní",J453,0)</f>
        <v>0</v>
      </c>
      <c r="BF453" s="196">
        <f>IF(N453="snížená",J453,0)</f>
        <v>0</v>
      </c>
      <c r="BG453" s="196">
        <f>IF(N453="zákl. přenesená",J453,0)</f>
        <v>0</v>
      </c>
      <c r="BH453" s="196">
        <f>IF(N453="sníž. přenesená",J453,0)</f>
        <v>0</v>
      </c>
      <c r="BI453" s="196">
        <f>IF(N453="nulová",J453,0)</f>
        <v>0</v>
      </c>
      <c r="BJ453" s="18" t="s">
        <v>86</v>
      </c>
      <c r="BK453" s="196">
        <f>ROUND(I453*H453,2)</f>
        <v>0</v>
      </c>
      <c r="BL453" s="18" t="s">
        <v>139</v>
      </c>
      <c r="BM453" s="195" t="s">
        <v>1191</v>
      </c>
    </row>
    <row r="454" spans="1:47" s="2" customFormat="1" ht="19.5">
      <c r="A454" s="32"/>
      <c r="B454" s="33"/>
      <c r="C454" s="34"/>
      <c r="D454" s="197" t="s">
        <v>141</v>
      </c>
      <c r="E454" s="34"/>
      <c r="F454" s="198" t="s">
        <v>1192</v>
      </c>
      <c r="G454" s="34"/>
      <c r="H454" s="34"/>
      <c r="I454" s="34"/>
      <c r="J454" s="34"/>
      <c r="K454" s="34"/>
      <c r="L454" s="37"/>
      <c r="M454" s="199"/>
      <c r="N454" s="200"/>
      <c r="O454" s="69"/>
      <c r="P454" s="69"/>
      <c r="Q454" s="69"/>
      <c r="R454" s="69"/>
      <c r="S454" s="69"/>
      <c r="T454" s="70"/>
      <c r="U454" s="32"/>
      <c r="V454" s="32"/>
      <c r="W454" s="32"/>
      <c r="X454" s="32"/>
      <c r="Y454" s="32"/>
      <c r="Z454" s="32"/>
      <c r="AA454" s="32"/>
      <c r="AB454" s="32"/>
      <c r="AC454" s="32"/>
      <c r="AD454" s="32"/>
      <c r="AE454" s="32"/>
      <c r="AT454" s="18" t="s">
        <v>141</v>
      </c>
      <c r="AU454" s="18" t="s">
        <v>88</v>
      </c>
    </row>
    <row r="455" spans="2:51" s="13" customFormat="1" ht="12">
      <c r="B455" s="201"/>
      <c r="C455" s="202"/>
      <c r="D455" s="197" t="s">
        <v>143</v>
      </c>
      <c r="E455" s="203" t="s">
        <v>1</v>
      </c>
      <c r="F455" s="204" t="s">
        <v>1076</v>
      </c>
      <c r="G455" s="202"/>
      <c r="H455" s="203" t="s">
        <v>1</v>
      </c>
      <c r="I455" s="202"/>
      <c r="J455" s="202"/>
      <c r="K455" s="202"/>
      <c r="L455" s="205"/>
      <c r="M455" s="206"/>
      <c r="N455" s="207"/>
      <c r="O455" s="207"/>
      <c r="P455" s="207"/>
      <c r="Q455" s="207"/>
      <c r="R455" s="207"/>
      <c r="S455" s="207"/>
      <c r="T455" s="208"/>
      <c r="AT455" s="209" t="s">
        <v>143</v>
      </c>
      <c r="AU455" s="209" t="s">
        <v>88</v>
      </c>
      <c r="AV455" s="13" t="s">
        <v>86</v>
      </c>
      <c r="AW455" s="13" t="s">
        <v>33</v>
      </c>
      <c r="AX455" s="13" t="s">
        <v>78</v>
      </c>
      <c r="AY455" s="209" t="s">
        <v>133</v>
      </c>
    </row>
    <row r="456" spans="2:51" s="14" customFormat="1" ht="12">
      <c r="B456" s="210"/>
      <c r="C456" s="211"/>
      <c r="D456" s="197" t="s">
        <v>143</v>
      </c>
      <c r="E456" s="212" t="s">
        <v>1</v>
      </c>
      <c r="F456" s="213" t="s">
        <v>536</v>
      </c>
      <c r="G456" s="211"/>
      <c r="H456" s="214">
        <v>1</v>
      </c>
      <c r="I456" s="211"/>
      <c r="J456" s="211"/>
      <c r="K456" s="211"/>
      <c r="L456" s="215"/>
      <c r="M456" s="216"/>
      <c r="N456" s="217"/>
      <c r="O456" s="217"/>
      <c r="P456" s="217"/>
      <c r="Q456" s="217"/>
      <c r="R456" s="217"/>
      <c r="S456" s="217"/>
      <c r="T456" s="218"/>
      <c r="AT456" s="219" t="s">
        <v>143</v>
      </c>
      <c r="AU456" s="219" t="s">
        <v>88</v>
      </c>
      <c r="AV456" s="14" t="s">
        <v>88</v>
      </c>
      <c r="AW456" s="14" t="s">
        <v>33</v>
      </c>
      <c r="AX456" s="14" t="s">
        <v>78</v>
      </c>
      <c r="AY456" s="219" t="s">
        <v>133</v>
      </c>
    </row>
    <row r="457" spans="2:51" s="15" customFormat="1" ht="12">
      <c r="B457" s="220"/>
      <c r="C457" s="221"/>
      <c r="D457" s="197" t="s">
        <v>143</v>
      </c>
      <c r="E457" s="222" t="s">
        <v>1</v>
      </c>
      <c r="F457" s="223" t="s">
        <v>146</v>
      </c>
      <c r="G457" s="221"/>
      <c r="H457" s="224">
        <v>1</v>
      </c>
      <c r="I457" s="221"/>
      <c r="J457" s="221"/>
      <c r="K457" s="221"/>
      <c r="L457" s="225"/>
      <c r="M457" s="226"/>
      <c r="N457" s="227"/>
      <c r="O457" s="227"/>
      <c r="P457" s="227"/>
      <c r="Q457" s="227"/>
      <c r="R457" s="227"/>
      <c r="S457" s="227"/>
      <c r="T457" s="228"/>
      <c r="AT457" s="229" t="s">
        <v>143</v>
      </c>
      <c r="AU457" s="229" t="s">
        <v>88</v>
      </c>
      <c r="AV457" s="15" t="s">
        <v>139</v>
      </c>
      <c r="AW457" s="15" t="s">
        <v>33</v>
      </c>
      <c r="AX457" s="15" t="s">
        <v>86</v>
      </c>
      <c r="AY457" s="229" t="s">
        <v>133</v>
      </c>
    </row>
    <row r="458" spans="1:65" s="2" customFormat="1" ht="16.5" customHeight="1">
      <c r="A458" s="32"/>
      <c r="B458" s="33"/>
      <c r="C458" s="184" t="s">
        <v>628</v>
      </c>
      <c r="D458" s="184" t="s">
        <v>135</v>
      </c>
      <c r="E458" s="185" t="s">
        <v>1193</v>
      </c>
      <c r="F458" s="186" t="s">
        <v>1194</v>
      </c>
      <c r="G458" s="187" t="s">
        <v>514</v>
      </c>
      <c r="H458" s="188">
        <v>1</v>
      </c>
      <c r="I458" s="189">
        <v>0</v>
      </c>
      <c r="J458" s="189">
        <f>ROUND(I458*H458,2)</f>
        <v>0</v>
      </c>
      <c r="K458" s="190"/>
      <c r="L458" s="37"/>
      <c r="M458" s="191" t="s">
        <v>1</v>
      </c>
      <c r="N458" s="192" t="s">
        <v>43</v>
      </c>
      <c r="O458" s="193">
        <v>0.25</v>
      </c>
      <c r="P458" s="193">
        <f>O458*H458</f>
        <v>0.25</v>
      </c>
      <c r="Q458" s="193">
        <v>0.00814</v>
      </c>
      <c r="R458" s="193">
        <f>Q458*H458</f>
        <v>0.00814</v>
      </c>
      <c r="S458" s="193">
        <v>0</v>
      </c>
      <c r="T458" s="194">
        <f>S458*H458</f>
        <v>0</v>
      </c>
      <c r="U458" s="32"/>
      <c r="V458" s="32"/>
      <c r="W458" s="32"/>
      <c r="X458" s="32"/>
      <c r="Y458" s="32"/>
      <c r="Z458" s="32"/>
      <c r="AA458" s="32"/>
      <c r="AB458" s="32"/>
      <c r="AC458" s="32"/>
      <c r="AD458" s="32"/>
      <c r="AE458" s="32"/>
      <c r="AR458" s="195" t="s">
        <v>139</v>
      </c>
      <c r="AT458" s="195" t="s">
        <v>135</v>
      </c>
      <c r="AU458" s="195" t="s">
        <v>88</v>
      </c>
      <c r="AY458" s="18" t="s">
        <v>133</v>
      </c>
      <c r="BE458" s="196">
        <f>IF(N458="základní",J458,0)</f>
        <v>0</v>
      </c>
      <c r="BF458" s="196">
        <f>IF(N458="snížená",J458,0)</f>
        <v>0</v>
      </c>
      <c r="BG458" s="196">
        <f>IF(N458="zákl. přenesená",J458,0)</f>
        <v>0</v>
      </c>
      <c r="BH458" s="196">
        <f>IF(N458="sníž. přenesená",J458,0)</f>
        <v>0</v>
      </c>
      <c r="BI458" s="196">
        <f>IF(N458="nulová",J458,0)</f>
        <v>0</v>
      </c>
      <c r="BJ458" s="18" t="s">
        <v>86</v>
      </c>
      <c r="BK458" s="196">
        <f>ROUND(I458*H458,2)</f>
        <v>0</v>
      </c>
      <c r="BL458" s="18" t="s">
        <v>139</v>
      </c>
      <c r="BM458" s="195" t="s">
        <v>1195</v>
      </c>
    </row>
    <row r="459" spans="1:47" s="2" customFormat="1" ht="12">
      <c r="A459" s="32"/>
      <c r="B459" s="33"/>
      <c r="C459" s="34"/>
      <c r="D459" s="197" t="s">
        <v>141</v>
      </c>
      <c r="E459" s="34"/>
      <c r="F459" s="198" t="s">
        <v>1196</v>
      </c>
      <c r="G459" s="34"/>
      <c r="H459" s="34"/>
      <c r="I459" s="34"/>
      <c r="J459" s="34"/>
      <c r="K459" s="34"/>
      <c r="L459" s="37"/>
      <c r="M459" s="199"/>
      <c r="N459" s="200"/>
      <c r="O459" s="69"/>
      <c r="P459" s="69"/>
      <c r="Q459" s="69"/>
      <c r="R459" s="69"/>
      <c r="S459" s="69"/>
      <c r="T459" s="70"/>
      <c r="U459" s="32"/>
      <c r="V459" s="32"/>
      <c r="W459" s="32"/>
      <c r="X459" s="32"/>
      <c r="Y459" s="32"/>
      <c r="Z459" s="32"/>
      <c r="AA459" s="32"/>
      <c r="AB459" s="32"/>
      <c r="AC459" s="32"/>
      <c r="AD459" s="32"/>
      <c r="AE459" s="32"/>
      <c r="AT459" s="18" t="s">
        <v>141</v>
      </c>
      <c r="AU459" s="18" t="s">
        <v>88</v>
      </c>
    </row>
    <row r="460" spans="2:51" s="13" customFormat="1" ht="12">
      <c r="B460" s="201"/>
      <c r="C460" s="202"/>
      <c r="D460" s="197" t="s">
        <v>143</v>
      </c>
      <c r="E460" s="203" t="s">
        <v>1</v>
      </c>
      <c r="F460" s="204" t="s">
        <v>1076</v>
      </c>
      <c r="G460" s="202"/>
      <c r="H460" s="203" t="s">
        <v>1</v>
      </c>
      <c r="I460" s="202"/>
      <c r="J460" s="202"/>
      <c r="K460" s="202"/>
      <c r="L460" s="205"/>
      <c r="M460" s="206"/>
      <c r="N460" s="207"/>
      <c r="O460" s="207"/>
      <c r="P460" s="207"/>
      <c r="Q460" s="207"/>
      <c r="R460" s="207"/>
      <c r="S460" s="207"/>
      <c r="T460" s="208"/>
      <c r="AT460" s="209" t="s">
        <v>143</v>
      </c>
      <c r="AU460" s="209" t="s">
        <v>88</v>
      </c>
      <c r="AV460" s="13" t="s">
        <v>86</v>
      </c>
      <c r="AW460" s="13" t="s">
        <v>33</v>
      </c>
      <c r="AX460" s="13" t="s">
        <v>78</v>
      </c>
      <c r="AY460" s="209" t="s">
        <v>133</v>
      </c>
    </row>
    <row r="461" spans="2:51" s="14" customFormat="1" ht="12">
      <c r="B461" s="210"/>
      <c r="C461" s="211"/>
      <c r="D461" s="197" t="s">
        <v>143</v>
      </c>
      <c r="E461" s="212" t="s">
        <v>1</v>
      </c>
      <c r="F461" s="213" t="s">
        <v>536</v>
      </c>
      <c r="G461" s="211"/>
      <c r="H461" s="214">
        <v>1</v>
      </c>
      <c r="I461" s="211"/>
      <c r="J461" s="211"/>
      <c r="K461" s="211"/>
      <c r="L461" s="215"/>
      <c r="M461" s="216"/>
      <c r="N461" s="217"/>
      <c r="O461" s="217"/>
      <c r="P461" s="217"/>
      <c r="Q461" s="217"/>
      <c r="R461" s="217"/>
      <c r="S461" s="217"/>
      <c r="T461" s="218"/>
      <c r="AT461" s="219" t="s">
        <v>143</v>
      </c>
      <c r="AU461" s="219" t="s">
        <v>88</v>
      </c>
      <c r="AV461" s="14" t="s">
        <v>88</v>
      </c>
      <c r="AW461" s="14" t="s">
        <v>33</v>
      </c>
      <c r="AX461" s="14" t="s">
        <v>78</v>
      </c>
      <c r="AY461" s="219" t="s">
        <v>133</v>
      </c>
    </row>
    <row r="462" spans="2:51" s="15" customFormat="1" ht="12">
      <c r="B462" s="220"/>
      <c r="C462" s="221"/>
      <c r="D462" s="197" t="s">
        <v>143</v>
      </c>
      <c r="E462" s="222" t="s">
        <v>1</v>
      </c>
      <c r="F462" s="223" t="s">
        <v>146</v>
      </c>
      <c r="G462" s="221"/>
      <c r="H462" s="224">
        <v>1</v>
      </c>
      <c r="I462" s="221"/>
      <c r="J462" s="221"/>
      <c r="K462" s="221"/>
      <c r="L462" s="225"/>
      <c r="M462" s="226"/>
      <c r="N462" s="227"/>
      <c r="O462" s="227"/>
      <c r="P462" s="227"/>
      <c r="Q462" s="227"/>
      <c r="R462" s="227"/>
      <c r="S462" s="227"/>
      <c r="T462" s="228"/>
      <c r="AT462" s="229" t="s">
        <v>143</v>
      </c>
      <c r="AU462" s="229" t="s">
        <v>88</v>
      </c>
      <c r="AV462" s="15" t="s">
        <v>139</v>
      </c>
      <c r="AW462" s="15" t="s">
        <v>33</v>
      </c>
      <c r="AX462" s="15" t="s">
        <v>86</v>
      </c>
      <c r="AY462" s="229" t="s">
        <v>133</v>
      </c>
    </row>
    <row r="463" spans="1:65" s="2" customFormat="1" ht="16.5" customHeight="1">
      <c r="A463" s="32"/>
      <c r="B463" s="33"/>
      <c r="C463" s="184" t="s">
        <v>633</v>
      </c>
      <c r="D463" s="184" t="s">
        <v>135</v>
      </c>
      <c r="E463" s="185" t="s">
        <v>1197</v>
      </c>
      <c r="F463" s="186" t="s">
        <v>1198</v>
      </c>
      <c r="G463" s="187" t="s">
        <v>514</v>
      </c>
      <c r="H463" s="188">
        <v>1</v>
      </c>
      <c r="I463" s="189">
        <v>0</v>
      </c>
      <c r="J463" s="189">
        <f>ROUND(I463*H463,2)</f>
        <v>0</v>
      </c>
      <c r="K463" s="190"/>
      <c r="L463" s="37"/>
      <c r="M463" s="191" t="s">
        <v>1</v>
      </c>
      <c r="N463" s="192" t="s">
        <v>43</v>
      </c>
      <c r="O463" s="193">
        <v>0.22</v>
      </c>
      <c r="P463" s="193">
        <f>O463*H463</f>
        <v>0.22</v>
      </c>
      <c r="Q463" s="193">
        <v>0</v>
      </c>
      <c r="R463" s="193">
        <f>Q463*H463</f>
        <v>0</v>
      </c>
      <c r="S463" s="193">
        <v>0</v>
      </c>
      <c r="T463" s="194">
        <f>S463*H463</f>
        <v>0</v>
      </c>
      <c r="U463" s="32"/>
      <c r="V463" s="32"/>
      <c r="W463" s="32"/>
      <c r="X463" s="32"/>
      <c r="Y463" s="32"/>
      <c r="Z463" s="32"/>
      <c r="AA463" s="32"/>
      <c r="AB463" s="32"/>
      <c r="AC463" s="32"/>
      <c r="AD463" s="32"/>
      <c r="AE463" s="32"/>
      <c r="AR463" s="195" t="s">
        <v>139</v>
      </c>
      <c r="AT463" s="195" t="s">
        <v>135</v>
      </c>
      <c r="AU463" s="195" t="s">
        <v>88</v>
      </c>
      <c r="AY463" s="18" t="s">
        <v>133</v>
      </c>
      <c r="BE463" s="196">
        <f>IF(N463="základní",J463,0)</f>
        <v>0</v>
      </c>
      <c r="BF463" s="196">
        <f>IF(N463="snížená",J463,0)</f>
        <v>0</v>
      </c>
      <c r="BG463" s="196">
        <f>IF(N463="zákl. přenesená",J463,0)</f>
        <v>0</v>
      </c>
      <c r="BH463" s="196">
        <f>IF(N463="sníž. přenesená",J463,0)</f>
        <v>0</v>
      </c>
      <c r="BI463" s="196">
        <f>IF(N463="nulová",J463,0)</f>
        <v>0</v>
      </c>
      <c r="BJ463" s="18" t="s">
        <v>86</v>
      </c>
      <c r="BK463" s="196">
        <f>ROUND(I463*H463,2)</f>
        <v>0</v>
      </c>
      <c r="BL463" s="18" t="s">
        <v>139</v>
      </c>
      <c r="BM463" s="195" t="s">
        <v>1199</v>
      </c>
    </row>
    <row r="464" spans="1:47" s="2" customFormat="1" ht="19.5">
      <c r="A464" s="32"/>
      <c r="B464" s="33"/>
      <c r="C464" s="34"/>
      <c r="D464" s="197" t="s">
        <v>141</v>
      </c>
      <c r="E464" s="34"/>
      <c r="F464" s="198" t="s">
        <v>1200</v>
      </c>
      <c r="G464" s="34"/>
      <c r="H464" s="34"/>
      <c r="I464" s="34"/>
      <c r="J464" s="34"/>
      <c r="K464" s="34"/>
      <c r="L464" s="37"/>
      <c r="M464" s="199"/>
      <c r="N464" s="200"/>
      <c r="O464" s="69"/>
      <c r="P464" s="69"/>
      <c r="Q464" s="69"/>
      <c r="R464" s="69"/>
      <c r="S464" s="69"/>
      <c r="T464" s="70"/>
      <c r="U464" s="32"/>
      <c r="V464" s="32"/>
      <c r="W464" s="32"/>
      <c r="X464" s="32"/>
      <c r="Y464" s="32"/>
      <c r="Z464" s="32"/>
      <c r="AA464" s="32"/>
      <c r="AB464" s="32"/>
      <c r="AC464" s="32"/>
      <c r="AD464" s="32"/>
      <c r="AE464" s="32"/>
      <c r="AT464" s="18" t="s">
        <v>141</v>
      </c>
      <c r="AU464" s="18" t="s">
        <v>88</v>
      </c>
    </row>
    <row r="465" spans="2:51" s="13" customFormat="1" ht="12">
      <c r="B465" s="201"/>
      <c r="C465" s="202"/>
      <c r="D465" s="197" t="s">
        <v>143</v>
      </c>
      <c r="E465" s="203" t="s">
        <v>1</v>
      </c>
      <c r="F465" s="204" t="s">
        <v>1076</v>
      </c>
      <c r="G465" s="202"/>
      <c r="H465" s="203" t="s">
        <v>1</v>
      </c>
      <c r="I465" s="202"/>
      <c r="J465" s="202"/>
      <c r="K465" s="202"/>
      <c r="L465" s="205"/>
      <c r="M465" s="206"/>
      <c r="N465" s="207"/>
      <c r="O465" s="207"/>
      <c r="P465" s="207"/>
      <c r="Q465" s="207"/>
      <c r="R465" s="207"/>
      <c r="S465" s="207"/>
      <c r="T465" s="208"/>
      <c r="AT465" s="209" t="s">
        <v>143</v>
      </c>
      <c r="AU465" s="209" t="s">
        <v>88</v>
      </c>
      <c r="AV465" s="13" t="s">
        <v>86</v>
      </c>
      <c r="AW465" s="13" t="s">
        <v>33</v>
      </c>
      <c r="AX465" s="13" t="s">
        <v>78</v>
      </c>
      <c r="AY465" s="209" t="s">
        <v>133</v>
      </c>
    </row>
    <row r="466" spans="2:51" s="14" customFormat="1" ht="12">
      <c r="B466" s="210"/>
      <c r="C466" s="211"/>
      <c r="D466" s="197" t="s">
        <v>143</v>
      </c>
      <c r="E466" s="212" t="s">
        <v>1</v>
      </c>
      <c r="F466" s="213" t="s">
        <v>536</v>
      </c>
      <c r="G466" s="211"/>
      <c r="H466" s="214">
        <v>1</v>
      </c>
      <c r="I466" s="211"/>
      <c r="J466" s="211"/>
      <c r="K466" s="211"/>
      <c r="L466" s="215"/>
      <c r="M466" s="216"/>
      <c r="N466" s="217"/>
      <c r="O466" s="217"/>
      <c r="P466" s="217"/>
      <c r="Q466" s="217"/>
      <c r="R466" s="217"/>
      <c r="S466" s="217"/>
      <c r="T466" s="218"/>
      <c r="AT466" s="219" t="s">
        <v>143</v>
      </c>
      <c r="AU466" s="219" t="s">
        <v>88</v>
      </c>
      <c r="AV466" s="14" t="s">
        <v>88</v>
      </c>
      <c r="AW466" s="14" t="s">
        <v>33</v>
      </c>
      <c r="AX466" s="14" t="s">
        <v>78</v>
      </c>
      <c r="AY466" s="219" t="s">
        <v>133</v>
      </c>
    </row>
    <row r="467" spans="2:51" s="15" customFormat="1" ht="12">
      <c r="B467" s="220"/>
      <c r="C467" s="221"/>
      <c r="D467" s="197" t="s">
        <v>143</v>
      </c>
      <c r="E467" s="222" t="s">
        <v>1</v>
      </c>
      <c r="F467" s="223" t="s">
        <v>146</v>
      </c>
      <c r="G467" s="221"/>
      <c r="H467" s="224">
        <v>1</v>
      </c>
      <c r="I467" s="221"/>
      <c r="J467" s="221"/>
      <c r="K467" s="221"/>
      <c r="L467" s="225"/>
      <c r="M467" s="226"/>
      <c r="N467" s="227"/>
      <c r="O467" s="227"/>
      <c r="P467" s="227"/>
      <c r="Q467" s="227"/>
      <c r="R467" s="227"/>
      <c r="S467" s="227"/>
      <c r="T467" s="228"/>
      <c r="AT467" s="229" t="s">
        <v>143</v>
      </c>
      <c r="AU467" s="229" t="s">
        <v>88</v>
      </c>
      <c r="AV467" s="15" t="s">
        <v>139</v>
      </c>
      <c r="AW467" s="15" t="s">
        <v>33</v>
      </c>
      <c r="AX467" s="15" t="s">
        <v>86</v>
      </c>
      <c r="AY467" s="229" t="s">
        <v>133</v>
      </c>
    </row>
    <row r="468" spans="1:65" s="2" customFormat="1" ht="16.5" customHeight="1">
      <c r="A468" s="32"/>
      <c r="B468" s="33"/>
      <c r="C468" s="184" t="s">
        <v>639</v>
      </c>
      <c r="D468" s="184" t="s">
        <v>135</v>
      </c>
      <c r="E468" s="185" t="s">
        <v>1201</v>
      </c>
      <c r="F468" s="186" t="s">
        <v>1202</v>
      </c>
      <c r="G468" s="187" t="s">
        <v>514</v>
      </c>
      <c r="H468" s="188">
        <v>1</v>
      </c>
      <c r="I468" s="189">
        <v>0</v>
      </c>
      <c r="J468" s="189">
        <f>ROUND(I468*H468,2)</f>
        <v>0</v>
      </c>
      <c r="K468" s="190"/>
      <c r="L468" s="37"/>
      <c r="M468" s="191" t="s">
        <v>1</v>
      </c>
      <c r="N468" s="192" t="s">
        <v>43</v>
      </c>
      <c r="O468" s="193">
        <v>0.35</v>
      </c>
      <c r="P468" s="193">
        <f>O468*H468</f>
        <v>0.35</v>
      </c>
      <c r="Q468" s="193">
        <v>0.03725</v>
      </c>
      <c r="R468" s="193">
        <f>Q468*H468</f>
        <v>0.03725</v>
      </c>
      <c r="S468" s="193">
        <v>0</v>
      </c>
      <c r="T468" s="194">
        <f>S468*H468</f>
        <v>0</v>
      </c>
      <c r="U468" s="32"/>
      <c r="V468" s="32"/>
      <c r="W468" s="32"/>
      <c r="X468" s="32"/>
      <c r="Y468" s="32"/>
      <c r="Z468" s="32"/>
      <c r="AA468" s="32"/>
      <c r="AB468" s="32"/>
      <c r="AC468" s="32"/>
      <c r="AD468" s="32"/>
      <c r="AE468" s="32"/>
      <c r="AR468" s="195" t="s">
        <v>139</v>
      </c>
      <c r="AT468" s="195" t="s">
        <v>135</v>
      </c>
      <c r="AU468" s="195" t="s">
        <v>88</v>
      </c>
      <c r="AY468" s="18" t="s">
        <v>133</v>
      </c>
      <c r="BE468" s="196">
        <f>IF(N468="základní",J468,0)</f>
        <v>0</v>
      </c>
      <c r="BF468" s="196">
        <f>IF(N468="snížená",J468,0)</f>
        <v>0</v>
      </c>
      <c r="BG468" s="196">
        <f>IF(N468="zákl. přenesená",J468,0)</f>
        <v>0</v>
      </c>
      <c r="BH468" s="196">
        <f>IF(N468="sníž. přenesená",J468,0)</f>
        <v>0</v>
      </c>
      <c r="BI468" s="196">
        <f>IF(N468="nulová",J468,0)</f>
        <v>0</v>
      </c>
      <c r="BJ468" s="18" t="s">
        <v>86</v>
      </c>
      <c r="BK468" s="196">
        <f>ROUND(I468*H468,2)</f>
        <v>0</v>
      </c>
      <c r="BL468" s="18" t="s">
        <v>139</v>
      </c>
      <c r="BM468" s="195" t="s">
        <v>1203</v>
      </c>
    </row>
    <row r="469" spans="1:47" s="2" customFormat="1" ht="19.5">
      <c r="A469" s="32"/>
      <c r="B469" s="33"/>
      <c r="C469" s="34"/>
      <c r="D469" s="197" t="s">
        <v>141</v>
      </c>
      <c r="E469" s="34"/>
      <c r="F469" s="198" t="s">
        <v>1204</v>
      </c>
      <c r="G469" s="34"/>
      <c r="H469" s="34"/>
      <c r="I469" s="34"/>
      <c r="J469" s="34"/>
      <c r="K469" s="34"/>
      <c r="L469" s="37"/>
      <c r="M469" s="199"/>
      <c r="N469" s="200"/>
      <c r="O469" s="69"/>
      <c r="P469" s="69"/>
      <c r="Q469" s="69"/>
      <c r="R469" s="69"/>
      <c r="S469" s="69"/>
      <c r="T469" s="70"/>
      <c r="U469" s="32"/>
      <c r="V469" s="32"/>
      <c r="W469" s="32"/>
      <c r="X469" s="32"/>
      <c r="Y469" s="32"/>
      <c r="Z469" s="32"/>
      <c r="AA469" s="32"/>
      <c r="AB469" s="32"/>
      <c r="AC469" s="32"/>
      <c r="AD469" s="32"/>
      <c r="AE469" s="32"/>
      <c r="AT469" s="18" t="s">
        <v>141</v>
      </c>
      <c r="AU469" s="18" t="s">
        <v>88</v>
      </c>
    </row>
    <row r="470" spans="2:51" s="13" customFormat="1" ht="12">
      <c r="B470" s="201"/>
      <c r="C470" s="202"/>
      <c r="D470" s="197" t="s">
        <v>143</v>
      </c>
      <c r="E470" s="203" t="s">
        <v>1</v>
      </c>
      <c r="F470" s="204" t="s">
        <v>1076</v>
      </c>
      <c r="G470" s="202"/>
      <c r="H470" s="203" t="s">
        <v>1</v>
      </c>
      <c r="I470" s="202"/>
      <c r="J470" s="202"/>
      <c r="K470" s="202"/>
      <c r="L470" s="205"/>
      <c r="M470" s="206"/>
      <c r="N470" s="207"/>
      <c r="O470" s="207"/>
      <c r="P470" s="207"/>
      <c r="Q470" s="207"/>
      <c r="R470" s="207"/>
      <c r="S470" s="207"/>
      <c r="T470" s="208"/>
      <c r="AT470" s="209" t="s">
        <v>143</v>
      </c>
      <c r="AU470" s="209" t="s">
        <v>88</v>
      </c>
      <c r="AV470" s="13" t="s">
        <v>86</v>
      </c>
      <c r="AW470" s="13" t="s">
        <v>33</v>
      </c>
      <c r="AX470" s="13" t="s">
        <v>78</v>
      </c>
      <c r="AY470" s="209" t="s">
        <v>133</v>
      </c>
    </row>
    <row r="471" spans="2:51" s="14" customFormat="1" ht="12">
      <c r="B471" s="210"/>
      <c r="C471" s="211"/>
      <c r="D471" s="197" t="s">
        <v>143</v>
      </c>
      <c r="E471" s="212" t="s">
        <v>1</v>
      </c>
      <c r="F471" s="213" t="s">
        <v>536</v>
      </c>
      <c r="G471" s="211"/>
      <c r="H471" s="214">
        <v>1</v>
      </c>
      <c r="I471" s="211"/>
      <c r="J471" s="211"/>
      <c r="K471" s="211"/>
      <c r="L471" s="215"/>
      <c r="M471" s="216"/>
      <c r="N471" s="217"/>
      <c r="O471" s="217"/>
      <c r="P471" s="217"/>
      <c r="Q471" s="217"/>
      <c r="R471" s="217"/>
      <c r="S471" s="217"/>
      <c r="T471" s="218"/>
      <c r="AT471" s="219" t="s">
        <v>143</v>
      </c>
      <c r="AU471" s="219" t="s">
        <v>88</v>
      </c>
      <c r="AV471" s="14" t="s">
        <v>88</v>
      </c>
      <c r="AW471" s="14" t="s">
        <v>33</v>
      </c>
      <c r="AX471" s="14" t="s">
        <v>78</v>
      </c>
      <c r="AY471" s="219" t="s">
        <v>133</v>
      </c>
    </row>
    <row r="472" spans="2:51" s="15" customFormat="1" ht="12">
      <c r="B472" s="220"/>
      <c r="C472" s="221"/>
      <c r="D472" s="197" t="s">
        <v>143</v>
      </c>
      <c r="E472" s="222" t="s">
        <v>1</v>
      </c>
      <c r="F472" s="223" t="s">
        <v>146</v>
      </c>
      <c r="G472" s="221"/>
      <c r="H472" s="224">
        <v>1</v>
      </c>
      <c r="I472" s="221"/>
      <c r="J472" s="221"/>
      <c r="K472" s="221"/>
      <c r="L472" s="225"/>
      <c r="M472" s="226"/>
      <c r="N472" s="227"/>
      <c r="O472" s="227"/>
      <c r="P472" s="227"/>
      <c r="Q472" s="227"/>
      <c r="R472" s="227"/>
      <c r="S472" s="227"/>
      <c r="T472" s="228"/>
      <c r="AT472" s="229" t="s">
        <v>143</v>
      </c>
      <c r="AU472" s="229" t="s">
        <v>88</v>
      </c>
      <c r="AV472" s="15" t="s">
        <v>139</v>
      </c>
      <c r="AW472" s="15" t="s">
        <v>33</v>
      </c>
      <c r="AX472" s="15" t="s">
        <v>86</v>
      </c>
      <c r="AY472" s="229" t="s">
        <v>133</v>
      </c>
    </row>
    <row r="473" spans="1:65" s="2" customFormat="1" ht="16.5" customHeight="1">
      <c r="A473" s="32"/>
      <c r="B473" s="33"/>
      <c r="C473" s="184" t="s">
        <v>644</v>
      </c>
      <c r="D473" s="184" t="s">
        <v>135</v>
      </c>
      <c r="E473" s="185" t="s">
        <v>1205</v>
      </c>
      <c r="F473" s="186" t="s">
        <v>1206</v>
      </c>
      <c r="G473" s="187" t="s">
        <v>514</v>
      </c>
      <c r="H473" s="188">
        <v>1</v>
      </c>
      <c r="I473" s="189">
        <v>0</v>
      </c>
      <c r="J473" s="189">
        <f>ROUND(I473*H473,2)</f>
        <v>0</v>
      </c>
      <c r="K473" s="190"/>
      <c r="L473" s="37"/>
      <c r="M473" s="191" t="s">
        <v>1</v>
      </c>
      <c r="N473" s="192" t="s">
        <v>43</v>
      </c>
      <c r="O473" s="193">
        <v>0.25</v>
      </c>
      <c r="P473" s="193">
        <f>O473*H473</f>
        <v>0.25</v>
      </c>
      <c r="Q473" s="193">
        <v>0.00362</v>
      </c>
      <c r="R473" s="193">
        <f>Q473*H473</f>
        <v>0.00362</v>
      </c>
      <c r="S473" s="193">
        <v>0</v>
      </c>
      <c r="T473" s="194">
        <f>S473*H473</f>
        <v>0</v>
      </c>
      <c r="U473" s="32"/>
      <c r="V473" s="32"/>
      <c r="W473" s="32"/>
      <c r="X473" s="32"/>
      <c r="Y473" s="32"/>
      <c r="Z473" s="32"/>
      <c r="AA473" s="32"/>
      <c r="AB473" s="32"/>
      <c r="AC473" s="32"/>
      <c r="AD473" s="32"/>
      <c r="AE473" s="32"/>
      <c r="AR473" s="195" t="s">
        <v>139</v>
      </c>
      <c r="AT473" s="195" t="s">
        <v>135</v>
      </c>
      <c r="AU473" s="195" t="s">
        <v>88</v>
      </c>
      <c r="AY473" s="18" t="s">
        <v>133</v>
      </c>
      <c r="BE473" s="196">
        <f>IF(N473="základní",J473,0)</f>
        <v>0</v>
      </c>
      <c r="BF473" s="196">
        <f>IF(N473="snížená",J473,0)</f>
        <v>0</v>
      </c>
      <c r="BG473" s="196">
        <f>IF(N473="zákl. přenesená",J473,0)</f>
        <v>0</v>
      </c>
      <c r="BH473" s="196">
        <f>IF(N473="sníž. přenesená",J473,0)</f>
        <v>0</v>
      </c>
      <c r="BI473" s="196">
        <f>IF(N473="nulová",J473,0)</f>
        <v>0</v>
      </c>
      <c r="BJ473" s="18" t="s">
        <v>86</v>
      </c>
      <c r="BK473" s="196">
        <f>ROUND(I473*H473,2)</f>
        <v>0</v>
      </c>
      <c r="BL473" s="18" t="s">
        <v>139</v>
      </c>
      <c r="BM473" s="195" t="s">
        <v>1207</v>
      </c>
    </row>
    <row r="474" spans="1:47" s="2" customFormat="1" ht="19.5">
      <c r="A474" s="32"/>
      <c r="B474" s="33"/>
      <c r="C474" s="34"/>
      <c r="D474" s="197" t="s">
        <v>141</v>
      </c>
      <c r="E474" s="34"/>
      <c r="F474" s="198" t="s">
        <v>1208</v>
      </c>
      <c r="G474" s="34"/>
      <c r="H474" s="34"/>
      <c r="I474" s="34"/>
      <c r="J474" s="34"/>
      <c r="K474" s="34"/>
      <c r="L474" s="37"/>
      <c r="M474" s="199"/>
      <c r="N474" s="200"/>
      <c r="O474" s="69"/>
      <c r="P474" s="69"/>
      <c r="Q474" s="69"/>
      <c r="R474" s="69"/>
      <c r="S474" s="69"/>
      <c r="T474" s="70"/>
      <c r="U474" s="32"/>
      <c r="V474" s="32"/>
      <c r="W474" s="32"/>
      <c r="X474" s="32"/>
      <c r="Y474" s="32"/>
      <c r="Z474" s="32"/>
      <c r="AA474" s="32"/>
      <c r="AB474" s="32"/>
      <c r="AC474" s="32"/>
      <c r="AD474" s="32"/>
      <c r="AE474" s="32"/>
      <c r="AT474" s="18" t="s">
        <v>141</v>
      </c>
      <c r="AU474" s="18" t="s">
        <v>88</v>
      </c>
    </row>
    <row r="475" spans="2:51" s="13" customFormat="1" ht="12">
      <c r="B475" s="201"/>
      <c r="C475" s="202"/>
      <c r="D475" s="197" t="s">
        <v>143</v>
      </c>
      <c r="E475" s="203" t="s">
        <v>1</v>
      </c>
      <c r="F475" s="204" t="s">
        <v>1076</v>
      </c>
      <c r="G475" s="202"/>
      <c r="H475" s="203" t="s">
        <v>1</v>
      </c>
      <c r="I475" s="202"/>
      <c r="J475" s="202"/>
      <c r="K475" s="202"/>
      <c r="L475" s="205"/>
      <c r="M475" s="206"/>
      <c r="N475" s="207"/>
      <c r="O475" s="207"/>
      <c r="P475" s="207"/>
      <c r="Q475" s="207"/>
      <c r="R475" s="207"/>
      <c r="S475" s="207"/>
      <c r="T475" s="208"/>
      <c r="AT475" s="209" t="s">
        <v>143</v>
      </c>
      <c r="AU475" s="209" t="s">
        <v>88</v>
      </c>
      <c r="AV475" s="13" t="s">
        <v>86</v>
      </c>
      <c r="AW475" s="13" t="s">
        <v>33</v>
      </c>
      <c r="AX475" s="13" t="s">
        <v>78</v>
      </c>
      <c r="AY475" s="209" t="s">
        <v>133</v>
      </c>
    </row>
    <row r="476" spans="2:51" s="14" customFormat="1" ht="12">
      <c r="B476" s="210"/>
      <c r="C476" s="211"/>
      <c r="D476" s="197" t="s">
        <v>143</v>
      </c>
      <c r="E476" s="212" t="s">
        <v>1</v>
      </c>
      <c r="F476" s="213" t="s">
        <v>536</v>
      </c>
      <c r="G476" s="211"/>
      <c r="H476" s="214">
        <v>1</v>
      </c>
      <c r="I476" s="211"/>
      <c r="J476" s="211"/>
      <c r="K476" s="211"/>
      <c r="L476" s="215"/>
      <c r="M476" s="216"/>
      <c r="N476" s="217"/>
      <c r="O476" s="217"/>
      <c r="P476" s="217"/>
      <c r="Q476" s="217"/>
      <c r="R476" s="217"/>
      <c r="S476" s="217"/>
      <c r="T476" s="218"/>
      <c r="AT476" s="219" t="s">
        <v>143</v>
      </c>
      <c r="AU476" s="219" t="s">
        <v>88</v>
      </c>
      <c r="AV476" s="14" t="s">
        <v>88</v>
      </c>
      <c r="AW476" s="14" t="s">
        <v>33</v>
      </c>
      <c r="AX476" s="14" t="s">
        <v>78</v>
      </c>
      <c r="AY476" s="219" t="s">
        <v>133</v>
      </c>
    </row>
    <row r="477" spans="2:51" s="15" customFormat="1" ht="12">
      <c r="B477" s="220"/>
      <c r="C477" s="221"/>
      <c r="D477" s="197" t="s">
        <v>143</v>
      </c>
      <c r="E477" s="222" t="s">
        <v>1</v>
      </c>
      <c r="F477" s="223" t="s">
        <v>146</v>
      </c>
      <c r="G477" s="221"/>
      <c r="H477" s="224">
        <v>1</v>
      </c>
      <c r="I477" s="221"/>
      <c r="J477" s="221"/>
      <c r="K477" s="221"/>
      <c r="L477" s="225"/>
      <c r="M477" s="226"/>
      <c r="N477" s="227"/>
      <c r="O477" s="227"/>
      <c r="P477" s="227"/>
      <c r="Q477" s="227"/>
      <c r="R477" s="227"/>
      <c r="S477" s="227"/>
      <c r="T477" s="228"/>
      <c r="AT477" s="229" t="s">
        <v>143</v>
      </c>
      <c r="AU477" s="229" t="s">
        <v>88</v>
      </c>
      <c r="AV477" s="15" t="s">
        <v>139</v>
      </c>
      <c r="AW477" s="15" t="s">
        <v>33</v>
      </c>
      <c r="AX477" s="15" t="s">
        <v>86</v>
      </c>
      <c r="AY477" s="229" t="s">
        <v>133</v>
      </c>
    </row>
    <row r="478" spans="1:65" s="2" customFormat="1" ht="16.5" customHeight="1">
      <c r="A478" s="32"/>
      <c r="B478" s="33"/>
      <c r="C478" s="184" t="s">
        <v>650</v>
      </c>
      <c r="D478" s="184" t="s">
        <v>135</v>
      </c>
      <c r="E478" s="185" t="s">
        <v>808</v>
      </c>
      <c r="F478" s="186" t="s">
        <v>809</v>
      </c>
      <c r="G478" s="187" t="s">
        <v>172</v>
      </c>
      <c r="H478" s="188">
        <v>556.2</v>
      </c>
      <c r="I478" s="189">
        <v>0</v>
      </c>
      <c r="J478" s="189">
        <f>ROUND(I478*H478,2)</f>
        <v>0</v>
      </c>
      <c r="K478" s="190"/>
      <c r="L478" s="37"/>
      <c r="M478" s="191" t="s">
        <v>1</v>
      </c>
      <c r="N478" s="192" t="s">
        <v>43</v>
      </c>
      <c r="O478" s="193">
        <v>0.025</v>
      </c>
      <c r="P478" s="193">
        <f>O478*H478</f>
        <v>13.905000000000001</v>
      </c>
      <c r="Q478" s="193">
        <v>9E-05</v>
      </c>
      <c r="R478" s="193">
        <f>Q478*H478</f>
        <v>0.050058000000000005</v>
      </c>
      <c r="S478" s="193">
        <v>0</v>
      </c>
      <c r="T478" s="194">
        <f>S478*H478</f>
        <v>0</v>
      </c>
      <c r="U478" s="32"/>
      <c r="V478" s="32"/>
      <c r="W478" s="32"/>
      <c r="X478" s="32"/>
      <c r="Y478" s="32"/>
      <c r="Z478" s="32"/>
      <c r="AA478" s="32"/>
      <c r="AB478" s="32"/>
      <c r="AC478" s="32"/>
      <c r="AD478" s="32"/>
      <c r="AE478" s="32"/>
      <c r="AR478" s="195" t="s">
        <v>139</v>
      </c>
      <c r="AT478" s="195" t="s">
        <v>135</v>
      </c>
      <c r="AU478" s="195" t="s">
        <v>88</v>
      </c>
      <c r="AY478" s="18" t="s">
        <v>133</v>
      </c>
      <c r="BE478" s="196">
        <f>IF(N478="základní",J478,0)</f>
        <v>0</v>
      </c>
      <c r="BF478" s="196">
        <f>IF(N478="snížená",J478,0)</f>
        <v>0</v>
      </c>
      <c r="BG478" s="196">
        <f>IF(N478="zákl. přenesená",J478,0)</f>
        <v>0</v>
      </c>
      <c r="BH478" s="196">
        <f>IF(N478="sníž. přenesená",J478,0)</f>
        <v>0</v>
      </c>
      <c r="BI478" s="196">
        <f>IF(N478="nulová",J478,0)</f>
        <v>0</v>
      </c>
      <c r="BJ478" s="18" t="s">
        <v>86</v>
      </c>
      <c r="BK478" s="196">
        <f>ROUND(I478*H478,2)</f>
        <v>0</v>
      </c>
      <c r="BL478" s="18" t="s">
        <v>139</v>
      </c>
      <c r="BM478" s="195" t="s">
        <v>1209</v>
      </c>
    </row>
    <row r="479" spans="1:47" s="2" customFormat="1" ht="12">
      <c r="A479" s="32"/>
      <c r="B479" s="33"/>
      <c r="C479" s="34"/>
      <c r="D479" s="197" t="s">
        <v>141</v>
      </c>
      <c r="E479" s="34"/>
      <c r="F479" s="198" t="s">
        <v>811</v>
      </c>
      <c r="G479" s="34"/>
      <c r="H479" s="34"/>
      <c r="I479" s="34"/>
      <c r="J479" s="34"/>
      <c r="K479" s="34"/>
      <c r="L479" s="37"/>
      <c r="M479" s="199"/>
      <c r="N479" s="200"/>
      <c r="O479" s="69"/>
      <c r="P479" s="69"/>
      <c r="Q479" s="69"/>
      <c r="R479" s="69"/>
      <c r="S479" s="69"/>
      <c r="T479" s="70"/>
      <c r="U479" s="32"/>
      <c r="V479" s="32"/>
      <c r="W479" s="32"/>
      <c r="X479" s="32"/>
      <c r="Y479" s="32"/>
      <c r="Z479" s="32"/>
      <c r="AA479" s="32"/>
      <c r="AB479" s="32"/>
      <c r="AC479" s="32"/>
      <c r="AD479" s="32"/>
      <c r="AE479" s="32"/>
      <c r="AT479" s="18" t="s">
        <v>141</v>
      </c>
      <c r="AU479" s="18" t="s">
        <v>88</v>
      </c>
    </row>
    <row r="480" spans="2:51" s="13" customFormat="1" ht="12">
      <c r="B480" s="201"/>
      <c r="C480" s="202"/>
      <c r="D480" s="197" t="s">
        <v>143</v>
      </c>
      <c r="E480" s="203" t="s">
        <v>1</v>
      </c>
      <c r="F480" s="204" t="s">
        <v>1056</v>
      </c>
      <c r="G480" s="202"/>
      <c r="H480" s="203" t="s">
        <v>1</v>
      </c>
      <c r="I480" s="202"/>
      <c r="J480" s="202"/>
      <c r="K480" s="202"/>
      <c r="L480" s="205"/>
      <c r="M480" s="206"/>
      <c r="N480" s="207"/>
      <c r="O480" s="207"/>
      <c r="P480" s="207"/>
      <c r="Q480" s="207"/>
      <c r="R480" s="207"/>
      <c r="S480" s="207"/>
      <c r="T480" s="208"/>
      <c r="AT480" s="209" t="s">
        <v>143</v>
      </c>
      <c r="AU480" s="209" t="s">
        <v>88</v>
      </c>
      <c r="AV480" s="13" t="s">
        <v>86</v>
      </c>
      <c r="AW480" s="13" t="s">
        <v>33</v>
      </c>
      <c r="AX480" s="13" t="s">
        <v>78</v>
      </c>
      <c r="AY480" s="209" t="s">
        <v>133</v>
      </c>
    </row>
    <row r="481" spans="2:51" s="14" customFormat="1" ht="12">
      <c r="B481" s="210"/>
      <c r="C481" s="211"/>
      <c r="D481" s="197" t="s">
        <v>143</v>
      </c>
      <c r="E481" s="212" t="s">
        <v>1</v>
      </c>
      <c r="F481" s="213" t="s">
        <v>1210</v>
      </c>
      <c r="G481" s="211"/>
      <c r="H481" s="214">
        <v>556.2</v>
      </c>
      <c r="I481" s="211"/>
      <c r="J481" s="211"/>
      <c r="K481" s="211"/>
      <c r="L481" s="215"/>
      <c r="M481" s="216"/>
      <c r="N481" s="217"/>
      <c r="O481" s="217"/>
      <c r="P481" s="217"/>
      <c r="Q481" s="217"/>
      <c r="R481" s="217"/>
      <c r="S481" s="217"/>
      <c r="T481" s="218"/>
      <c r="AT481" s="219" t="s">
        <v>143</v>
      </c>
      <c r="AU481" s="219" t="s">
        <v>88</v>
      </c>
      <c r="AV481" s="14" t="s">
        <v>88</v>
      </c>
      <c r="AW481" s="14" t="s">
        <v>33</v>
      </c>
      <c r="AX481" s="14" t="s">
        <v>78</v>
      </c>
      <c r="AY481" s="219" t="s">
        <v>133</v>
      </c>
    </row>
    <row r="482" spans="2:51" s="15" customFormat="1" ht="12">
      <c r="B482" s="220"/>
      <c r="C482" s="221"/>
      <c r="D482" s="197" t="s">
        <v>143</v>
      </c>
      <c r="E482" s="222" t="s">
        <v>1</v>
      </c>
      <c r="F482" s="223" t="s">
        <v>146</v>
      </c>
      <c r="G482" s="221"/>
      <c r="H482" s="224">
        <v>556.2</v>
      </c>
      <c r="I482" s="221"/>
      <c r="J482" s="221"/>
      <c r="K482" s="221"/>
      <c r="L482" s="225"/>
      <c r="M482" s="226"/>
      <c r="N482" s="227"/>
      <c r="O482" s="227"/>
      <c r="P482" s="227"/>
      <c r="Q482" s="227"/>
      <c r="R482" s="227"/>
      <c r="S482" s="227"/>
      <c r="T482" s="228"/>
      <c r="AT482" s="229" t="s">
        <v>143</v>
      </c>
      <c r="AU482" s="229" t="s">
        <v>88</v>
      </c>
      <c r="AV482" s="15" t="s">
        <v>139</v>
      </c>
      <c r="AW482" s="15" t="s">
        <v>33</v>
      </c>
      <c r="AX482" s="15" t="s">
        <v>86</v>
      </c>
      <c r="AY482" s="229" t="s">
        <v>133</v>
      </c>
    </row>
    <row r="483" spans="2:63" s="12" customFormat="1" ht="22.9" customHeight="1">
      <c r="B483" s="169"/>
      <c r="C483" s="170"/>
      <c r="D483" s="171" t="s">
        <v>77</v>
      </c>
      <c r="E483" s="182" t="s">
        <v>190</v>
      </c>
      <c r="F483" s="182" t="s">
        <v>812</v>
      </c>
      <c r="G483" s="170"/>
      <c r="H483" s="170"/>
      <c r="I483" s="170"/>
      <c r="J483" s="183">
        <f>BK483</f>
        <v>0</v>
      </c>
      <c r="K483" s="170"/>
      <c r="L483" s="174"/>
      <c r="M483" s="175"/>
      <c r="N483" s="176"/>
      <c r="O483" s="176"/>
      <c r="P483" s="177">
        <f>SUM(P484:P523)</f>
        <v>246.26800000000003</v>
      </c>
      <c r="Q483" s="176"/>
      <c r="R483" s="177">
        <f>SUM(R484:R523)</f>
        <v>4.86472</v>
      </c>
      <c r="S483" s="176"/>
      <c r="T483" s="178">
        <f>SUM(T484:T523)</f>
        <v>0</v>
      </c>
      <c r="AR483" s="179" t="s">
        <v>86</v>
      </c>
      <c r="AT483" s="180" t="s">
        <v>77</v>
      </c>
      <c r="AU483" s="180" t="s">
        <v>86</v>
      </c>
      <c r="AY483" s="179" t="s">
        <v>133</v>
      </c>
      <c r="BK483" s="181">
        <f>SUM(BK484:BK523)</f>
        <v>0</v>
      </c>
    </row>
    <row r="484" spans="1:65" s="2" customFormat="1" ht="16.5" customHeight="1">
      <c r="A484" s="32"/>
      <c r="B484" s="33"/>
      <c r="C484" s="184" t="s">
        <v>657</v>
      </c>
      <c r="D484" s="184" t="s">
        <v>135</v>
      </c>
      <c r="E484" s="185" t="s">
        <v>1211</v>
      </c>
      <c r="F484" s="186" t="s">
        <v>1212</v>
      </c>
      <c r="G484" s="187" t="s">
        <v>172</v>
      </c>
      <c r="H484" s="188">
        <v>12</v>
      </c>
      <c r="I484" s="189">
        <v>0</v>
      </c>
      <c r="J484" s="189">
        <f>ROUND(I484*H484,2)</f>
        <v>0</v>
      </c>
      <c r="K484" s="190"/>
      <c r="L484" s="37"/>
      <c r="M484" s="191" t="s">
        <v>1</v>
      </c>
      <c r="N484" s="192" t="s">
        <v>43</v>
      </c>
      <c r="O484" s="193">
        <v>0.268</v>
      </c>
      <c r="P484" s="193">
        <f>O484*H484</f>
        <v>3.216</v>
      </c>
      <c r="Q484" s="193">
        <v>0.1554</v>
      </c>
      <c r="R484" s="193">
        <f>Q484*H484</f>
        <v>1.8648000000000002</v>
      </c>
      <c r="S484" s="193">
        <v>0</v>
      </c>
      <c r="T484" s="194">
        <f>S484*H484</f>
        <v>0</v>
      </c>
      <c r="U484" s="32"/>
      <c r="V484" s="32"/>
      <c r="W484" s="32"/>
      <c r="X484" s="32"/>
      <c r="Y484" s="32"/>
      <c r="Z484" s="32"/>
      <c r="AA484" s="32"/>
      <c r="AB484" s="32"/>
      <c r="AC484" s="32"/>
      <c r="AD484" s="32"/>
      <c r="AE484" s="32"/>
      <c r="AR484" s="195" t="s">
        <v>139</v>
      </c>
      <c r="AT484" s="195" t="s">
        <v>135</v>
      </c>
      <c r="AU484" s="195" t="s">
        <v>88</v>
      </c>
      <c r="AY484" s="18" t="s">
        <v>133</v>
      </c>
      <c r="BE484" s="196">
        <f>IF(N484="základní",J484,0)</f>
        <v>0</v>
      </c>
      <c r="BF484" s="196">
        <f>IF(N484="snížená",J484,0)</f>
        <v>0</v>
      </c>
      <c r="BG484" s="196">
        <f>IF(N484="zákl. přenesená",J484,0)</f>
        <v>0</v>
      </c>
      <c r="BH484" s="196">
        <f>IF(N484="sníž. přenesená",J484,0)</f>
        <v>0</v>
      </c>
      <c r="BI484" s="196">
        <f>IF(N484="nulová",J484,0)</f>
        <v>0</v>
      </c>
      <c r="BJ484" s="18" t="s">
        <v>86</v>
      </c>
      <c r="BK484" s="196">
        <f>ROUND(I484*H484,2)</f>
        <v>0</v>
      </c>
      <c r="BL484" s="18" t="s">
        <v>139</v>
      </c>
      <c r="BM484" s="195" t="s">
        <v>1213</v>
      </c>
    </row>
    <row r="485" spans="1:47" s="2" customFormat="1" ht="19.5">
      <c r="A485" s="32"/>
      <c r="B485" s="33"/>
      <c r="C485" s="34"/>
      <c r="D485" s="197" t="s">
        <v>141</v>
      </c>
      <c r="E485" s="34"/>
      <c r="F485" s="198" t="s">
        <v>1214</v>
      </c>
      <c r="G485" s="34"/>
      <c r="H485" s="34"/>
      <c r="I485" s="34"/>
      <c r="J485" s="34"/>
      <c r="K485" s="34"/>
      <c r="L485" s="37"/>
      <c r="M485" s="199"/>
      <c r="N485" s="200"/>
      <c r="O485" s="69"/>
      <c r="P485" s="69"/>
      <c r="Q485" s="69"/>
      <c r="R485" s="69"/>
      <c r="S485" s="69"/>
      <c r="T485" s="70"/>
      <c r="U485" s="32"/>
      <c r="V485" s="32"/>
      <c r="W485" s="32"/>
      <c r="X485" s="32"/>
      <c r="Y485" s="32"/>
      <c r="Z485" s="32"/>
      <c r="AA485" s="32"/>
      <c r="AB485" s="32"/>
      <c r="AC485" s="32"/>
      <c r="AD485" s="32"/>
      <c r="AE485" s="32"/>
      <c r="AT485" s="18" t="s">
        <v>141</v>
      </c>
      <c r="AU485" s="18" t="s">
        <v>88</v>
      </c>
    </row>
    <row r="486" spans="2:51" s="13" customFormat="1" ht="12">
      <c r="B486" s="201"/>
      <c r="C486" s="202"/>
      <c r="D486" s="197" t="s">
        <v>143</v>
      </c>
      <c r="E486" s="203" t="s">
        <v>1</v>
      </c>
      <c r="F486" s="204" t="s">
        <v>1215</v>
      </c>
      <c r="G486" s="202"/>
      <c r="H486" s="203" t="s">
        <v>1</v>
      </c>
      <c r="I486" s="202"/>
      <c r="J486" s="202"/>
      <c r="K486" s="202"/>
      <c r="L486" s="205"/>
      <c r="M486" s="206"/>
      <c r="N486" s="207"/>
      <c r="O486" s="207"/>
      <c r="P486" s="207"/>
      <c r="Q486" s="207"/>
      <c r="R486" s="207"/>
      <c r="S486" s="207"/>
      <c r="T486" s="208"/>
      <c r="AT486" s="209" t="s">
        <v>143</v>
      </c>
      <c r="AU486" s="209" t="s">
        <v>88</v>
      </c>
      <c r="AV486" s="13" t="s">
        <v>86</v>
      </c>
      <c r="AW486" s="13" t="s">
        <v>33</v>
      </c>
      <c r="AX486" s="13" t="s">
        <v>78</v>
      </c>
      <c r="AY486" s="209" t="s">
        <v>133</v>
      </c>
    </row>
    <row r="487" spans="2:51" s="14" customFormat="1" ht="12">
      <c r="B487" s="210"/>
      <c r="C487" s="211"/>
      <c r="D487" s="197" t="s">
        <v>143</v>
      </c>
      <c r="E487" s="212" t="s">
        <v>1</v>
      </c>
      <c r="F487" s="213" t="s">
        <v>1216</v>
      </c>
      <c r="G487" s="211"/>
      <c r="H487" s="214">
        <v>12</v>
      </c>
      <c r="I487" s="211"/>
      <c r="J487" s="211"/>
      <c r="K487" s="211"/>
      <c r="L487" s="215"/>
      <c r="M487" s="216"/>
      <c r="N487" s="217"/>
      <c r="O487" s="217"/>
      <c r="P487" s="217"/>
      <c r="Q487" s="217"/>
      <c r="R487" s="217"/>
      <c r="S487" s="217"/>
      <c r="T487" s="218"/>
      <c r="AT487" s="219" t="s">
        <v>143</v>
      </c>
      <c r="AU487" s="219" t="s">
        <v>88</v>
      </c>
      <c r="AV487" s="14" t="s">
        <v>88</v>
      </c>
      <c r="AW487" s="14" t="s">
        <v>33</v>
      </c>
      <c r="AX487" s="14" t="s">
        <v>78</v>
      </c>
      <c r="AY487" s="219" t="s">
        <v>133</v>
      </c>
    </row>
    <row r="488" spans="2:51" s="15" customFormat="1" ht="12">
      <c r="B488" s="220"/>
      <c r="C488" s="221"/>
      <c r="D488" s="197" t="s">
        <v>143</v>
      </c>
      <c r="E488" s="222" t="s">
        <v>1</v>
      </c>
      <c r="F488" s="223" t="s">
        <v>146</v>
      </c>
      <c r="G488" s="221"/>
      <c r="H488" s="224">
        <v>12</v>
      </c>
      <c r="I488" s="221"/>
      <c r="J488" s="221"/>
      <c r="K488" s="221"/>
      <c r="L488" s="225"/>
      <c r="M488" s="226"/>
      <c r="N488" s="227"/>
      <c r="O488" s="227"/>
      <c r="P488" s="227"/>
      <c r="Q488" s="227"/>
      <c r="R488" s="227"/>
      <c r="S488" s="227"/>
      <c r="T488" s="228"/>
      <c r="AT488" s="229" t="s">
        <v>143</v>
      </c>
      <c r="AU488" s="229" t="s">
        <v>88</v>
      </c>
      <c r="AV488" s="15" t="s">
        <v>139</v>
      </c>
      <c r="AW488" s="15" t="s">
        <v>33</v>
      </c>
      <c r="AX488" s="15" t="s">
        <v>86</v>
      </c>
      <c r="AY488" s="229" t="s">
        <v>133</v>
      </c>
    </row>
    <row r="489" spans="1:65" s="2" customFormat="1" ht="16.5" customHeight="1">
      <c r="A489" s="32"/>
      <c r="B489" s="33"/>
      <c r="C489" s="240" t="s">
        <v>663</v>
      </c>
      <c r="D489" s="240" t="s">
        <v>422</v>
      </c>
      <c r="E489" s="241" t="s">
        <v>1217</v>
      </c>
      <c r="F489" s="242" t="s">
        <v>1218</v>
      </c>
      <c r="G489" s="243" t="s">
        <v>172</v>
      </c>
      <c r="H489" s="244">
        <v>12</v>
      </c>
      <c r="I489" s="245">
        <v>0</v>
      </c>
      <c r="J489" s="245">
        <f>ROUND(I489*H489,2)</f>
        <v>0</v>
      </c>
      <c r="K489" s="246"/>
      <c r="L489" s="247"/>
      <c r="M489" s="248" t="s">
        <v>1</v>
      </c>
      <c r="N489" s="249" t="s">
        <v>43</v>
      </c>
      <c r="O489" s="193">
        <v>0</v>
      </c>
      <c r="P489" s="193">
        <f>O489*H489</f>
        <v>0</v>
      </c>
      <c r="Q489" s="193">
        <v>0.045</v>
      </c>
      <c r="R489" s="193">
        <f>Q489*H489</f>
        <v>0.54</v>
      </c>
      <c r="S489" s="193">
        <v>0</v>
      </c>
      <c r="T489" s="194">
        <f>S489*H489</f>
        <v>0</v>
      </c>
      <c r="U489" s="32"/>
      <c r="V489" s="32"/>
      <c r="W489" s="32"/>
      <c r="X489" s="32"/>
      <c r="Y489" s="32"/>
      <c r="Z489" s="32"/>
      <c r="AA489" s="32"/>
      <c r="AB489" s="32"/>
      <c r="AC489" s="32"/>
      <c r="AD489" s="32"/>
      <c r="AE489" s="32"/>
      <c r="AR489" s="195" t="s">
        <v>183</v>
      </c>
      <c r="AT489" s="195" t="s">
        <v>422</v>
      </c>
      <c r="AU489" s="195" t="s">
        <v>88</v>
      </c>
      <c r="AY489" s="18" t="s">
        <v>133</v>
      </c>
      <c r="BE489" s="196">
        <f>IF(N489="základní",J489,0)</f>
        <v>0</v>
      </c>
      <c r="BF489" s="196">
        <f>IF(N489="snížená",J489,0)</f>
        <v>0</v>
      </c>
      <c r="BG489" s="196">
        <f>IF(N489="zákl. přenesená",J489,0)</f>
        <v>0</v>
      </c>
      <c r="BH489" s="196">
        <f>IF(N489="sníž. přenesená",J489,0)</f>
        <v>0</v>
      </c>
      <c r="BI489" s="196">
        <f>IF(N489="nulová",J489,0)</f>
        <v>0</v>
      </c>
      <c r="BJ489" s="18" t="s">
        <v>86</v>
      </c>
      <c r="BK489" s="196">
        <f>ROUND(I489*H489,2)</f>
        <v>0</v>
      </c>
      <c r="BL489" s="18" t="s">
        <v>139</v>
      </c>
      <c r="BM489" s="195" t="s">
        <v>1219</v>
      </c>
    </row>
    <row r="490" spans="1:47" s="2" customFormat="1" ht="12">
      <c r="A490" s="32"/>
      <c r="B490" s="33"/>
      <c r="C490" s="34"/>
      <c r="D490" s="197" t="s">
        <v>141</v>
      </c>
      <c r="E490" s="34"/>
      <c r="F490" s="198" t="s">
        <v>1218</v>
      </c>
      <c r="G490" s="34"/>
      <c r="H490" s="34"/>
      <c r="I490" s="34"/>
      <c r="J490" s="34"/>
      <c r="K490" s="34"/>
      <c r="L490" s="37"/>
      <c r="M490" s="199"/>
      <c r="N490" s="200"/>
      <c r="O490" s="69"/>
      <c r="P490" s="69"/>
      <c r="Q490" s="69"/>
      <c r="R490" s="69"/>
      <c r="S490" s="69"/>
      <c r="T490" s="70"/>
      <c r="U490" s="32"/>
      <c r="V490" s="32"/>
      <c r="W490" s="32"/>
      <c r="X490" s="32"/>
      <c r="Y490" s="32"/>
      <c r="Z490" s="32"/>
      <c r="AA490" s="32"/>
      <c r="AB490" s="32"/>
      <c r="AC490" s="32"/>
      <c r="AD490" s="32"/>
      <c r="AE490" s="32"/>
      <c r="AT490" s="18" t="s">
        <v>141</v>
      </c>
      <c r="AU490" s="18" t="s">
        <v>88</v>
      </c>
    </row>
    <row r="491" spans="2:51" s="13" customFormat="1" ht="12">
      <c r="B491" s="201"/>
      <c r="C491" s="202"/>
      <c r="D491" s="197" t="s">
        <v>143</v>
      </c>
      <c r="E491" s="203" t="s">
        <v>1</v>
      </c>
      <c r="F491" s="204" t="s">
        <v>1220</v>
      </c>
      <c r="G491" s="202"/>
      <c r="H491" s="203" t="s">
        <v>1</v>
      </c>
      <c r="I491" s="202"/>
      <c r="J491" s="202"/>
      <c r="K491" s="202"/>
      <c r="L491" s="205"/>
      <c r="M491" s="206"/>
      <c r="N491" s="207"/>
      <c r="O491" s="207"/>
      <c r="P491" s="207"/>
      <c r="Q491" s="207"/>
      <c r="R491" s="207"/>
      <c r="S491" s="207"/>
      <c r="T491" s="208"/>
      <c r="AT491" s="209" t="s">
        <v>143</v>
      </c>
      <c r="AU491" s="209" t="s">
        <v>88</v>
      </c>
      <c r="AV491" s="13" t="s">
        <v>86</v>
      </c>
      <c r="AW491" s="13" t="s">
        <v>33</v>
      </c>
      <c r="AX491" s="13" t="s">
        <v>78</v>
      </c>
      <c r="AY491" s="209" t="s">
        <v>133</v>
      </c>
    </row>
    <row r="492" spans="2:51" s="14" customFormat="1" ht="12">
      <c r="B492" s="210"/>
      <c r="C492" s="211"/>
      <c r="D492" s="197" t="s">
        <v>143</v>
      </c>
      <c r="E492" s="212" t="s">
        <v>1</v>
      </c>
      <c r="F492" s="213" t="s">
        <v>1216</v>
      </c>
      <c r="G492" s="211"/>
      <c r="H492" s="214">
        <v>12</v>
      </c>
      <c r="I492" s="211"/>
      <c r="J492" s="211"/>
      <c r="K492" s="211"/>
      <c r="L492" s="215"/>
      <c r="M492" s="216"/>
      <c r="N492" s="217"/>
      <c r="O492" s="217"/>
      <c r="P492" s="217"/>
      <c r="Q492" s="217"/>
      <c r="R492" s="217"/>
      <c r="S492" s="217"/>
      <c r="T492" s="218"/>
      <c r="AT492" s="219" t="s">
        <v>143</v>
      </c>
      <c r="AU492" s="219" t="s">
        <v>88</v>
      </c>
      <c r="AV492" s="14" t="s">
        <v>88</v>
      </c>
      <c r="AW492" s="14" t="s">
        <v>33</v>
      </c>
      <c r="AX492" s="14" t="s">
        <v>78</v>
      </c>
      <c r="AY492" s="219" t="s">
        <v>133</v>
      </c>
    </row>
    <row r="493" spans="2:51" s="15" customFormat="1" ht="12">
      <c r="B493" s="220"/>
      <c r="C493" s="221"/>
      <c r="D493" s="197" t="s">
        <v>143</v>
      </c>
      <c r="E493" s="222" t="s">
        <v>1</v>
      </c>
      <c r="F493" s="223" t="s">
        <v>146</v>
      </c>
      <c r="G493" s="221"/>
      <c r="H493" s="224">
        <v>12</v>
      </c>
      <c r="I493" s="221"/>
      <c r="J493" s="221"/>
      <c r="K493" s="221"/>
      <c r="L493" s="225"/>
      <c r="M493" s="226"/>
      <c r="N493" s="227"/>
      <c r="O493" s="227"/>
      <c r="P493" s="227"/>
      <c r="Q493" s="227"/>
      <c r="R493" s="227"/>
      <c r="S493" s="227"/>
      <c r="T493" s="228"/>
      <c r="AT493" s="229" t="s">
        <v>143</v>
      </c>
      <c r="AU493" s="229" t="s">
        <v>88</v>
      </c>
      <c r="AV493" s="15" t="s">
        <v>139</v>
      </c>
      <c r="AW493" s="15" t="s">
        <v>33</v>
      </c>
      <c r="AX493" s="15" t="s">
        <v>86</v>
      </c>
      <c r="AY493" s="229" t="s">
        <v>133</v>
      </c>
    </row>
    <row r="494" spans="1:65" s="2" customFormat="1" ht="16.5" customHeight="1">
      <c r="A494" s="32"/>
      <c r="B494" s="33"/>
      <c r="C494" s="184" t="s">
        <v>667</v>
      </c>
      <c r="D494" s="184" t="s">
        <v>135</v>
      </c>
      <c r="E494" s="185" t="s">
        <v>1221</v>
      </c>
      <c r="F494" s="186" t="s">
        <v>1222</v>
      </c>
      <c r="G494" s="187" t="s">
        <v>172</v>
      </c>
      <c r="H494" s="188">
        <v>404</v>
      </c>
      <c r="I494" s="189">
        <v>0</v>
      </c>
      <c r="J494" s="189">
        <f>ROUND(I494*H494,2)</f>
        <v>0</v>
      </c>
      <c r="K494" s="190"/>
      <c r="L494" s="37"/>
      <c r="M494" s="191" t="s">
        <v>1</v>
      </c>
      <c r="N494" s="192" t="s">
        <v>43</v>
      </c>
      <c r="O494" s="193">
        <v>0.155</v>
      </c>
      <c r="P494" s="193">
        <f>O494*H494</f>
        <v>62.62</v>
      </c>
      <c r="Q494" s="193">
        <v>0</v>
      </c>
      <c r="R494" s="193">
        <f>Q494*H494</f>
        <v>0</v>
      </c>
      <c r="S494" s="193">
        <v>0</v>
      </c>
      <c r="T494" s="194">
        <f>S494*H494</f>
        <v>0</v>
      </c>
      <c r="U494" s="32"/>
      <c r="V494" s="32"/>
      <c r="W494" s="32"/>
      <c r="X494" s="32"/>
      <c r="Y494" s="32"/>
      <c r="Z494" s="32"/>
      <c r="AA494" s="32"/>
      <c r="AB494" s="32"/>
      <c r="AC494" s="32"/>
      <c r="AD494" s="32"/>
      <c r="AE494" s="32"/>
      <c r="AR494" s="195" t="s">
        <v>139</v>
      </c>
      <c r="AT494" s="195" t="s">
        <v>135</v>
      </c>
      <c r="AU494" s="195" t="s">
        <v>88</v>
      </c>
      <c r="AY494" s="18" t="s">
        <v>133</v>
      </c>
      <c r="BE494" s="196">
        <f>IF(N494="základní",J494,0)</f>
        <v>0</v>
      </c>
      <c r="BF494" s="196">
        <f>IF(N494="snížená",J494,0)</f>
        <v>0</v>
      </c>
      <c r="BG494" s="196">
        <f>IF(N494="zákl. přenesená",J494,0)</f>
        <v>0</v>
      </c>
      <c r="BH494" s="196">
        <f>IF(N494="sníž. přenesená",J494,0)</f>
        <v>0</v>
      </c>
      <c r="BI494" s="196">
        <f>IF(N494="nulová",J494,0)</f>
        <v>0</v>
      </c>
      <c r="BJ494" s="18" t="s">
        <v>86</v>
      </c>
      <c r="BK494" s="196">
        <f>ROUND(I494*H494,2)</f>
        <v>0</v>
      </c>
      <c r="BL494" s="18" t="s">
        <v>139</v>
      </c>
      <c r="BM494" s="195" t="s">
        <v>1223</v>
      </c>
    </row>
    <row r="495" spans="1:47" s="2" customFormat="1" ht="12">
      <c r="A495" s="32"/>
      <c r="B495" s="33"/>
      <c r="C495" s="34"/>
      <c r="D495" s="197" t="s">
        <v>141</v>
      </c>
      <c r="E495" s="34"/>
      <c r="F495" s="198" t="s">
        <v>1224</v>
      </c>
      <c r="G495" s="34"/>
      <c r="H495" s="34"/>
      <c r="I495" s="34"/>
      <c r="J495" s="34"/>
      <c r="K495" s="34"/>
      <c r="L495" s="37"/>
      <c r="M495" s="199"/>
      <c r="N495" s="200"/>
      <c r="O495" s="69"/>
      <c r="P495" s="69"/>
      <c r="Q495" s="69"/>
      <c r="R495" s="69"/>
      <c r="S495" s="69"/>
      <c r="T495" s="70"/>
      <c r="U495" s="32"/>
      <c r="V495" s="32"/>
      <c r="W495" s="32"/>
      <c r="X495" s="32"/>
      <c r="Y495" s="32"/>
      <c r="Z495" s="32"/>
      <c r="AA495" s="32"/>
      <c r="AB495" s="32"/>
      <c r="AC495" s="32"/>
      <c r="AD495" s="32"/>
      <c r="AE495" s="32"/>
      <c r="AT495" s="18" t="s">
        <v>141</v>
      </c>
      <c r="AU495" s="18" t="s">
        <v>88</v>
      </c>
    </row>
    <row r="496" spans="2:51" s="13" customFormat="1" ht="12">
      <c r="B496" s="201"/>
      <c r="C496" s="202"/>
      <c r="D496" s="197" t="s">
        <v>143</v>
      </c>
      <c r="E496" s="203" t="s">
        <v>1</v>
      </c>
      <c r="F496" s="204" t="s">
        <v>946</v>
      </c>
      <c r="G496" s="202"/>
      <c r="H496" s="203" t="s">
        <v>1</v>
      </c>
      <c r="I496" s="202"/>
      <c r="J496" s="202"/>
      <c r="K496" s="202"/>
      <c r="L496" s="205"/>
      <c r="M496" s="206"/>
      <c r="N496" s="207"/>
      <c r="O496" s="207"/>
      <c r="P496" s="207"/>
      <c r="Q496" s="207"/>
      <c r="R496" s="207"/>
      <c r="S496" s="207"/>
      <c r="T496" s="208"/>
      <c r="AT496" s="209" t="s">
        <v>143</v>
      </c>
      <c r="AU496" s="209" t="s">
        <v>88</v>
      </c>
      <c r="AV496" s="13" t="s">
        <v>86</v>
      </c>
      <c r="AW496" s="13" t="s">
        <v>33</v>
      </c>
      <c r="AX496" s="13" t="s">
        <v>78</v>
      </c>
      <c r="AY496" s="209" t="s">
        <v>133</v>
      </c>
    </row>
    <row r="497" spans="2:51" s="14" customFormat="1" ht="12">
      <c r="B497" s="210"/>
      <c r="C497" s="211"/>
      <c r="D497" s="197" t="s">
        <v>143</v>
      </c>
      <c r="E497" s="212" t="s">
        <v>1</v>
      </c>
      <c r="F497" s="213" t="s">
        <v>1225</v>
      </c>
      <c r="G497" s="211"/>
      <c r="H497" s="214">
        <v>404</v>
      </c>
      <c r="I497" s="211"/>
      <c r="J497" s="211"/>
      <c r="K497" s="211"/>
      <c r="L497" s="215"/>
      <c r="M497" s="216"/>
      <c r="N497" s="217"/>
      <c r="O497" s="217"/>
      <c r="P497" s="217"/>
      <c r="Q497" s="217"/>
      <c r="R497" s="217"/>
      <c r="S497" s="217"/>
      <c r="T497" s="218"/>
      <c r="AT497" s="219" t="s">
        <v>143</v>
      </c>
      <c r="AU497" s="219" t="s">
        <v>88</v>
      </c>
      <c r="AV497" s="14" t="s">
        <v>88</v>
      </c>
      <c r="AW497" s="14" t="s">
        <v>33</v>
      </c>
      <c r="AX497" s="14" t="s">
        <v>78</v>
      </c>
      <c r="AY497" s="219" t="s">
        <v>133</v>
      </c>
    </row>
    <row r="498" spans="2:51" s="15" customFormat="1" ht="12">
      <c r="B498" s="220"/>
      <c r="C498" s="221"/>
      <c r="D498" s="197" t="s">
        <v>143</v>
      </c>
      <c r="E498" s="222" t="s">
        <v>1</v>
      </c>
      <c r="F498" s="223" t="s">
        <v>146</v>
      </c>
      <c r="G498" s="221"/>
      <c r="H498" s="224">
        <v>404</v>
      </c>
      <c r="I498" s="221"/>
      <c r="J498" s="221"/>
      <c r="K498" s="221"/>
      <c r="L498" s="225"/>
      <c r="M498" s="226"/>
      <c r="N498" s="227"/>
      <c r="O498" s="227"/>
      <c r="P498" s="227"/>
      <c r="Q498" s="227"/>
      <c r="R498" s="227"/>
      <c r="S498" s="227"/>
      <c r="T498" s="228"/>
      <c r="AT498" s="229" t="s">
        <v>143</v>
      </c>
      <c r="AU498" s="229" t="s">
        <v>88</v>
      </c>
      <c r="AV498" s="15" t="s">
        <v>139</v>
      </c>
      <c r="AW498" s="15" t="s">
        <v>33</v>
      </c>
      <c r="AX498" s="15" t="s">
        <v>86</v>
      </c>
      <c r="AY498" s="229" t="s">
        <v>133</v>
      </c>
    </row>
    <row r="499" spans="1:65" s="2" customFormat="1" ht="16.5" customHeight="1">
      <c r="A499" s="32"/>
      <c r="B499" s="33"/>
      <c r="C499" s="184" t="s">
        <v>673</v>
      </c>
      <c r="D499" s="184" t="s">
        <v>135</v>
      </c>
      <c r="E499" s="185" t="s">
        <v>1226</v>
      </c>
      <c r="F499" s="186" t="s">
        <v>1227</v>
      </c>
      <c r="G499" s="187" t="s">
        <v>172</v>
      </c>
      <c r="H499" s="188">
        <v>6</v>
      </c>
      <c r="I499" s="189">
        <v>0</v>
      </c>
      <c r="J499" s="189">
        <f>ROUND(I499*H499,2)</f>
        <v>0</v>
      </c>
      <c r="K499" s="190"/>
      <c r="L499" s="37"/>
      <c r="M499" s="191" t="s">
        <v>1</v>
      </c>
      <c r="N499" s="192" t="s">
        <v>43</v>
      </c>
      <c r="O499" s="193">
        <v>0.296</v>
      </c>
      <c r="P499" s="193">
        <f>O499*H499</f>
        <v>1.7759999999999998</v>
      </c>
      <c r="Q499" s="193">
        <v>0.37703</v>
      </c>
      <c r="R499" s="193">
        <f>Q499*H499</f>
        <v>2.26218</v>
      </c>
      <c r="S499" s="193">
        <v>0</v>
      </c>
      <c r="T499" s="194">
        <f>S499*H499</f>
        <v>0</v>
      </c>
      <c r="U499" s="32"/>
      <c r="V499" s="32"/>
      <c r="W499" s="32"/>
      <c r="X499" s="32"/>
      <c r="Y499" s="32"/>
      <c r="Z499" s="32"/>
      <c r="AA499" s="32"/>
      <c r="AB499" s="32"/>
      <c r="AC499" s="32"/>
      <c r="AD499" s="32"/>
      <c r="AE499" s="32"/>
      <c r="AR499" s="195" t="s">
        <v>139</v>
      </c>
      <c r="AT499" s="195" t="s">
        <v>135</v>
      </c>
      <c r="AU499" s="195" t="s">
        <v>88</v>
      </c>
      <c r="AY499" s="18" t="s">
        <v>133</v>
      </c>
      <c r="BE499" s="196">
        <f>IF(N499="základní",J499,0)</f>
        <v>0</v>
      </c>
      <c r="BF499" s="196">
        <f>IF(N499="snížená",J499,0)</f>
        <v>0</v>
      </c>
      <c r="BG499" s="196">
        <f>IF(N499="zákl. přenesená",J499,0)</f>
        <v>0</v>
      </c>
      <c r="BH499" s="196">
        <f>IF(N499="sníž. přenesená",J499,0)</f>
        <v>0</v>
      </c>
      <c r="BI499" s="196">
        <f>IF(N499="nulová",J499,0)</f>
        <v>0</v>
      </c>
      <c r="BJ499" s="18" t="s">
        <v>86</v>
      </c>
      <c r="BK499" s="196">
        <f>ROUND(I499*H499,2)</f>
        <v>0</v>
      </c>
      <c r="BL499" s="18" t="s">
        <v>139</v>
      </c>
      <c r="BM499" s="195" t="s">
        <v>1228</v>
      </c>
    </row>
    <row r="500" spans="1:47" s="2" customFormat="1" ht="12">
      <c r="A500" s="32"/>
      <c r="B500" s="33"/>
      <c r="C500" s="34"/>
      <c r="D500" s="197" t="s">
        <v>141</v>
      </c>
      <c r="E500" s="34"/>
      <c r="F500" s="198" t="s">
        <v>1229</v>
      </c>
      <c r="G500" s="34"/>
      <c r="H500" s="34"/>
      <c r="I500" s="34"/>
      <c r="J500" s="34"/>
      <c r="K500" s="34"/>
      <c r="L500" s="37"/>
      <c r="M500" s="199"/>
      <c r="N500" s="200"/>
      <c r="O500" s="69"/>
      <c r="P500" s="69"/>
      <c r="Q500" s="69"/>
      <c r="R500" s="69"/>
      <c r="S500" s="69"/>
      <c r="T500" s="70"/>
      <c r="U500" s="32"/>
      <c r="V500" s="32"/>
      <c r="W500" s="32"/>
      <c r="X500" s="32"/>
      <c r="Y500" s="32"/>
      <c r="Z500" s="32"/>
      <c r="AA500" s="32"/>
      <c r="AB500" s="32"/>
      <c r="AC500" s="32"/>
      <c r="AD500" s="32"/>
      <c r="AE500" s="32"/>
      <c r="AT500" s="18" t="s">
        <v>141</v>
      </c>
      <c r="AU500" s="18" t="s">
        <v>88</v>
      </c>
    </row>
    <row r="501" spans="2:51" s="13" customFormat="1" ht="12">
      <c r="B501" s="201"/>
      <c r="C501" s="202"/>
      <c r="D501" s="197" t="s">
        <v>143</v>
      </c>
      <c r="E501" s="203" t="s">
        <v>1</v>
      </c>
      <c r="F501" s="204" t="s">
        <v>1230</v>
      </c>
      <c r="G501" s="202"/>
      <c r="H501" s="203" t="s">
        <v>1</v>
      </c>
      <c r="I501" s="202"/>
      <c r="J501" s="202"/>
      <c r="K501" s="202"/>
      <c r="L501" s="205"/>
      <c r="M501" s="206"/>
      <c r="N501" s="207"/>
      <c r="O501" s="207"/>
      <c r="P501" s="207"/>
      <c r="Q501" s="207"/>
      <c r="R501" s="207"/>
      <c r="S501" s="207"/>
      <c r="T501" s="208"/>
      <c r="AT501" s="209" t="s">
        <v>143</v>
      </c>
      <c r="AU501" s="209" t="s">
        <v>88</v>
      </c>
      <c r="AV501" s="13" t="s">
        <v>86</v>
      </c>
      <c r="AW501" s="13" t="s">
        <v>33</v>
      </c>
      <c r="AX501" s="13" t="s">
        <v>78</v>
      </c>
      <c r="AY501" s="209" t="s">
        <v>133</v>
      </c>
    </row>
    <row r="502" spans="2:51" s="14" customFormat="1" ht="12">
      <c r="B502" s="210"/>
      <c r="C502" s="211"/>
      <c r="D502" s="197" t="s">
        <v>143</v>
      </c>
      <c r="E502" s="212" t="s">
        <v>1</v>
      </c>
      <c r="F502" s="213" t="s">
        <v>728</v>
      </c>
      <c r="G502" s="211"/>
      <c r="H502" s="214">
        <v>6</v>
      </c>
      <c r="I502" s="211"/>
      <c r="J502" s="211"/>
      <c r="K502" s="211"/>
      <c r="L502" s="215"/>
      <c r="M502" s="216"/>
      <c r="N502" s="217"/>
      <c r="O502" s="217"/>
      <c r="P502" s="217"/>
      <c r="Q502" s="217"/>
      <c r="R502" s="217"/>
      <c r="S502" s="217"/>
      <c r="T502" s="218"/>
      <c r="AT502" s="219" t="s">
        <v>143</v>
      </c>
      <c r="AU502" s="219" t="s">
        <v>88</v>
      </c>
      <c r="AV502" s="14" t="s">
        <v>88</v>
      </c>
      <c r="AW502" s="14" t="s">
        <v>33</v>
      </c>
      <c r="AX502" s="14" t="s">
        <v>78</v>
      </c>
      <c r="AY502" s="219" t="s">
        <v>133</v>
      </c>
    </row>
    <row r="503" spans="2:51" s="15" customFormat="1" ht="12">
      <c r="B503" s="220"/>
      <c r="C503" s="221"/>
      <c r="D503" s="197" t="s">
        <v>143</v>
      </c>
      <c r="E503" s="222" t="s">
        <v>1</v>
      </c>
      <c r="F503" s="223" t="s">
        <v>146</v>
      </c>
      <c r="G503" s="221"/>
      <c r="H503" s="224">
        <v>6</v>
      </c>
      <c r="I503" s="221"/>
      <c r="J503" s="221"/>
      <c r="K503" s="221"/>
      <c r="L503" s="225"/>
      <c r="M503" s="226"/>
      <c r="N503" s="227"/>
      <c r="O503" s="227"/>
      <c r="P503" s="227"/>
      <c r="Q503" s="227"/>
      <c r="R503" s="227"/>
      <c r="S503" s="227"/>
      <c r="T503" s="228"/>
      <c r="AT503" s="229" t="s">
        <v>143</v>
      </c>
      <c r="AU503" s="229" t="s">
        <v>88</v>
      </c>
      <c r="AV503" s="15" t="s">
        <v>139</v>
      </c>
      <c r="AW503" s="15" t="s">
        <v>33</v>
      </c>
      <c r="AX503" s="15" t="s">
        <v>86</v>
      </c>
      <c r="AY503" s="229" t="s">
        <v>133</v>
      </c>
    </row>
    <row r="504" spans="1:65" s="2" customFormat="1" ht="16.5" customHeight="1">
      <c r="A504" s="32"/>
      <c r="B504" s="33"/>
      <c r="C504" s="240" t="s">
        <v>677</v>
      </c>
      <c r="D504" s="240" t="s">
        <v>422</v>
      </c>
      <c r="E504" s="241" t="s">
        <v>1231</v>
      </c>
      <c r="F504" s="242" t="s">
        <v>1232</v>
      </c>
      <c r="G504" s="243" t="s">
        <v>514</v>
      </c>
      <c r="H504" s="244">
        <v>2</v>
      </c>
      <c r="I504" s="245">
        <v>0</v>
      </c>
      <c r="J504" s="245">
        <f>ROUND(I504*H504,2)</f>
        <v>0</v>
      </c>
      <c r="K504" s="246"/>
      <c r="L504" s="247"/>
      <c r="M504" s="248" t="s">
        <v>1</v>
      </c>
      <c r="N504" s="249" t="s">
        <v>43</v>
      </c>
      <c r="O504" s="193">
        <v>0</v>
      </c>
      <c r="P504" s="193">
        <f>O504*H504</f>
        <v>0</v>
      </c>
      <c r="Q504" s="193">
        <v>0.00135</v>
      </c>
      <c r="R504" s="193">
        <f>Q504*H504</f>
        <v>0.0027</v>
      </c>
      <c r="S504" s="193">
        <v>0</v>
      </c>
      <c r="T504" s="194">
        <f>S504*H504</f>
        <v>0</v>
      </c>
      <c r="U504" s="32"/>
      <c r="V504" s="32"/>
      <c r="W504" s="32"/>
      <c r="X504" s="32"/>
      <c r="Y504" s="32"/>
      <c r="Z504" s="32"/>
      <c r="AA504" s="32"/>
      <c r="AB504" s="32"/>
      <c r="AC504" s="32"/>
      <c r="AD504" s="32"/>
      <c r="AE504" s="32"/>
      <c r="AR504" s="195" t="s">
        <v>183</v>
      </c>
      <c r="AT504" s="195" t="s">
        <v>422</v>
      </c>
      <c r="AU504" s="195" t="s">
        <v>88</v>
      </c>
      <c r="AY504" s="18" t="s">
        <v>133</v>
      </c>
      <c r="BE504" s="196">
        <f>IF(N504="základní",J504,0)</f>
        <v>0</v>
      </c>
      <c r="BF504" s="196">
        <f>IF(N504="snížená",J504,0)</f>
        <v>0</v>
      </c>
      <c r="BG504" s="196">
        <f>IF(N504="zákl. přenesená",J504,0)</f>
        <v>0</v>
      </c>
      <c r="BH504" s="196">
        <f>IF(N504="sníž. přenesená",J504,0)</f>
        <v>0</v>
      </c>
      <c r="BI504" s="196">
        <f>IF(N504="nulová",J504,0)</f>
        <v>0</v>
      </c>
      <c r="BJ504" s="18" t="s">
        <v>86</v>
      </c>
      <c r="BK504" s="196">
        <f>ROUND(I504*H504,2)</f>
        <v>0</v>
      </c>
      <c r="BL504" s="18" t="s">
        <v>139</v>
      </c>
      <c r="BM504" s="195" t="s">
        <v>1233</v>
      </c>
    </row>
    <row r="505" spans="1:47" s="2" customFormat="1" ht="12">
      <c r="A505" s="32"/>
      <c r="B505" s="33"/>
      <c r="C505" s="34"/>
      <c r="D505" s="197" t="s">
        <v>141</v>
      </c>
      <c r="E505" s="34"/>
      <c r="F505" s="198" t="s">
        <v>1234</v>
      </c>
      <c r="G505" s="34"/>
      <c r="H505" s="34"/>
      <c r="I505" s="34"/>
      <c r="J505" s="34"/>
      <c r="K505" s="34"/>
      <c r="L505" s="37"/>
      <c r="M505" s="199"/>
      <c r="N505" s="200"/>
      <c r="O505" s="69"/>
      <c r="P505" s="69"/>
      <c r="Q505" s="69"/>
      <c r="R505" s="69"/>
      <c r="S505" s="69"/>
      <c r="T505" s="70"/>
      <c r="U505" s="32"/>
      <c r="V505" s="32"/>
      <c r="W505" s="32"/>
      <c r="X505" s="32"/>
      <c r="Y505" s="32"/>
      <c r="Z505" s="32"/>
      <c r="AA505" s="32"/>
      <c r="AB505" s="32"/>
      <c r="AC505" s="32"/>
      <c r="AD505" s="32"/>
      <c r="AE505" s="32"/>
      <c r="AT505" s="18" t="s">
        <v>141</v>
      </c>
      <c r="AU505" s="18" t="s">
        <v>88</v>
      </c>
    </row>
    <row r="506" spans="2:51" s="13" customFormat="1" ht="12">
      <c r="B506" s="201"/>
      <c r="C506" s="202"/>
      <c r="D506" s="197" t="s">
        <v>143</v>
      </c>
      <c r="E506" s="203" t="s">
        <v>1</v>
      </c>
      <c r="F506" s="204" t="s">
        <v>1220</v>
      </c>
      <c r="G506" s="202"/>
      <c r="H506" s="203" t="s">
        <v>1</v>
      </c>
      <c r="I506" s="202"/>
      <c r="J506" s="202"/>
      <c r="K506" s="202"/>
      <c r="L506" s="205"/>
      <c r="M506" s="206"/>
      <c r="N506" s="207"/>
      <c r="O506" s="207"/>
      <c r="P506" s="207"/>
      <c r="Q506" s="207"/>
      <c r="R506" s="207"/>
      <c r="S506" s="207"/>
      <c r="T506" s="208"/>
      <c r="AT506" s="209" t="s">
        <v>143</v>
      </c>
      <c r="AU506" s="209" t="s">
        <v>88</v>
      </c>
      <c r="AV506" s="13" t="s">
        <v>86</v>
      </c>
      <c r="AW506" s="13" t="s">
        <v>33</v>
      </c>
      <c r="AX506" s="13" t="s">
        <v>78</v>
      </c>
      <c r="AY506" s="209" t="s">
        <v>133</v>
      </c>
    </row>
    <row r="507" spans="2:51" s="14" customFormat="1" ht="12">
      <c r="B507" s="210"/>
      <c r="C507" s="211"/>
      <c r="D507" s="197" t="s">
        <v>143</v>
      </c>
      <c r="E507" s="212" t="s">
        <v>1</v>
      </c>
      <c r="F507" s="213" t="s">
        <v>672</v>
      </c>
      <c r="G507" s="211"/>
      <c r="H507" s="214">
        <v>2</v>
      </c>
      <c r="I507" s="211"/>
      <c r="J507" s="211"/>
      <c r="K507" s="211"/>
      <c r="L507" s="215"/>
      <c r="M507" s="216"/>
      <c r="N507" s="217"/>
      <c r="O507" s="217"/>
      <c r="P507" s="217"/>
      <c r="Q507" s="217"/>
      <c r="R507" s="217"/>
      <c r="S507" s="217"/>
      <c r="T507" s="218"/>
      <c r="AT507" s="219" t="s">
        <v>143</v>
      </c>
      <c r="AU507" s="219" t="s">
        <v>88</v>
      </c>
      <c r="AV507" s="14" t="s">
        <v>88</v>
      </c>
      <c r="AW507" s="14" t="s">
        <v>33</v>
      </c>
      <c r="AX507" s="14" t="s">
        <v>78</v>
      </c>
      <c r="AY507" s="219" t="s">
        <v>133</v>
      </c>
    </row>
    <row r="508" spans="2:51" s="15" customFormat="1" ht="12">
      <c r="B508" s="220"/>
      <c r="C508" s="221"/>
      <c r="D508" s="197" t="s">
        <v>143</v>
      </c>
      <c r="E508" s="222" t="s">
        <v>1</v>
      </c>
      <c r="F508" s="223" t="s">
        <v>146</v>
      </c>
      <c r="G508" s="221"/>
      <c r="H508" s="224">
        <v>2</v>
      </c>
      <c r="I508" s="221"/>
      <c r="J508" s="221"/>
      <c r="K508" s="221"/>
      <c r="L508" s="225"/>
      <c r="M508" s="226"/>
      <c r="N508" s="227"/>
      <c r="O508" s="227"/>
      <c r="P508" s="227"/>
      <c r="Q508" s="227"/>
      <c r="R508" s="227"/>
      <c r="S508" s="227"/>
      <c r="T508" s="228"/>
      <c r="AT508" s="229" t="s">
        <v>143</v>
      </c>
      <c r="AU508" s="229" t="s">
        <v>88</v>
      </c>
      <c r="AV508" s="15" t="s">
        <v>139</v>
      </c>
      <c r="AW508" s="15" t="s">
        <v>33</v>
      </c>
      <c r="AX508" s="15" t="s">
        <v>86</v>
      </c>
      <c r="AY508" s="229" t="s">
        <v>133</v>
      </c>
    </row>
    <row r="509" spans="1:65" s="2" customFormat="1" ht="16.5" customHeight="1">
      <c r="A509" s="32"/>
      <c r="B509" s="33"/>
      <c r="C509" s="184" t="s">
        <v>683</v>
      </c>
      <c r="D509" s="184" t="s">
        <v>135</v>
      </c>
      <c r="E509" s="185" t="s">
        <v>1235</v>
      </c>
      <c r="F509" s="186" t="s">
        <v>1236</v>
      </c>
      <c r="G509" s="187" t="s">
        <v>514</v>
      </c>
      <c r="H509" s="188">
        <v>1</v>
      </c>
      <c r="I509" s="189">
        <v>0</v>
      </c>
      <c r="J509" s="189">
        <f>ROUND(I509*H509,2)</f>
        <v>0</v>
      </c>
      <c r="K509" s="190"/>
      <c r="L509" s="37"/>
      <c r="M509" s="191" t="s">
        <v>1</v>
      </c>
      <c r="N509" s="192" t="s">
        <v>43</v>
      </c>
      <c r="O509" s="193">
        <v>0.296</v>
      </c>
      <c r="P509" s="193">
        <f>O509*H509</f>
        <v>0.296</v>
      </c>
      <c r="Q509" s="193">
        <v>0.19504</v>
      </c>
      <c r="R509" s="193">
        <f>Q509*H509</f>
        <v>0.19504</v>
      </c>
      <c r="S509" s="193">
        <v>0</v>
      </c>
      <c r="T509" s="194">
        <f>S509*H509</f>
        <v>0</v>
      </c>
      <c r="U509" s="32"/>
      <c r="V509" s="32"/>
      <c r="W509" s="32"/>
      <c r="X509" s="32"/>
      <c r="Y509" s="32"/>
      <c r="Z509" s="32"/>
      <c r="AA509" s="32"/>
      <c r="AB509" s="32"/>
      <c r="AC509" s="32"/>
      <c r="AD509" s="32"/>
      <c r="AE509" s="32"/>
      <c r="AR509" s="195" t="s">
        <v>139</v>
      </c>
      <c r="AT509" s="195" t="s">
        <v>135</v>
      </c>
      <c r="AU509" s="195" t="s">
        <v>88</v>
      </c>
      <c r="AY509" s="18" t="s">
        <v>133</v>
      </c>
      <c r="BE509" s="196">
        <f>IF(N509="základní",J509,0)</f>
        <v>0</v>
      </c>
      <c r="BF509" s="196">
        <f>IF(N509="snížená",J509,0)</f>
        <v>0</v>
      </c>
      <c r="BG509" s="196">
        <f>IF(N509="zákl. přenesená",J509,0)</f>
        <v>0</v>
      </c>
      <c r="BH509" s="196">
        <f>IF(N509="sníž. přenesená",J509,0)</f>
        <v>0</v>
      </c>
      <c r="BI509" s="196">
        <f>IF(N509="nulová",J509,0)</f>
        <v>0</v>
      </c>
      <c r="BJ509" s="18" t="s">
        <v>86</v>
      </c>
      <c r="BK509" s="196">
        <f>ROUND(I509*H509,2)</f>
        <v>0</v>
      </c>
      <c r="BL509" s="18" t="s">
        <v>139</v>
      </c>
      <c r="BM509" s="195" t="s">
        <v>1237</v>
      </c>
    </row>
    <row r="510" spans="1:47" s="2" customFormat="1" ht="12">
      <c r="A510" s="32"/>
      <c r="B510" s="33"/>
      <c r="C510" s="34"/>
      <c r="D510" s="197" t="s">
        <v>141</v>
      </c>
      <c r="E510" s="34"/>
      <c r="F510" s="198" t="s">
        <v>1238</v>
      </c>
      <c r="G510" s="34"/>
      <c r="H510" s="34"/>
      <c r="I510" s="34"/>
      <c r="J510" s="34"/>
      <c r="K510" s="34"/>
      <c r="L510" s="37"/>
      <c r="M510" s="199"/>
      <c r="N510" s="200"/>
      <c r="O510" s="69"/>
      <c r="P510" s="69"/>
      <c r="Q510" s="69"/>
      <c r="R510" s="69"/>
      <c r="S510" s="69"/>
      <c r="T510" s="70"/>
      <c r="U510" s="32"/>
      <c r="V510" s="32"/>
      <c r="W510" s="32"/>
      <c r="X510" s="32"/>
      <c r="Y510" s="32"/>
      <c r="Z510" s="32"/>
      <c r="AA510" s="32"/>
      <c r="AB510" s="32"/>
      <c r="AC510" s="32"/>
      <c r="AD510" s="32"/>
      <c r="AE510" s="32"/>
      <c r="AT510" s="18" t="s">
        <v>141</v>
      </c>
      <c r="AU510" s="18" t="s">
        <v>88</v>
      </c>
    </row>
    <row r="511" spans="2:51" s="13" customFormat="1" ht="12">
      <c r="B511" s="201"/>
      <c r="C511" s="202"/>
      <c r="D511" s="197" t="s">
        <v>143</v>
      </c>
      <c r="E511" s="203" t="s">
        <v>1</v>
      </c>
      <c r="F511" s="204" t="s">
        <v>1215</v>
      </c>
      <c r="G511" s="202"/>
      <c r="H511" s="203" t="s">
        <v>1</v>
      </c>
      <c r="I511" s="202"/>
      <c r="J511" s="202"/>
      <c r="K511" s="202"/>
      <c r="L511" s="205"/>
      <c r="M511" s="206"/>
      <c r="N511" s="207"/>
      <c r="O511" s="207"/>
      <c r="P511" s="207"/>
      <c r="Q511" s="207"/>
      <c r="R511" s="207"/>
      <c r="S511" s="207"/>
      <c r="T511" s="208"/>
      <c r="AT511" s="209" t="s">
        <v>143</v>
      </c>
      <c r="AU511" s="209" t="s">
        <v>88</v>
      </c>
      <c r="AV511" s="13" t="s">
        <v>86</v>
      </c>
      <c r="AW511" s="13" t="s">
        <v>33</v>
      </c>
      <c r="AX511" s="13" t="s">
        <v>78</v>
      </c>
      <c r="AY511" s="209" t="s">
        <v>133</v>
      </c>
    </row>
    <row r="512" spans="2:51" s="14" customFormat="1" ht="12">
      <c r="B512" s="210"/>
      <c r="C512" s="211"/>
      <c r="D512" s="197" t="s">
        <v>143</v>
      </c>
      <c r="E512" s="212" t="s">
        <v>1</v>
      </c>
      <c r="F512" s="213" t="s">
        <v>536</v>
      </c>
      <c r="G512" s="211"/>
      <c r="H512" s="214">
        <v>1</v>
      </c>
      <c r="I512" s="211"/>
      <c r="J512" s="211"/>
      <c r="K512" s="211"/>
      <c r="L512" s="215"/>
      <c r="M512" s="216"/>
      <c r="N512" s="217"/>
      <c r="O512" s="217"/>
      <c r="P512" s="217"/>
      <c r="Q512" s="217"/>
      <c r="R512" s="217"/>
      <c r="S512" s="217"/>
      <c r="T512" s="218"/>
      <c r="AT512" s="219" t="s">
        <v>143</v>
      </c>
      <c r="AU512" s="219" t="s">
        <v>88</v>
      </c>
      <c r="AV512" s="14" t="s">
        <v>88</v>
      </c>
      <c r="AW512" s="14" t="s">
        <v>33</v>
      </c>
      <c r="AX512" s="14" t="s">
        <v>78</v>
      </c>
      <c r="AY512" s="219" t="s">
        <v>133</v>
      </c>
    </row>
    <row r="513" spans="2:51" s="15" customFormat="1" ht="12">
      <c r="B513" s="220"/>
      <c r="C513" s="221"/>
      <c r="D513" s="197" t="s">
        <v>143</v>
      </c>
      <c r="E513" s="222" t="s">
        <v>1</v>
      </c>
      <c r="F513" s="223" t="s">
        <v>146</v>
      </c>
      <c r="G513" s="221"/>
      <c r="H513" s="224">
        <v>1</v>
      </c>
      <c r="I513" s="221"/>
      <c r="J513" s="221"/>
      <c r="K513" s="221"/>
      <c r="L513" s="225"/>
      <c r="M513" s="226"/>
      <c r="N513" s="227"/>
      <c r="O513" s="227"/>
      <c r="P513" s="227"/>
      <c r="Q513" s="227"/>
      <c r="R513" s="227"/>
      <c r="S513" s="227"/>
      <c r="T513" s="228"/>
      <c r="AT513" s="229" t="s">
        <v>143</v>
      </c>
      <c r="AU513" s="229" t="s">
        <v>88</v>
      </c>
      <c r="AV513" s="15" t="s">
        <v>139</v>
      </c>
      <c r="AW513" s="15" t="s">
        <v>33</v>
      </c>
      <c r="AX513" s="15" t="s">
        <v>86</v>
      </c>
      <c r="AY513" s="229" t="s">
        <v>133</v>
      </c>
    </row>
    <row r="514" spans="1:65" s="2" customFormat="1" ht="16.5" customHeight="1">
      <c r="A514" s="32"/>
      <c r="B514" s="33"/>
      <c r="C514" s="184" t="s">
        <v>687</v>
      </c>
      <c r="D514" s="184" t="s">
        <v>135</v>
      </c>
      <c r="E514" s="185" t="s">
        <v>850</v>
      </c>
      <c r="F514" s="186" t="s">
        <v>851</v>
      </c>
      <c r="G514" s="187" t="s">
        <v>138</v>
      </c>
      <c r="H514" s="188">
        <v>500</v>
      </c>
      <c r="I514" s="189">
        <v>0</v>
      </c>
      <c r="J514" s="189">
        <f>ROUND(I514*H514,2)</f>
        <v>0</v>
      </c>
      <c r="K514" s="190"/>
      <c r="L514" s="37"/>
      <c r="M514" s="191" t="s">
        <v>1</v>
      </c>
      <c r="N514" s="192" t="s">
        <v>43</v>
      </c>
      <c r="O514" s="193">
        <v>0.329</v>
      </c>
      <c r="P514" s="193">
        <f>O514*H514</f>
        <v>164.5</v>
      </c>
      <c r="Q514" s="193">
        <v>0</v>
      </c>
      <c r="R514" s="193">
        <f>Q514*H514</f>
        <v>0</v>
      </c>
      <c r="S514" s="193">
        <v>0</v>
      </c>
      <c r="T514" s="194">
        <f>S514*H514</f>
        <v>0</v>
      </c>
      <c r="U514" s="32"/>
      <c r="V514" s="32"/>
      <c r="W514" s="32"/>
      <c r="X514" s="32"/>
      <c r="Y514" s="32"/>
      <c r="Z514" s="32"/>
      <c r="AA514" s="32"/>
      <c r="AB514" s="32"/>
      <c r="AC514" s="32"/>
      <c r="AD514" s="32"/>
      <c r="AE514" s="32"/>
      <c r="AR514" s="195" t="s">
        <v>139</v>
      </c>
      <c r="AT514" s="195" t="s">
        <v>135</v>
      </c>
      <c r="AU514" s="195" t="s">
        <v>88</v>
      </c>
      <c r="AY514" s="18" t="s">
        <v>133</v>
      </c>
      <c r="BE514" s="196">
        <f>IF(N514="základní",J514,0)</f>
        <v>0</v>
      </c>
      <c r="BF514" s="196">
        <f>IF(N514="snížená",J514,0)</f>
        <v>0</v>
      </c>
      <c r="BG514" s="196">
        <f>IF(N514="zákl. přenesená",J514,0)</f>
        <v>0</v>
      </c>
      <c r="BH514" s="196">
        <f>IF(N514="sníž. přenesená",J514,0)</f>
        <v>0</v>
      </c>
      <c r="BI514" s="196">
        <f>IF(N514="nulová",J514,0)</f>
        <v>0</v>
      </c>
      <c r="BJ514" s="18" t="s">
        <v>86</v>
      </c>
      <c r="BK514" s="196">
        <f>ROUND(I514*H514,2)</f>
        <v>0</v>
      </c>
      <c r="BL514" s="18" t="s">
        <v>139</v>
      </c>
      <c r="BM514" s="195" t="s">
        <v>1239</v>
      </c>
    </row>
    <row r="515" spans="1:47" s="2" customFormat="1" ht="29.25">
      <c r="A515" s="32"/>
      <c r="B515" s="33"/>
      <c r="C515" s="34"/>
      <c r="D515" s="197" t="s">
        <v>141</v>
      </c>
      <c r="E515" s="34"/>
      <c r="F515" s="198" t="s">
        <v>853</v>
      </c>
      <c r="G515" s="34"/>
      <c r="H515" s="34"/>
      <c r="I515" s="34"/>
      <c r="J515" s="34"/>
      <c r="K515" s="34"/>
      <c r="L515" s="37"/>
      <c r="M515" s="199"/>
      <c r="N515" s="200"/>
      <c r="O515" s="69"/>
      <c r="P515" s="69"/>
      <c r="Q515" s="69"/>
      <c r="R515" s="69"/>
      <c r="S515" s="69"/>
      <c r="T515" s="70"/>
      <c r="U515" s="32"/>
      <c r="V515" s="32"/>
      <c r="W515" s="32"/>
      <c r="X515" s="32"/>
      <c r="Y515" s="32"/>
      <c r="Z515" s="32"/>
      <c r="AA515" s="32"/>
      <c r="AB515" s="32"/>
      <c r="AC515" s="32"/>
      <c r="AD515" s="32"/>
      <c r="AE515" s="32"/>
      <c r="AT515" s="18" t="s">
        <v>141</v>
      </c>
      <c r="AU515" s="18" t="s">
        <v>88</v>
      </c>
    </row>
    <row r="516" spans="2:51" s="13" customFormat="1" ht="12">
      <c r="B516" s="201"/>
      <c r="C516" s="202"/>
      <c r="D516" s="197" t="s">
        <v>143</v>
      </c>
      <c r="E516" s="203" t="s">
        <v>1</v>
      </c>
      <c r="F516" s="204" t="s">
        <v>946</v>
      </c>
      <c r="G516" s="202"/>
      <c r="H516" s="203" t="s">
        <v>1</v>
      </c>
      <c r="I516" s="202"/>
      <c r="J516" s="202"/>
      <c r="K516" s="202"/>
      <c r="L516" s="205"/>
      <c r="M516" s="206"/>
      <c r="N516" s="207"/>
      <c r="O516" s="207"/>
      <c r="P516" s="207"/>
      <c r="Q516" s="207"/>
      <c r="R516" s="207"/>
      <c r="S516" s="207"/>
      <c r="T516" s="208"/>
      <c r="AT516" s="209" t="s">
        <v>143</v>
      </c>
      <c r="AU516" s="209" t="s">
        <v>88</v>
      </c>
      <c r="AV516" s="13" t="s">
        <v>86</v>
      </c>
      <c r="AW516" s="13" t="s">
        <v>33</v>
      </c>
      <c r="AX516" s="13" t="s">
        <v>78</v>
      </c>
      <c r="AY516" s="209" t="s">
        <v>133</v>
      </c>
    </row>
    <row r="517" spans="2:51" s="14" customFormat="1" ht="12">
      <c r="B517" s="210"/>
      <c r="C517" s="211"/>
      <c r="D517" s="197" t="s">
        <v>143</v>
      </c>
      <c r="E517" s="212" t="s">
        <v>1</v>
      </c>
      <c r="F517" s="213" t="s">
        <v>947</v>
      </c>
      <c r="G517" s="211"/>
      <c r="H517" s="214">
        <v>500</v>
      </c>
      <c r="I517" s="211"/>
      <c r="J517" s="211"/>
      <c r="K517" s="211"/>
      <c r="L517" s="215"/>
      <c r="M517" s="216"/>
      <c r="N517" s="217"/>
      <c r="O517" s="217"/>
      <c r="P517" s="217"/>
      <c r="Q517" s="217"/>
      <c r="R517" s="217"/>
      <c r="S517" s="217"/>
      <c r="T517" s="218"/>
      <c r="AT517" s="219" t="s">
        <v>143</v>
      </c>
      <c r="AU517" s="219" t="s">
        <v>88</v>
      </c>
      <c r="AV517" s="14" t="s">
        <v>88</v>
      </c>
      <c r="AW517" s="14" t="s">
        <v>33</v>
      </c>
      <c r="AX517" s="14" t="s">
        <v>78</v>
      </c>
      <c r="AY517" s="219" t="s">
        <v>133</v>
      </c>
    </row>
    <row r="518" spans="2:51" s="15" customFormat="1" ht="12">
      <c r="B518" s="220"/>
      <c r="C518" s="221"/>
      <c r="D518" s="197" t="s">
        <v>143</v>
      </c>
      <c r="E518" s="222" t="s">
        <v>1</v>
      </c>
      <c r="F518" s="223" t="s">
        <v>146</v>
      </c>
      <c r="G518" s="221"/>
      <c r="H518" s="224">
        <v>500</v>
      </c>
      <c r="I518" s="221"/>
      <c r="J518" s="221"/>
      <c r="K518" s="221"/>
      <c r="L518" s="225"/>
      <c r="M518" s="226"/>
      <c r="N518" s="227"/>
      <c r="O518" s="227"/>
      <c r="P518" s="227"/>
      <c r="Q518" s="227"/>
      <c r="R518" s="227"/>
      <c r="S518" s="227"/>
      <c r="T518" s="228"/>
      <c r="AT518" s="229" t="s">
        <v>143</v>
      </c>
      <c r="AU518" s="229" t="s">
        <v>88</v>
      </c>
      <c r="AV518" s="15" t="s">
        <v>139</v>
      </c>
      <c r="AW518" s="15" t="s">
        <v>33</v>
      </c>
      <c r="AX518" s="15" t="s">
        <v>86</v>
      </c>
      <c r="AY518" s="229" t="s">
        <v>133</v>
      </c>
    </row>
    <row r="519" spans="1:65" s="2" customFormat="1" ht="16.5" customHeight="1">
      <c r="A519" s="32"/>
      <c r="B519" s="33"/>
      <c r="C519" s="184" t="s">
        <v>694</v>
      </c>
      <c r="D519" s="184" t="s">
        <v>135</v>
      </c>
      <c r="E519" s="185" t="s">
        <v>855</v>
      </c>
      <c r="F519" s="186" t="s">
        <v>856</v>
      </c>
      <c r="G519" s="187" t="s">
        <v>138</v>
      </c>
      <c r="H519" s="188">
        <v>154</v>
      </c>
      <c r="I519" s="189">
        <v>0</v>
      </c>
      <c r="J519" s="189">
        <f>ROUND(I519*H519,2)</f>
        <v>0</v>
      </c>
      <c r="K519" s="190"/>
      <c r="L519" s="37"/>
      <c r="M519" s="191" t="s">
        <v>1</v>
      </c>
      <c r="N519" s="192" t="s">
        <v>43</v>
      </c>
      <c r="O519" s="193">
        <v>0.09</v>
      </c>
      <c r="P519" s="193">
        <f>O519*H519</f>
        <v>13.86</v>
      </c>
      <c r="Q519" s="193">
        <v>0</v>
      </c>
      <c r="R519" s="193">
        <f>Q519*H519</f>
        <v>0</v>
      </c>
      <c r="S519" s="193">
        <v>0</v>
      </c>
      <c r="T519" s="194">
        <f>S519*H519</f>
        <v>0</v>
      </c>
      <c r="U519" s="32"/>
      <c r="V519" s="32"/>
      <c r="W519" s="32"/>
      <c r="X519" s="32"/>
      <c r="Y519" s="32"/>
      <c r="Z519" s="32"/>
      <c r="AA519" s="32"/>
      <c r="AB519" s="32"/>
      <c r="AC519" s="32"/>
      <c r="AD519" s="32"/>
      <c r="AE519" s="32"/>
      <c r="AR519" s="195" t="s">
        <v>139</v>
      </c>
      <c r="AT519" s="195" t="s">
        <v>135</v>
      </c>
      <c r="AU519" s="195" t="s">
        <v>88</v>
      </c>
      <c r="AY519" s="18" t="s">
        <v>133</v>
      </c>
      <c r="BE519" s="196">
        <f>IF(N519="základní",J519,0)</f>
        <v>0</v>
      </c>
      <c r="BF519" s="196">
        <f>IF(N519="snížená",J519,0)</f>
        <v>0</v>
      </c>
      <c r="BG519" s="196">
        <f>IF(N519="zákl. přenesená",J519,0)</f>
        <v>0</v>
      </c>
      <c r="BH519" s="196">
        <f>IF(N519="sníž. přenesená",J519,0)</f>
        <v>0</v>
      </c>
      <c r="BI519" s="196">
        <f>IF(N519="nulová",J519,0)</f>
        <v>0</v>
      </c>
      <c r="BJ519" s="18" t="s">
        <v>86</v>
      </c>
      <c r="BK519" s="196">
        <f>ROUND(I519*H519,2)</f>
        <v>0</v>
      </c>
      <c r="BL519" s="18" t="s">
        <v>139</v>
      </c>
      <c r="BM519" s="195" t="s">
        <v>1240</v>
      </c>
    </row>
    <row r="520" spans="1:47" s="2" customFormat="1" ht="19.5">
      <c r="A520" s="32"/>
      <c r="B520" s="33"/>
      <c r="C520" s="34"/>
      <c r="D520" s="197" t="s">
        <v>141</v>
      </c>
      <c r="E520" s="34"/>
      <c r="F520" s="198" t="s">
        <v>858</v>
      </c>
      <c r="G520" s="34"/>
      <c r="H520" s="34"/>
      <c r="I520" s="34"/>
      <c r="J520" s="34"/>
      <c r="K520" s="34"/>
      <c r="L520" s="37"/>
      <c r="M520" s="199"/>
      <c r="N520" s="200"/>
      <c r="O520" s="69"/>
      <c r="P520" s="69"/>
      <c r="Q520" s="69"/>
      <c r="R520" s="69"/>
      <c r="S520" s="69"/>
      <c r="T520" s="70"/>
      <c r="U520" s="32"/>
      <c r="V520" s="32"/>
      <c r="W520" s="32"/>
      <c r="X520" s="32"/>
      <c r="Y520" s="32"/>
      <c r="Z520" s="32"/>
      <c r="AA520" s="32"/>
      <c r="AB520" s="32"/>
      <c r="AC520" s="32"/>
      <c r="AD520" s="32"/>
      <c r="AE520" s="32"/>
      <c r="AT520" s="18" t="s">
        <v>141</v>
      </c>
      <c r="AU520" s="18" t="s">
        <v>88</v>
      </c>
    </row>
    <row r="521" spans="2:51" s="13" customFormat="1" ht="12">
      <c r="B521" s="201"/>
      <c r="C521" s="202"/>
      <c r="D521" s="197" t="s">
        <v>143</v>
      </c>
      <c r="E521" s="203" t="s">
        <v>1</v>
      </c>
      <c r="F521" s="204" t="s">
        <v>946</v>
      </c>
      <c r="G521" s="202"/>
      <c r="H521" s="203" t="s">
        <v>1</v>
      </c>
      <c r="I521" s="202"/>
      <c r="J521" s="202"/>
      <c r="K521" s="202"/>
      <c r="L521" s="205"/>
      <c r="M521" s="206"/>
      <c r="N521" s="207"/>
      <c r="O521" s="207"/>
      <c r="P521" s="207"/>
      <c r="Q521" s="207"/>
      <c r="R521" s="207"/>
      <c r="S521" s="207"/>
      <c r="T521" s="208"/>
      <c r="AT521" s="209" t="s">
        <v>143</v>
      </c>
      <c r="AU521" s="209" t="s">
        <v>88</v>
      </c>
      <c r="AV521" s="13" t="s">
        <v>86</v>
      </c>
      <c r="AW521" s="13" t="s">
        <v>33</v>
      </c>
      <c r="AX521" s="13" t="s">
        <v>78</v>
      </c>
      <c r="AY521" s="209" t="s">
        <v>133</v>
      </c>
    </row>
    <row r="522" spans="2:51" s="14" customFormat="1" ht="12">
      <c r="B522" s="210"/>
      <c r="C522" s="211"/>
      <c r="D522" s="197" t="s">
        <v>143</v>
      </c>
      <c r="E522" s="212" t="s">
        <v>1</v>
      </c>
      <c r="F522" s="213" t="s">
        <v>952</v>
      </c>
      <c r="G522" s="211"/>
      <c r="H522" s="214">
        <v>154</v>
      </c>
      <c r="I522" s="211"/>
      <c r="J522" s="211"/>
      <c r="K522" s="211"/>
      <c r="L522" s="215"/>
      <c r="M522" s="216"/>
      <c r="N522" s="217"/>
      <c r="O522" s="217"/>
      <c r="P522" s="217"/>
      <c r="Q522" s="217"/>
      <c r="R522" s="217"/>
      <c r="S522" s="217"/>
      <c r="T522" s="218"/>
      <c r="AT522" s="219" t="s">
        <v>143</v>
      </c>
      <c r="AU522" s="219" t="s">
        <v>88</v>
      </c>
      <c r="AV522" s="14" t="s">
        <v>88</v>
      </c>
      <c r="AW522" s="14" t="s">
        <v>33</v>
      </c>
      <c r="AX522" s="14" t="s">
        <v>78</v>
      </c>
      <c r="AY522" s="219" t="s">
        <v>133</v>
      </c>
    </row>
    <row r="523" spans="2:51" s="15" customFormat="1" ht="12">
      <c r="B523" s="220"/>
      <c r="C523" s="221"/>
      <c r="D523" s="197" t="s">
        <v>143</v>
      </c>
      <c r="E523" s="222" t="s">
        <v>1</v>
      </c>
      <c r="F523" s="223" t="s">
        <v>146</v>
      </c>
      <c r="G523" s="221"/>
      <c r="H523" s="224">
        <v>154</v>
      </c>
      <c r="I523" s="221"/>
      <c r="J523" s="221"/>
      <c r="K523" s="221"/>
      <c r="L523" s="225"/>
      <c r="M523" s="226"/>
      <c r="N523" s="227"/>
      <c r="O523" s="227"/>
      <c r="P523" s="227"/>
      <c r="Q523" s="227"/>
      <c r="R523" s="227"/>
      <c r="S523" s="227"/>
      <c r="T523" s="228"/>
      <c r="AT523" s="229" t="s">
        <v>143</v>
      </c>
      <c r="AU523" s="229" t="s">
        <v>88</v>
      </c>
      <c r="AV523" s="15" t="s">
        <v>139</v>
      </c>
      <c r="AW523" s="15" t="s">
        <v>33</v>
      </c>
      <c r="AX523" s="15" t="s">
        <v>86</v>
      </c>
      <c r="AY523" s="229" t="s">
        <v>133</v>
      </c>
    </row>
    <row r="524" spans="2:63" s="12" customFormat="1" ht="22.9" customHeight="1">
      <c r="B524" s="169"/>
      <c r="C524" s="170"/>
      <c r="D524" s="171" t="s">
        <v>77</v>
      </c>
      <c r="E524" s="182" t="s">
        <v>859</v>
      </c>
      <c r="F524" s="182" t="s">
        <v>860</v>
      </c>
      <c r="G524" s="170"/>
      <c r="H524" s="170"/>
      <c r="I524" s="170"/>
      <c r="J524" s="183">
        <f>BK524</f>
        <v>0</v>
      </c>
      <c r="K524" s="170"/>
      <c r="L524" s="174"/>
      <c r="M524" s="175"/>
      <c r="N524" s="176"/>
      <c r="O524" s="176"/>
      <c r="P524" s="177">
        <f>SUM(P525:P554)</f>
        <v>173.180246</v>
      </c>
      <c r="Q524" s="176"/>
      <c r="R524" s="177">
        <f>SUM(R525:R554)</f>
        <v>0</v>
      </c>
      <c r="S524" s="176"/>
      <c r="T524" s="178">
        <f>SUM(T525:T554)</f>
        <v>0</v>
      </c>
      <c r="AR524" s="179" t="s">
        <v>86</v>
      </c>
      <c r="AT524" s="180" t="s">
        <v>77</v>
      </c>
      <c r="AU524" s="180" t="s">
        <v>86</v>
      </c>
      <c r="AY524" s="179" t="s">
        <v>133</v>
      </c>
      <c r="BK524" s="181">
        <f>SUM(BK525:BK554)</f>
        <v>0</v>
      </c>
    </row>
    <row r="525" spans="1:65" s="2" customFormat="1" ht="16.5" customHeight="1">
      <c r="A525" s="32"/>
      <c r="B525" s="33"/>
      <c r="C525" s="184" t="s">
        <v>700</v>
      </c>
      <c r="D525" s="184" t="s">
        <v>135</v>
      </c>
      <c r="E525" s="185" t="s">
        <v>868</v>
      </c>
      <c r="F525" s="186" t="s">
        <v>869</v>
      </c>
      <c r="G525" s="187" t="s">
        <v>390</v>
      </c>
      <c r="H525" s="188">
        <v>274.218</v>
      </c>
      <c r="I525" s="189">
        <v>0</v>
      </c>
      <c r="J525" s="189">
        <f>ROUND(I525*H525,2)</f>
        <v>0</v>
      </c>
      <c r="K525" s="190"/>
      <c r="L525" s="37"/>
      <c r="M525" s="191" t="s">
        <v>1</v>
      </c>
      <c r="N525" s="192" t="s">
        <v>43</v>
      </c>
      <c r="O525" s="193">
        <v>0.03</v>
      </c>
      <c r="P525" s="193">
        <f>O525*H525</f>
        <v>8.22654</v>
      </c>
      <c r="Q525" s="193">
        <v>0</v>
      </c>
      <c r="R525" s="193">
        <f>Q525*H525</f>
        <v>0</v>
      </c>
      <c r="S525" s="193">
        <v>0</v>
      </c>
      <c r="T525" s="194">
        <f>S525*H525</f>
        <v>0</v>
      </c>
      <c r="U525" s="32"/>
      <c r="V525" s="32"/>
      <c r="W525" s="32"/>
      <c r="X525" s="32"/>
      <c r="Y525" s="32"/>
      <c r="Z525" s="32"/>
      <c r="AA525" s="32"/>
      <c r="AB525" s="32"/>
      <c r="AC525" s="32"/>
      <c r="AD525" s="32"/>
      <c r="AE525" s="32"/>
      <c r="AR525" s="195" t="s">
        <v>139</v>
      </c>
      <c r="AT525" s="195" t="s">
        <v>135</v>
      </c>
      <c r="AU525" s="195" t="s">
        <v>88</v>
      </c>
      <c r="AY525" s="18" t="s">
        <v>133</v>
      </c>
      <c r="BE525" s="196">
        <f>IF(N525="základní",J525,0)</f>
        <v>0</v>
      </c>
      <c r="BF525" s="196">
        <f>IF(N525="snížená",J525,0)</f>
        <v>0</v>
      </c>
      <c r="BG525" s="196">
        <f>IF(N525="zákl. přenesená",J525,0)</f>
        <v>0</v>
      </c>
      <c r="BH525" s="196">
        <f>IF(N525="sníž. přenesená",J525,0)</f>
        <v>0</v>
      </c>
      <c r="BI525" s="196">
        <f>IF(N525="nulová",J525,0)</f>
        <v>0</v>
      </c>
      <c r="BJ525" s="18" t="s">
        <v>86</v>
      </c>
      <c r="BK525" s="196">
        <f>ROUND(I525*H525,2)</f>
        <v>0</v>
      </c>
      <c r="BL525" s="18" t="s">
        <v>139</v>
      </c>
      <c r="BM525" s="195" t="s">
        <v>1241</v>
      </c>
    </row>
    <row r="526" spans="1:47" s="2" customFormat="1" ht="12">
      <c r="A526" s="32"/>
      <c r="B526" s="33"/>
      <c r="C526" s="34"/>
      <c r="D526" s="197" t="s">
        <v>141</v>
      </c>
      <c r="E526" s="34"/>
      <c r="F526" s="198" t="s">
        <v>871</v>
      </c>
      <c r="G526" s="34"/>
      <c r="H526" s="34"/>
      <c r="I526" s="34"/>
      <c r="J526" s="34"/>
      <c r="K526" s="34"/>
      <c r="L526" s="37"/>
      <c r="M526" s="199"/>
      <c r="N526" s="200"/>
      <c r="O526" s="69"/>
      <c r="P526" s="69"/>
      <c r="Q526" s="69"/>
      <c r="R526" s="69"/>
      <c r="S526" s="69"/>
      <c r="T526" s="70"/>
      <c r="U526" s="32"/>
      <c r="V526" s="32"/>
      <c r="W526" s="32"/>
      <c r="X526" s="32"/>
      <c r="Y526" s="32"/>
      <c r="Z526" s="32"/>
      <c r="AA526" s="32"/>
      <c r="AB526" s="32"/>
      <c r="AC526" s="32"/>
      <c r="AD526" s="32"/>
      <c r="AE526" s="32"/>
      <c r="AT526" s="18" t="s">
        <v>141</v>
      </c>
      <c r="AU526" s="18" t="s">
        <v>88</v>
      </c>
    </row>
    <row r="527" spans="2:51" s="14" customFormat="1" ht="12">
      <c r="B527" s="210"/>
      <c r="C527" s="211"/>
      <c r="D527" s="197" t="s">
        <v>143</v>
      </c>
      <c r="E527" s="212" t="s">
        <v>1</v>
      </c>
      <c r="F527" s="213" t="s">
        <v>1242</v>
      </c>
      <c r="G527" s="211"/>
      <c r="H527" s="214">
        <v>274.218</v>
      </c>
      <c r="I527" s="211"/>
      <c r="J527" s="211"/>
      <c r="K527" s="211"/>
      <c r="L527" s="215"/>
      <c r="M527" s="216"/>
      <c r="N527" s="217"/>
      <c r="O527" s="217"/>
      <c r="P527" s="217"/>
      <c r="Q527" s="217"/>
      <c r="R527" s="217"/>
      <c r="S527" s="217"/>
      <c r="T527" s="218"/>
      <c r="AT527" s="219" t="s">
        <v>143</v>
      </c>
      <c r="AU527" s="219" t="s">
        <v>88</v>
      </c>
      <c r="AV527" s="14" t="s">
        <v>88</v>
      </c>
      <c r="AW527" s="14" t="s">
        <v>33</v>
      </c>
      <c r="AX527" s="14" t="s">
        <v>86</v>
      </c>
      <c r="AY527" s="219" t="s">
        <v>133</v>
      </c>
    </row>
    <row r="528" spans="1:65" s="2" customFormat="1" ht="16.5" customHeight="1">
      <c r="A528" s="32"/>
      <c r="B528" s="33"/>
      <c r="C528" s="184" t="s">
        <v>709</v>
      </c>
      <c r="D528" s="184" t="s">
        <v>135</v>
      </c>
      <c r="E528" s="185" t="s">
        <v>874</v>
      </c>
      <c r="F528" s="186" t="s">
        <v>875</v>
      </c>
      <c r="G528" s="187" t="s">
        <v>390</v>
      </c>
      <c r="H528" s="188">
        <v>7952.322</v>
      </c>
      <c r="I528" s="189">
        <v>0</v>
      </c>
      <c r="J528" s="189">
        <f>ROUND(I528*H528,2)</f>
        <v>0</v>
      </c>
      <c r="K528" s="190"/>
      <c r="L528" s="37"/>
      <c r="M528" s="191" t="s">
        <v>1</v>
      </c>
      <c r="N528" s="192" t="s">
        <v>43</v>
      </c>
      <c r="O528" s="193">
        <v>0.002</v>
      </c>
      <c r="P528" s="193">
        <f>O528*H528</f>
        <v>15.904644000000001</v>
      </c>
      <c r="Q528" s="193">
        <v>0</v>
      </c>
      <c r="R528" s="193">
        <f>Q528*H528</f>
        <v>0</v>
      </c>
      <c r="S528" s="193">
        <v>0</v>
      </c>
      <c r="T528" s="194">
        <f>S528*H528</f>
        <v>0</v>
      </c>
      <c r="U528" s="32"/>
      <c r="V528" s="32"/>
      <c r="W528" s="32"/>
      <c r="X528" s="32"/>
      <c r="Y528" s="32"/>
      <c r="Z528" s="32"/>
      <c r="AA528" s="32"/>
      <c r="AB528" s="32"/>
      <c r="AC528" s="32"/>
      <c r="AD528" s="32"/>
      <c r="AE528" s="32"/>
      <c r="AR528" s="195" t="s">
        <v>139</v>
      </c>
      <c r="AT528" s="195" t="s">
        <v>135</v>
      </c>
      <c r="AU528" s="195" t="s">
        <v>88</v>
      </c>
      <c r="AY528" s="18" t="s">
        <v>133</v>
      </c>
      <c r="BE528" s="196">
        <f>IF(N528="základní",J528,0)</f>
        <v>0</v>
      </c>
      <c r="BF528" s="196">
        <f>IF(N528="snížená",J528,0)</f>
        <v>0</v>
      </c>
      <c r="BG528" s="196">
        <f>IF(N528="zákl. přenesená",J528,0)</f>
        <v>0</v>
      </c>
      <c r="BH528" s="196">
        <f>IF(N528="sníž. přenesená",J528,0)</f>
        <v>0</v>
      </c>
      <c r="BI528" s="196">
        <f>IF(N528="nulová",J528,0)</f>
        <v>0</v>
      </c>
      <c r="BJ528" s="18" t="s">
        <v>86</v>
      </c>
      <c r="BK528" s="196">
        <f>ROUND(I528*H528,2)</f>
        <v>0</v>
      </c>
      <c r="BL528" s="18" t="s">
        <v>139</v>
      </c>
      <c r="BM528" s="195" t="s">
        <v>1243</v>
      </c>
    </row>
    <row r="529" spans="1:47" s="2" customFormat="1" ht="12">
      <c r="A529" s="32"/>
      <c r="B529" s="33"/>
      <c r="C529" s="34"/>
      <c r="D529" s="197" t="s">
        <v>141</v>
      </c>
      <c r="E529" s="34"/>
      <c r="F529" s="198" t="s">
        <v>877</v>
      </c>
      <c r="G529" s="34"/>
      <c r="H529" s="34"/>
      <c r="I529" s="34"/>
      <c r="J529" s="34"/>
      <c r="K529" s="34"/>
      <c r="L529" s="37"/>
      <c r="M529" s="199"/>
      <c r="N529" s="200"/>
      <c r="O529" s="69"/>
      <c r="P529" s="69"/>
      <c r="Q529" s="69"/>
      <c r="R529" s="69"/>
      <c r="S529" s="69"/>
      <c r="T529" s="70"/>
      <c r="U529" s="32"/>
      <c r="V529" s="32"/>
      <c r="W529" s="32"/>
      <c r="X529" s="32"/>
      <c r="Y529" s="32"/>
      <c r="Z529" s="32"/>
      <c r="AA529" s="32"/>
      <c r="AB529" s="32"/>
      <c r="AC529" s="32"/>
      <c r="AD529" s="32"/>
      <c r="AE529" s="32"/>
      <c r="AT529" s="18" t="s">
        <v>141</v>
      </c>
      <c r="AU529" s="18" t="s">
        <v>88</v>
      </c>
    </row>
    <row r="530" spans="2:51" s="14" customFormat="1" ht="12">
      <c r="B530" s="210"/>
      <c r="C530" s="211"/>
      <c r="D530" s="197" t="s">
        <v>143</v>
      </c>
      <c r="E530" s="212" t="s">
        <v>1</v>
      </c>
      <c r="F530" s="213" t="s">
        <v>1244</v>
      </c>
      <c r="G530" s="211"/>
      <c r="H530" s="214">
        <v>7952.322</v>
      </c>
      <c r="I530" s="211"/>
      <c r="J530" s="211"/>
      <c r="K530" s="211"/>
      <c r="L530" s="215"/>
      <c r="M530" s="216"/>
      <c r="N530" s="217"/>
      <c r="O530" s="217"/>
      <c r="P530" s="217"/>
      <c r="Q530" s="217"/>
      <c r="R530" s="217"/>
      <c r="S530" s="217"/>
      <c r="T530" s="218"/>
      <c r="AT530" s="219" t="s">
        <v>143</v>
      </c>
      <c r="AU530" s="219" t="s">
        <v>88</v>
      </c>
      <c r="AV530" s="14" t="s">
        <v>88</v>
      </c>
      <c r="AW530" s="14" t="s">
        <v>33</v>
      </c>
      <c r="AX530" s="14" t="s">
        <v>86</v>
      </c>
      <c r="AY530" s="219" t="s">
        <v>133</v>
      </c>
    </row>
    <row r="531" spans="1:65" s="2" customFormat="1" ht="16.5" customHeight="1">
      <c r="A531" s="32"/>
      <c r="B531" s="33"/>
      <c r="C531" s="184" t="s">
        <v>714</v>
      </c>
      <c r="D531" s="184" t="s">
        <v>135</v>
      </c>
      <c r="E531" s="185" t="s">
        <v>1245</v>
      </c>
      <c r="F531" s="186" t="s">
        <v>1246</v>
      </c>
      <c r="G531" s="187" t="s">
        <v>390</v>
      </c>
      <c r="H531" s="188">
        <v>130</v>
      </c>
      <c r="I531" s="189">
        <v>0</v>
      </c>
      <c r="J531" s="189">
        <f>ROUND(I531*H531,2)</f>
        <v>0</v>
      </c>
      <c r="K531" s="190"/>
      <c r="L531" s="37"/>
      <c r="M531" s="191" t="s">
        <v>1</v>
      </c>
      <c r="N531" s="192" t="s">
        <v>43</v>
      </c>
      <c r="O531" s="193">
        <v>0.032</v>
      </c>
      <c r="P531" s="193">
        <f>O531*H531</f>
        <v>4.16</v>
      </c>
      <c r="Q531" s="193">
        <v>0</v>
      </c>
      <c r="R531" s="193">
        <f>Q531*H531</f>
        <v>0</v>
      </c>
      <c r="S531" s="193">
        <v>0</v>
      </c>
      <c r="T531" s="194">
        <f>S531*H531</f>
        <v>0</v>
      </c>
      <c r="U531" s="32"/>
      <c r="V531" s="32"/>
      <c r="W531" s="32"/>
      <c r="X531" s="32"/>
      <c r="Y531" s="32"/>
      <c r="Z531" s="32"/>
      <c r="AA531" s="32"/>
      <c r="AB531" s="32"/>
      <c r="AC531" s="32"/>
      <c r="AD531" s="32"/>
      <c r="AE531" s="32"/>
      <c r="AR531" s="195" t="s">
        <v>139</v>
      </c>
      <c r="AT531" s="195" t="s">
        <v>135</v>
      </c>
      <c r="AU531" s="195" t="s">
        <v>88</v>
      </c>
      <c r="AY531" s="18" t="s">
        <v>133</v>
      </c>
      <c r="BE531" s="196">
        <f>IF(N531="základní",J531,0)</f>
        <v>0</v>
      </c>
      <c r="BF531" s="196">
        <f>IF(N531="snížená",J531,0)</f>
        <v>0</v>
      </c>
      <c r="BG531" s="196">
        <f>IF(N531="zákl. přenesená",J531,0)</f>
        <v>0</v>
      </c>
      <c r="BH531" s="196">
        <f>IF(N531="sníž. přenesená",J531,0)</f>
        <v>0</v>
      </c>
      <c r="BI531" s="196">
        <f>IF(N531="nulová",J531,0)</f>
        <v>0</v>
      </c>
      <c r="BJ531" s="18" t="s">
        <v>86</v>
      </c>
      <c r="BK531" s="196">
        <f>ROUND(I531*H531,2)</f>
        <v>0</v>
      </c>
      <c r="BL531" s="18" t="s">
        <v>139</v>
      </c>
      <c r="BM531" s="195" t="s">
        <v>1247</v>
      </c>
    </row>
    <row r="532" spans="1:47" s="2" customFormat="1" ht="12">
      <c r="A532" s="32"/>
      <c r="B532" s="33"/>
      <c r="C532" s="34"/>
      <c r="D532" s="197" t="s">
        <v>141</v>
      </c>
      <c r="E532" s="34"/>
      <c r="F532" s="198" t="s">
        <v>1248</v>
      </c>
      <c r="G532" s="34"/>
      <c r="H532" s="34"/>
      <c r="I532" s="34"/>
      <c r="J532" s="34"/>
      <c r="K532" s="34"/>
      <c r="L532" s="37"/>
      <c r="M532" s="199"/>
      <c r="N532" s="200"/>
      <c r="O532" s="69"/>
      <c r="P532" s="69"/>
      <c r="Q532" s="69"/>
      <c r="R532" s="69"/>
      <c r="S532" s="69"/>
      <c r="T532" s="70"/>
      <c r="U532" s="32"/>
      <c r="V532" s="32"/>
      <c r="W532" s="32"/>
      <c r="X532" s="32"/>
      <c r="Y532" s="32"/>
      <c r="Z532" s="32"/>
      <c r="AA532" s="32"/>
      <c r="AB532" s="32"/>
      <c r="AC532" s="32"/>
      <c r="AD532" s="32"/>
      <c r="AE532" s="32"/>
      <c r="AT532" s="18" t="s">
        <v>141</v>
      </c>
      <c r="AU532" s="18" t="s">
        <v>88</v>
      </c>
    </row>
    <row r="533" spans="2:51" s="14" customFormat="1" ht="12">
      <c r="B533" s="210"/>
      <c r="C533" s="211"/>
      <c r="D533" s="197" t="s">
        <v>143</v>
      </c>
      <c r="E533" s="212" t="s">
        <v>1</v>
      </c>
      <c r="F533" s="213" t="s">
        <v>1249</v>
      </c>
      <c r="G533" s="211"/>
      <c r="H533" s="214">
        <v>130</v>
      </c>
      <c r="I533" s="211"/>
      <c r="J533" s="211"/>
      <c r="K533" s="211"/>
      <c r="L533" s="215"/>
      <c r="M533" s="216"/>
      <c r="N533" s="217"/>
      <c r="O533" s="217"/>
      <c r="P533" s="217"/>
      <c r="Q533" s="217"/>
      <c r="R533" s="217"/>
      <c r="S533" s="217"/>
      <c r="T533" s="218"/>
      <c r="AT533" s="219" t="s">
        <v>143</v>
      </c>
      <c r="AU533" s="219" t="s">
        <v>88</v>
      </c>
      <c r="AV533" s="14" t="s">
        <v>88</v>
      </c>
      <c r="AW533" s="14" t="s">
        <v>33</v>
      </c>
      <c r="AX533" s="14" t="s">
        <v>86</v>
      </c>
      <c r="AY533" s="219" t="s">
        <v>133</v>
      </c>
    </row>
    <row r="534" spans="1:65" s="2" customFormat="1" ht="16.5" customHeight="1">
      <c r="A534" s="32"/>
      <c r="B534" s="33"/>
      <c r="C534" s="184" t="s">
        <v>719</v>
      </c>
      <c r="D534" s="184" t="s">
        <v>135</v>
      </c>
      <c r="E534" s="185" t="s">
        <v>1250</v>
      </c>
      <c r="F534" s="186" t="s">
        <v>1251</v>
      </c>
      <c r="G534" s="187" t="s">
        <v>390</v>
      </c>
      <c r="H534" s="188">
        <v>130</v>
      </c>
      <c r="I534" s="189">
        <v>0</v>
      </c>
      <c r="J534" s="189">
        <f>ROUND(I534*H534,2)</f>
        <v>0</v>
      </c>
      <c r="K534" s="190"/>
      <c r="L534" s="37"/>
      <c r="M534" s="191" t="s">
        <v>1</v>
      </c>
      <c r="N534" s="192" t="s">
        <v>43</v>
      </c>
      <c r="O534" s="193">
        <v>0.003</v>
      </c>
      <c r="P534" s="193">
        <f>O534*H534</f>
        <v>0.39</v>
      </c>
      <c r="Q534" s="193">
        <v>0</v>
      </c>
      <c r="R534" s="193">
        <f>Q534*H534</f>
        <v>0</v>
      </c>
      <c r="S534" s="193">
        <v>0</v>
      </c>
      <c r="T534" s="194">
        <f>S534*H534</f>
        <v>0</v>
      </c>
      <c r="U534" s="32"/>
      <c r="V534" s="32"/>
      <c r="W534" s="32"/>
      <c r="X534" s="32"/>
      <c r="Y534" s="32"/>
      <c r="Z534" s="32"/>
      <c r="AA534" s="32"/>
      <c r="AB534" s="32"/>
      <c r="AC534" s="32"/>
      <c r="AD534" s="32"/>
      <c r="AE534" s="32"/>
      <c r="AR534" s="195" t="s">
        <v>139</v>
      </c>
      <c r="AT534" s="195" t="s">
        <v>135</v>
      </c>
      <c r="AU534" s="195" t="s">
        <v>88</v>
      </c>
      <c r="AY534" s="18" t="s">
        <v>133</v>
      </c>
      <c r="BE534" s="196">
        <f>IF(N534="základní",J534,0)</f>
        <v>0</v>
      </c>
      <c r="BF534" s="196">
        <f>IF(N534="snížená",J534,0)</f>
        <v>0</v>
      </c>
      <c r="BG534" s="196">
        <f>IF(N534="zákl. přenesená",J534,0)</f>
        <v>0</v>
      </c>
      <c r="BH534" s="196">
        <f>IF(N534="sníž. přenesená",J534,0)</f>
        <v>0</v>
      </c>
      <c r="BI534" s="196">
        <f>IF(N534="nulová",J534,0)</f>
        <v>0</v>
      </c>
      <c r="BJ534" s="18" t="s">
        <v>86</v>
      </c>
      <c r="BK534" s="196">
        <f>ROUND(I534*H534,2)</f>
        <v>0</v>
      </c>
      <c r="BL534" s="18" t="s">
        <v>139</v>
      </c>
      <c r="BM534" s="195" t="s">
        <v>1252</v>
      </c>
    </row>
    <row r="535" spans="1:47" s="2" customFormat="1" ht="12">
      <c r="A535" s="32"/>
      <c r="B535" s="33"/>
      <c r="C535" s="34"/>
      <c r="D535" s="197" t="s">
        <v>141</v>
      </c>
      <c r="E535" s="34"/>
      <c r="F535" s="198" t="s">
        <v>877</v>
      </c>
      <c r="G535" s="34"/>
      <c r="H535" s="34"/>
      <c r="I535" s="34"/>
      <c r="J535" s="34"/>
      <c r="K535" s="34"/>
      <c r="L535" s="37"/>
      <c r="M535" s="199"/>
      <c r="N535" s="200"/>
      <c r="O535" s="69"/>
      <c r="P535" s="69"/>
      <c r="Q535" s="69"/>
      <c r="R535" s="69"/>
      <c r="S535" s="69"/>
      <c r="T535" s="70"/>
      <c r="U535" s="32"/>
      <c r="V535" s="32"/>
      <c r="W535" s="32"/>
      <c r="X535" s="32"/>
      <c r="Y535" s="32"/>
      <c r="Z535" s="32"/>
      <c r="AA535" s="32"/>
      <c r="AB535" s="32"/>
      <c r="AC535" s="32"/>
      <c r="AD535" s="32"/>
      <c r="AE535" s="32"/>
      <c r="AT535" s="18" t="s">
        <v>141</v>
      </c>
      <c r="AU535" s="18" t="s">
        <v>88</v>
      </c>
    </row>
    <row r="536" spans="2:51" s="14" customFormat="1" ht="12">
      <c r="B536" s="210"/>
      <c r="C536" s="211"/>
      <c r="D536" s="197" t="s">
        <v>143</v>
      </c>
      <c r="E536" s="212" t="s">
        <v>1</v>
      </c>
      <c r="F536" s="213" t="s">
        <v>1253</v>
      </c>
      <c r="G536" s="211"/>
      <c r="H536" s="214">
        <v>130</v>
      </c>
      <c r="I536" s="211"/>
      <c r="J536" s="211"/>
      <c r="K536" s="211"/>
      <c r="L536" s="215"/>
      <c r="M536" s="216"/>
      <c r="N536" s="217"/>
      <c r="O536" s="217"/>
      <c r="P536" s="217"/>
      <c r="Q536" s="217"/>
      <c r="R536" s="217"/>
      <c r="S536" s="217"/>
      <c r="T536" s="218"/>
      <c r="AT536" s="219" t="s">
        <v>143</v>
      </c>
      <c r="AU536" s="219" t="s">
        <v>88</v>
      </c>
      <c r="AV536" s="14" t="s">
        <v>88</v>
      </c>
      <c r="AW536" s="14" t="s">
        <v>33</v>
      </c>
      <c r="AX536" s="14" t="s">
        <v>86</v>
      </c>
      <c r="AY536" s="219" t="s">
        <v>133</v>
      </c>
    </row>
    <row r="537" spans="1:65" s="2" customFormat="1" ht="16.5" customHeight="1">
      <c r="A537" s="32"/>
      <c r="B537" s="33"/>
      <c r="C537" s="184" t="s">
        <v>724</v>
      </c>
      <c r="D537" s="184" t="s">
        <v>135</v>
      </c>
      <c r="E537" s="185" t="s">
        <v>880</v>
      </c>
      <c r="F537" s="186" t="s">
        <v>881</v>
      </c>
      <c r="G537" s="187" t="s">
        <v>390</v>
      </c>
      <c r="H537" s="188">
        <v>39.2</v>
      </c>
      <c r="I537" s="189">
        <v>0</v>
      </c>
      <c r="J537" s="189">
        <f>ROUND(I537*H537,2)</f>
        <v>0</v>
      </c>
      <c r="K537" s="190"/>
      <c r="L537" s="37"/>
      <c r="M537" s="191" t="s">
        <v>1</v>
      </c>
      <c r="N537" s="192" t="s">
        <v>43</v>
      </c>
      <c r="O537" s="193">
        <v>0.835</v>
      </c>
      <c r="P537" s="193">
        <f>O537*H537</f>
        <v>32.732</v>
      </c>
      <c r="Q537" s="193">
        <v>0</v>
      </c>
      <c r="R537" s="193">
        <f>Q537*H537</f>
        <v>0</v>
      </c>
      <c r="S537" s="193">
        <v>0</v>
      </c>
      <c r="T537" s="194">
        <f>S537*H537</f>
        <v>0</v>
      </c>
      <c r="U537" s="32"/>
      <c r="V537" s="32"/>
      <c r="W537" s="32"/>
      <c r="X537" s="32"/>
      <c r="Y537" s="32"/>
      <c r="Z537" s="32"/>
      <c r="AA537" s="32"/>
      <c r="AB537" s="32"/>
      <c r="AC537" s="32"/>
      <c r="AD537" s="32"/>
      <c r="AE537" s="32"/>
      <c r="AR537" s="195" t="s">
        <v>139</v>
      </c>
      <c r="AT537" s="195" t="s">
        <v>135</v>
      </c>
      <c r="AU537" s="195" t="s">
        <v>88</v>
      </c>
      <c r="AY537" s="18" t="s">
        <v>133</v>
      </c>
      <c r="BE537" s="196">
        <f>IF(N537="základní",J537,0)</f>
        <v>0</v>
      </c>
      <c r="BF537" s="196">
        <f>IF(N537="snížená",J537,0)</f>
        <v>0</v>
      </c>
      <c r="BG537" s="196">
        <f>IF(N537="zákl. přenesená",J537,0)</f>
        <v>0</v>
      </c>
      <c r="BH537" s="196">
        <f>IF(N537="sníž. přenesená",J537,0)</f>
        <v>0</v>
      </c>
      <c r="BI537" s="196">
        <f>IF(N537="nulová",J537,0)</f>
        <v>0</v>
      </c>
      <c r="BJ537" s="18" t="s">
        <v>86</v>
      </c>
      <c r="BK537" s="196">
        <f>ROUND(I537*H537,2)</f>
        <v>0</v>
      </c>
      <c r="BL537" s="18" t="s">
        <v>139</v>
      </c>
      <c r="BM537" s="195" t="s">
        <v>1254</v>
      </c>
    </row>
    <row r="538" spans="1:47" s="2" customFormat="1" ht="12">
      <c r="A538" s="32"/>
      <c r="B538" s="33"/>
      <c r="C538" s="34"/>
      <c r="D538" s="197" t="s">
        <v>141</v>
      </c>
      <c r="E538" s="34"/>
      <c r="F538" s="198" t="s">
        <v>883</v>
      </c>
      <c r="G538" s="34"/>
      <c r="H538" s="34"/>
      <c r="I538" s="34"/>
      <c r="J538" s="34"/>
      <c r="K538" s="34"/>
      <c r="L538" s="37"/>
      <c r="M538" s="199"/>
      <c r="N538" s="200"/>
      <c r="O538" s="69"/>
      <c r="P538" s="69"/>
      <c r="Q538" s="69"/>
      <c r="R538" s="69"/>
      <c r="S538" s="69"/>
      <c r="T538" s="70"/>
      <c r="U538" s="32"/>
      <c r="V538" s="32"/>
      <c r="W538" s="32"/>
      <c r="X538" s="32"/>
      <c r="Y538" s="32"/>
      <c r="Z538" s="32"/>
      <c r="AA538" s="32"/>
      <c r="AB538" s="32"/>
      <c r="AC538" s="32"/>
      <c r="AD538" s="32"/>
      <c r="AE538" s="32"/>
      <c r="AT538" s="18" t="s">
        <v>141</v>
      </c>
      <c r="AU538" s="18" t="s">
        <v>88</v>
      </c>
    </row>
    <row r="539" spans="2:51" s="14" customFormat="1" ht="12">
      <c r="B539" s="210"/>
      <c r="C539" s="211"/>
      <c r="D539" s="197" t="s">
        <v>143</v>
      </c>
      <c r="E539" s="212" t="s">
        <v>1</v>
      </c>
      <c r="F539" s="213" t="s">
        <v>1255</v>
      </c>
      <c r="G539" s="211"/>
      <c r="H539" s="214">
        <v>39.2</v>
      </c>
      <c r="I539" s="211"/>
      <c r="J539" s="211"/>
      <c r="K539" s="211"/>
      <c r="L539" s="215"/>
      <c r="M539" s="216"/>
      <c r="N539" s="217"/>
      <c r="O539" s="217"/>
      <c r="P539" s="217"/>
      <c r="Q539" s="217"/>
      <c r="R539" s="217"/>
      <c r="S539" s="217"/>
      <c r="T539" s="218"/>
      <c r="AT539" s="219" t="s">
        <v>143</v>
      </c>
      <c r="AU539" s="219" t="s">
        <v>88</v>
      </c>
      <c r="AV539" s="14" t="s">
        <v>88</v>
      </c>
      <c r="AW539" s="14" t="s">
        <v>33</v>
      </c>
      <c r="AX539" s="14" t="s">
        <v>86</v>
      </c>
      <c r="AY539" s="219" t="s">
        <v>133</v>
      </c>
    </row>
    <row r="540" spans="1:65" s="2" customFormat="1" ht="16.5" customHeight="1">
      <c r="A540" s="32"/>
      <c r="B540" s="33"/>
      <c r="C540" s="184" t="s">
        <v>729</v>
      </c>
      <c r="D540" s="184" t="s">
        <v>135</v>
      </c>
      <c r="E540" s="185" t="s">
        <v>886</v>
      </c>
      <c r="F540" s="186" t="s">
        <v>887</v>
      </c>
      <c r="G540" s="187" t="s">
        <v>390</v>
      </c>
      <c r="H540" s="188">
        <v>1136.8</v>
      </c>
      <c r="I540" s="189">
        <v>0</v>
      </c>
      <c r="J540" s="189">
        <f>ROUND(I540*H540,2)</f>
        <v>0</v>
      </c>
      <c r="K540" s="190"/>
      <c r="L540" s="37"/>
      <c r="M540" s="191" t="s">
        <v>1</v>
      </c>
      <c r="N540" s="192" t="s">
        <v>43</v>
      </c>
      <c r="O540" s="193">
        <v>0.004</v>
      </c>
      <c r="P540" s="193">
        <f>O540*H540</f>
        <v>4.5472</v>
      </c>
      <c r="Q540" s="193">
        <v>0</v>
      </c>
      <c r="R540" s="193">
        <f>Q540*H540</f>
        <v>0</v>
      </c>
      <c r="S540" s="193">
        <v>0</v>
      </c>
      <c r="T540" s="194">
        <f>S540*H540</f>
        <v>0</v>
      </c>
      <c r="U540" s="32"/>
      <c r="V540" s="32"/>
      <c r="W540" s="32"/>
      <c r="X540" s="32"/>
      <c r="Y540" s="32"/>
      <c r="Z540" s="32"/>
      <c r="AA540" s="32"/>
      <c r="AB540" s="32"/>
      <c r="AC540" s="32"/>
      <c r="AD540" s="32"/>
      <c r="AE540" s="32"/>
      <c r="AR540" s="195" t="s">
        <v>139</v>
      </c>
      <c r="AT540" s="195" t="s">
        <v>135</v>
      </c>
      <c r="AU540" s="195" t="s">
        <v>88</v>
      </c>
      <c r="AY540" s="18" t="s">
        <v>133</v>
      </c>
      <c r="BE540" s="196">
        <f>IF(N540="základní",J540,0)</f>
        <v>0</v>
      </c>
      <c r="BF540" s="196">
        <f>IF(N540="snížená",J540,0)</f>
        <v>0</v>
      </c>
      <c r="BG540" s="196">
        <f>IF(N540="zákl. přenesená",J540,0)</f>
        <v>0</v>
      </c>
      <c r="BH540" s="196">
        <f>IF(N540="sníž. přenesená",J540,0)</f>
        <v>0</v>
      </c>
      <c r="BI540" s="196">
        <f>IF(N540="nulová",J540,0)</f>
        <v>0</v>
      </c>
      <c r="BJ540" s="18" t="s">
        <v>86</v>
      </c>
      <c r="BK540" s="196">
        <f>ROUND(I540*H540,2)</f>
        <v>0</v>
      </c>
      <c r="BL540" s="18" t="s">
        <v>139</v>
      </c>
      <c r="BM540" s="195" t="s">
        <v>1256</v>
      </c>
    </row>
    <row r="541" spans="1:47" s="2" customFormat="1" ht="19.5">
      <c r="A541" s="32"/>
      <c r="B541" s="33"/>
      <c r="C541" s="34"/>
      <c r="D541" s="197" t="s">
        <v>141</v>
      </c>
      <c r="E541" s="34"/>
      <c r="F541" s="198" t="s">
        <v>889</v>
      </c>
      <c r="G541" s="34"/>
      <c r="H541" s="34"/>
      <c r="I541" s="34"/>
      <c r="J541" s="34"/>
      <c r="K541" s="34"/>
      <c r="L541" s="37"/>
      <c r="M541" s="199"/>
      <c r="N541" s="200"/>
      <c r="O541" s="69"/>
      <c r="P541" s="69"/>
      <c r="Q541" s="69"/>
      <c r="R541" s="69"/>
      <c r="S541" s="69"/>
      <c r="T541" s="70"/>
      <c r="U541" s="32"/>
      <c r="V541" s="32"/>
      <c r="W541" s="32"/>
      <c r="X541" s="32"/>
      <c r="Y541" s="32"/>
      <c r="Z541" s="32"/>
      <c r="AA541" s="32"/>
      <c r="AB541" s="32"/>
      <c r="AC541" s="32"/>
      <c r="AD541" s="32"/>
      <c r="AE541" s="32"/>
      <c r="AT541" s="18" t="s">
        <v>141</v>
      </c>
      <c r="AU541" s="18" t="s">
        <v>88</v>
      </c>
    </row>
    <row r="542" spans="2:51" s="14" customFormat="1" ht="12">
      <c r="B542" s="210"/>
      <c r="C542" s="211"/>
      <c r="D542" s="197" t="s">
        <v>143</v>
      </c>
      <c r="E542" s="212" t="s">
        <v>1</v>
      </c>
      <c r="F542" s="213" t="s">
        <v>1257</v>
      </c>
      <c r="G542" s="211"/>
      <c r="H542" s="214">
        <v>1136.8</v>
      </c>
      <c r="I542" s="211"/>
      <c r="J542" s="211"/>
      <c r="K542" s="211"/>
      <c r="L542" s="215"/>
      <c r="M542" s="216"/>
      <c r="N542" s="217"/>
      <c r="O542" s="217"/>
      <c r="P542" s="217"/>
      <c r="Q542" s="217"/>
      <c r="R542" s="217"/>
      <c r="S542" s="217"/>
      <c r="T542" s="218"/>
      <c r="AT542" s="219" t="s">
        <v>143</v>
      </c>
      <c r="AU542" s="219" t="s">
        <v>88</v>
      </c>
      <c r="AV542" s="14" t="s">
        <v>88</v>
      </c>
      <c r="AW542" s="14" t="s">
        <v>33</v>
      </c>
      <c r="AX542" s="14" t="s">
        <v>86</v>
      </c>
      <c r="AY542" s="219" t="s">
        <v>133</v>
      </c>
    </row>
    <row r="543" spans="1:65" s="2" customFormat="1" ht="16.5" customHeight="1">
      <c r="A543" s="32"/>
      <c r="B543" s="33"/>
      <c r="C543" s="184" t="s">
        <v>733</v>
      </c>
      <c r="D543" s="184" t="s">
        <v>135</v>
      </c>
      <c r="E543" s="185" t="s">
        <v>892</v>
      </c>
      <c r="F543" s="186" t="s">
        <v>893</v>
      </c>
      <c r="G543" s="187" t="s">
        <v>390</v>
      </c>
      <c r="H543" s="188">
        <v>274.218</v>
      </c>
      <c r="I543" s="189">
        <v>0</v>
      </c>
      <c r="J543" s="189">
        <f>ROUND(I543*H543,2)</f>
        <v>0</v>
      </c>
      <c r="K543" s="190"/>
      <c r="L543" s="37"/>
      <c r="M543" s="191" t="s">
        <v>1</v>
      </c>
      <c r="N543" s="192" t="s">
        <v>43</v>
      </c>
      <c r="O543" s="193">
        <v>0.159</v>
      </c>
      <c r="P543" s="193">
        <f>O543*H543</f>
        <v>43.60066200000001</v>
      </c>
      <c r="Q543" s="193">
        <v>0</v>
      </c>
      <c r="R543" s="193">
        <f>Q543*H543</f>
        <v>0</v>
      </c>
      <c r="S543" s="193">
        <v>0</v>
      </c>
      <c r="T543" s="194">
        <f>S543*H543</f>
        <v>0</v>
      </c>
      <c r="U543" s="32"/>
      <c r="V543" s="32"/>
      <c r="W543" s="32"/>
      <c r="X543" s="32"/>
      <c r="Y543" s="32"/>
      <c r="Z543" s="32"/>
      <c r="AA543" s="32"/>
      <c r="AB543" s="32"/>
      <c r="AC543" s="32"/>
      <c r="AD543" s="32"/>
      <c r="AE543" s="32"/>
      <c r="AR543" s="195" t="s">
        <v>139</v>
      </c>
      <c r="AT543" s="195" t="s">
        <v>135</v>
      </c>
      <c r="AU543" s="195" t="s">
        <v>88</v>
      </c>
      <c r="AY543" s="18" t="s">
        <v>133</v>
      </c>
      <c r="BE543" s="196">
        <f>IF(N543="základní",J543,0)</f>
        <v>0</v>
      </c>
      <c r="BF543" s="196">
        <f>IF(N543="snížená",J543,0)</f>
        <v>0</v>
      </c>
      <c r="BG543" s="196">
        <f>IF(N543="zákl. přenesená",J543,0)</f>
        <v>0</v>
      </c>
      <c r="BH543" s="196">
        <f>IF(N543="sníž. přenesená",J543,0)</f>
        <v>0</v>
      </c>
      <c r="BI543" s="196">
        <f>IF(N543="nulová",J543,0)</f>
        <v>0</v>
      </c>
      <c r="BJ543" s="18" t="s">
        <v>86</v>
      </c>
      <c r="BK543" s="196">
        <f>ROUND(I543*H543,2)</f>
        <v>0</v>
      </c>
      <c r="BL543" s="18" t="s">
        <v>139</v>
      </c>
      <c r="BM543" s="195" t="s">
        <v>1258</v>
      </c>
    </row>
    <row r="544" spans="1:47" s="2" customFormat="1" ht="12">
      <c r="A544" s="32"/>
      <c r="B544" s="33"/>
      <c r="C544" s="34"/>
      <c r="D544" s="197" t="s">
        <v>141</v>
      </c>
      <c r="E544" s="34"/>
      <c r="F544" s="198" t="s">
        <v>895</v>
      </c>
      <c r="G544" s="34"/>
      <c r="H544" s="34"/>
      <c r="I544" s="34"/>
      <c r="J544" s="34"/>
      <c r="K544" s="34"/>
      <c r="L544" s="37"/>
      <c r="M544" s="199"/>
      <c r="N544" s="200"/>
      <c r="O544" s="69"/>
      <c r="P544" s="69"/>
      <c r="Q544" s="69"/>
      <c r="R544" s="69"/>
      <c r="S544" s="69"/>
      <c r="T544" s="70"/>
      <c r="U544" s="32"/>
      <c r="V544" s="32"/>
      <c r="W544" s="32"/>
      <c r="X544" s="32"/>
      <c r="Y544" s="32"/>
      <c r="Z544" s="32"/>
      <c r="AA544" s="32"/>
      <c r="AB544" s="32"/>
      <c r="AC544" s="32"/>
      <c r="AD544" s="32"/>
      <c r="AE544" s="32"/>
      <c r="AT544" s="18" t="s">
        <v>141</v>
      </c>
      <c r="AU544" s="18" t="s">
        <v>88</v>
      </c>
    </row>
    <row r="545" spans="2:51" s="14" customFormat="1" ht="12">
      <c r="B545" s="210"/>
      <c r="C545" s="211"/>
      <c r="D545" s="197" t="s">
        <v>143</v>
      </c>
      <c r="E545" s="212" t="s">
        <v>1</v>
      </c>
      <c r="F545" s="213" t="s">
        <v>1259</v>
      </c>
      <c r="G545" s="211"/>
      <c r="H545" s="214">
        <v>274.218</v>
      </c>
      <c r="I545" s="211"/>
      <c r="J545" s="211"/>
      <c r="K545" s="211"/>
      <c r="L545" s="215"/>
      <c r="M545" s="216"/>
      <c r="N545" s="217"/>
      <c r="O545" s="217"/>
      <c r="P545" s="217"/>
      <c r="Q545" s="217"/>
      <c r="R545" s="217"/>
      <c r="S545" s="217"/>
      <c r="T545" s="218"/>
      <c r="AT545" s="219" t="s">
        <v>143</v>
      </c>
      <c r="AU545" s="219" t="s">
        <v>88</v>
      </c>
      <c r="AV545" s="14" t="s">
        <v>88</v>
      </c>
      <c r="AW545" s="14" t="s">
        <v>33</v>
      </c>
      <c r="AX545" s="14" t="s">
        <v>86</v>
      </c>
      <c r="AY545" s="219" t="s">
        <v>133</v>
      </c>
    </row>
    <row r="546" spans="1:65" s="2" customFormat="1" ht="16.5" customHeight="1">
      <c r="A546" s="32"/>
      <c r="B546" s="33"/>
      <c r="C546" s="184" t="s">
        <v>737</v>
      </c>
      <c r="D546" s="184" t="s">
        <v>135</v>
      </c>
      <c r="E546" s="185" t="s">
        <v>898</v>
      </c>
      <c r="F546" s="186" t="s">
        <v>899</v>
      </c>
      <c r="G546" s="187" t="s">
        <v>390</v>
      </c>
      <c r="H546" s="188">
        <v>169.2</v>
      </c>
      <c r="I546" s="189">
        <v>0</v>
      </c>
      <c r="J546" s="189">
        <f>ROUND(I546*H546,2)</f>
        <v>0</v>
      </c>
      <c r="K546" s="190"/>
      <c r="L546" s="37"/>
      <c r="M546" s="191" t="s">
        <v>1</v>
      </c>
      <c r="N546" s="192" t="s">
        <v>43</v>
      </c>
      <c r="O546" s="193">
        <v>0.376</v>
      </c>
      <c r="P546" s="193">
        <f>O546*H546</f>
        <v>63.6192</v>
      </c>
      <c r="Q546" s="193">
        <v>0</v>
      </c>
      <c r="R546" s="193">
        <f>Q546*H546</f>
        <v>0</v>
      </c>
      <c r="S546" s="193">
        <v>0</v>
      </c>
      <c r="T546" s="194">
        <f>S546*H546</f>
        <v>0</v>
      </c>
      <c r="U546" s="32"/>
      <c r="V546" s="32"/>
      <c r="W546" s="32"/>
      <c r="X546" s="32"/>
      <c r="Y546" s="32"/>
      <c r="Z546" s="32"/>
      <c r="AA546" s="32"/>
      <c r="AB546" s="32"/>
      <c r="AC546" s="32"/>
      <c r="AD546" s="32"/>
      <c r="AE546" s="32"/>
      <c r="AR546" s="195" t="s">
        <v>139</v>
      </c>
      <c r="AT546" s="195" t="s">
        <v>135</v>
      </c>
      <c r="AU546" s="195" t="s">
        <v>88</v>
      </c>
      <c r="AY546" s="18" t="s">
        <v>133</v>
      </c>
      <c r="BE546" s="196">
        <f>IF(N546="základní",J546,0)</f>
        <v>0</v>
      </c>
      <c r="BF546" s="196">
        <f>IF(N546="snížená",J546,0)</f>
        <v>0</v>
      </c>
      <c r="BG546" s="196">
        <f>IF(N546="zákl. přenesená",J546,0)</f>
        <v>0</v>
      </c>
      <c r="BH546" s="196">
        <f>IF(N546="sníž. přenesená",J546,0)</f>
        <v>0</v>
      </c>
      <c r="BI546" s="196">
        <f>IF(N546="nulová",J546,0)</f>
        <v>0</v>
      </c>
      <c r="BJ546" s="18" t="s">
        <v>86</v>
      </c>
      <c r="BK546" s="196">
        <f>ROUND(I546*H546,2)</f>
        <v>0</v>
      </c>
      <c r="BL546" s="18" t="s">
        <v>139</v>
      </c>
      <c r="BM546" s="195" t="s">
        <v>1260</v>
      </c>
    </row>
    <row r="547" spans="1:47" s="2" customFormat="1" ht="12">
      <c r="A547" s="32"/>
      <c r="B547" s="33"/>
      <c r="C547" s="34"/>
      <c r="D547" s="197" t="s">
        <v>141</v>
      </c>
      <c r="E547" s="34"/>
      <c r="F547" s="198" t="s">
        <v>901</v>
      </c>
      <c r="G547" s="34"/>
      <c r="H547" s="34"/>
      <c r="I547" s="34"/>
      <c r="J547" s="34"/>
      <c r="K547" s="34"/>
      <c r="L547" s="37"/>
      <c r="M547" s="199"/>
      <c r="N547" s="200"/>
      <c r="O547" s="69"/>
      <c r="P547" s="69"/>
      <c r="Q547" s="69"/>
      <c r="R547" s="69"/>
      <c r="S547" s="69"/>
      <c r="T547" s="70"/>
      <c r="U547" s="32"/>
      <c r="V547" s="32"/>
      <c r="W547" s="32"/>
      <c r="X547" s="32"/>
      <c r="Y547" s="32"/>
      <c r="Z547" s="32"/>
      <c r="AA547" s="32"/>
      <c r="AB547" s="32"/>
      <c r="AC547" s="32"/>
      <c r="AD547" s="32"/>
      <c r="AE547" s="32"/>
      <c r="AT547" s="18" t="s">
        <v>141</v>
      </c>
      <c r="AU547" s="18" t="s">
        <v>88</v>
      </c>
    </row>
    <row r="548" spans="2:51" s="14" customFormat="1" ht="12">
      <c r="B548" s="210"/>
      <c r="C548" s="211"/>
      <c r="D548" s="197" t="s">
        <v>143</v>
      </c>
      <c r="E548" s="212" t="s">
        <v>1</v>
      </c>
      <c r="F548" s="213" t="s">
        <v>1261</v>
      </c>
      <c r="G548" s="211"/>
      <c r="H548" s="214">
        <v>169.2</v>
      </c>
      <c r="I548" s="211"/>
      <c r="J548" s="211"/>
      <c r="K548" s="211"/>
      <c r="L548" s="215"/>
      <c r="M548" s="216"/>
      <c r="N548" s="217"/>
      <c r="O548" s="217"/>
      <c r="P548" s="217"/>
      <c r="Q548" s="217"/>
      <c r="R548" s="217"/>
      <c r="S548" s="217"/>
      <c r="T548" s="218"/>
      <c r="AT548" s="219" t="s">
        <v>143</v>
      </c>
      <c r="AU548" s="219" t="s">
        <v>88</v>
      </c>
      <c r="AV548" s="14" t="s">
        <v>88</v>
      </c>
      <c r="AW548" s="14" t="s">
        <v>33</v>
      </c>
      <c r="AX548" s="14" t="s">
        <v>86</v>
      </c>
      <c r="AY548" s="219" t="s">
        <v>133</v>
      </c>
    </row>
    <row r="549" spans="1:65" s="2" customFormat="1" ht="16.5" customHeight="1">
      <c r="A549" s="32"/>
      <c r="B549" s="33"/>
      <c r="C549" s="184" t="s">
        <v>741</v>
      </c>
      <c r="D549" s="184" t="s">
        <v>135</v>
      </c>
      <c r="E549" s="185" t="s">
        <v>910</v>
      </c>
      <c r="F549" s="186" t="s">
        <v>911</v>
      </c>
      <c r="G549" s="187" t="s">
        <v>390</v>
      </c>
      <c r="H549" s="188">
        <v>39.2</v>
      </c>
      <c r="I549" s="189">
        <v>0</v>
      </c>
      <c r="J549" s="189">
        <f>ROUND(I549*H549,2)</f>
        <v>0</v>
      </c>
      <c r="K549" s="190"/>
      <c r="L549" s="37"/>
      <c r="M549" s="191" t="s">
        <v>1</v>
      </c>
      <c r="N549" s="192" t="s">
        <v>43</v>
      </c>
      <c r="O549" s="193">
        <v>0</v>
      </c>
      <c r="P549" s="193">
        <f>O549*H549</f>
        <v>0</v>
      </c>
      <c r="Q549" s="193">
        <v>0</v>
      </c>
      <c r="R549" s="193">
        <f>Q549*H549</f>
        <v>0</v>
      </c>
      <c r="S549" s="193">
        <v>0</v>
      </c>
      <c r="T549" s="194">
        <f>S549*H549</f>
        <v>0</v>
      </c>
      <c r="U549" s="32"/>
      <c r="V549" s="32"/>
      <c r="W549" s="32"/>
      <c r="X549" s="32"/>
      <c r="Y549" s="32"/>
      <c r="Z549" s="32"/>
      <c r="AA549" s="32"/>
      <c r="AB549" s="32"/>
      <c r="AC549" s="32"/>
      <c r="AD549" s="32"/>
      <c r="AE549" s="32"/>
      <c r="AR549" s="195" t="s">
        <v>139</v>
      </c>
      <c r="AT549" s="195" t="s">
        <v>135</v>
      </c>
      <c r="AU549" s="195" t="s">
        <v>88</v>
      </c>
      <c r="AY549" s="18" t="s">
        <v>133</v>
      </c>
      <c r="BE549" s="196">
        <f>IF(N549="základní",J549,0)</f>
        <v>0</v>
      </c>
      <c r="BF549" s="196">
        <f>IF(N549="snížená",J549,0)</f>
        <v>0</v>
      </c>
      <c r="BG549" s="196">
        <f>IF(N549="zákl. přenesená",J549,0)</f>
        <v>0</v>
      </c>
      <c r="BH549" s="196">
        <f>IF(N549="sníž. přenesená",J549,0)</f>
        <v>0</v>
      </c>
      <c r="BI549" s="196">
        <f>IF(N549="nulová",J549,0)</f>
        <v>0</v>
      </c>
      <c r="BJ549" s="18" t="s">
        <v>86</v>
      </c>
      <c r="BK549" s="196">
        <f>ROUND(I549*H549,2)</f>
        <v>0</v>
      </c>
      <c r="BL549" s="18" t="s">
        <v>139</v>
      </c>
      <c r="BM549" s="195" t="s">
        <v>1262</v>
      </c>
    </row>
    <row r="550" spans="1:47" s="2" customFormat="1" ht="19.5">
      <c r="A550" s="32"/>
      <c r="B550" s="33"/>
      <c r="C550" s="34"/>
      <c r="D550" s="197" t="s">
        <v>141</v>
      </c>
      <c r="E550" s="34"/>
      <c r="F550" s="198" t="s">
        <v>913</v>
      </c>
      <c r="G550" s="34"/>
      <c r="H550" s="34"/>
      <c r="I550" s="34"/>
      <c r="J550" s="34"/>
      <c r="K550" s="34"/>
      <c r="L550" s="37"/>
      <c r="M550" s="199"/>
      <c r="N550" s="200"/>
      <c r="O550" s="69"/>
      <c r="P550" s="69"/>
      <c r="Q550" s="69"/>
      <c r="R550" s="69"/>
      <c r="S550" s="69"/>
      <c r="T550" s="70"/>
      <c r="U550" s="32"/>
      <c r="V550" s="32"/>
      <c r="W550" s="32"/>
      <c r="X550" s="32"/>
      <c r="Y550" s="32"/>
      <c r="Z550" s="32"/>
      <c r="AA550" s="32"/>
      <c r="AB550" s="32"/>
      <c r="AC550" s="32"/>
      <c r="AD550" s="32"/>
      <c r="AE550" s="32"/>
      <c r="AT550" s="18" t="s">
        <v>141</v>
      </c>
      <c r="AU550" s="18" t="s">
        <v>88</v>
      </c>
    </row>
    <row r="551" spans="2:51" s="14" customFormat="1" ht="12">
      <c r="B551" s="210"/>
      <c r="C551" s="211"/>
      <c r="D551" s="197" t="s">
        <v>143</v>
      </c>
      <c r="E551" s="212" t="s">
        <v>1</v>
      </c>
      <c r="F551" s="213" t="s">
        <v>1255</v>
      </c>
      <c r="G551" s="211"/>
      <c r="H551" s="214">
        <v>39.2</v>
      </c>
      <c r="I551" s="211"/>
      <c r="J551" s="211"/>
      <c r="K551" s="211"/>
      <c r="L551" s="215"/>
      <c r="M551" s="216"/>
      <c r="N551" s="217"/>
      <c r="O551" s="217"/>
      <c r="P551" s="217"/>
      <c r="Q551" s="217"/>
      <c r="R551" s="217"/>
      <c r="S551" s="217"/>
      <c r="T551" s="218"/>
      <c r="AT551" s="219" t="s">
        <v>143</v>
      </c>
      <c r="AU551" s="219" t="s">
        <v>88</v>
      </c>
      <c r="AV551" s="14" t="s">
        <v>88</v>
      </c>
      <c r="AW551" s="14" t="s">
        <v>33</v>
      </c>
      <c r="AX551" s="14" t="s">
        <v>86</v>
      </c>
      <c r="AY551" s="219" t="s">
        <v>133</v>
      </c>
    </row>
    <row r="552" spans="1:65" s="2" customFormat="1" ht="16.5" customHeight="1">
      <c r="A552" s="32"/>
      <c r="B552" s="33"/>
      <c r="C552" s="184" t="s">
        <v>746</v>
      </c>
      <c r="D552" s="184" t="s">
        <v>135</v>
      </c>
      <c r="E552" s="185" t="s">
        <v>916</v>
      </c>
      <c r="F552" s="186" t="s">
        <v>389</v>
      </c>
      <c r="G552" s="187" t="s">
        <v>390</v>
      </c>
      <c r="H552" s="188">
        <v>184.218</v>
      </c>
      <c r="I552" s="189">
        <v>0</v>
      </c>
      <c r="J552" s="189">
        <f>ROUND(I552*H552,2)</f>
        <v>0</v>
      </c>
      <c r="K552" s="190"/>
      <c r="L552" s="37"/>
      <c r="M552" s="191" t="s">
        <v>1</v>
      </c>
      <c r="N552" s="192" t="s">
        <v>43</v>
      </c>
      <c r="O552" s="193">
        <v>0</v>
      </c>
      <c r="P552" s="193">
        <f>O552*H552</f>
        <v>0</v>
      </c>
      <c r="Q552" s="193">
        <v>0</v>
      </c>
      <c r="R552" s="193">
        <f>Q552*H552</f>
        <v>0</v>
      </c>
      <c r="S552" s="193">
        <v>0</v>
      </c>
      <c r="T552" s="194">
        <f>S552*H552</f>
        <v>0</v>
      </c>
      <c r="U552" s="32"/>
      <c r="V552" s="32"/>
      <c r="W552" s="32"/>
      <c r="X552" s="32"/>
      <c r="Y552" s="32"/>
      <c r="Z552" s="32"/>
      <c r="AA552" s="32"/>
      <c r="AB552" s="32"/>
      <c r="AC552" s="32"/>
      <c r="AD552" s="32"/>
      <c r="AE552" s="32"/>
      <c r="AR552" s="195" t="s">
        <v>139</v>
      </c>
      <c r="AT552" s="195" t="s">
        <v>135</v>
      </c>
      <c r="AU552" s="195" t="s">
        <v>88</v>
      </c>
      <c r="AY552" s="18" t="s">
        <v>133</v>
      </c>
      <c r="BE552" s="196">
        <f>IF(N552="základní",J552,0)</f>
        <v>0</v>
      </c>
      <c r="BF552" s="196">
        <f>IF(N552="snížená",J552,0)</f>
        <v>0</v>
      </c>
      <c r="BG552" s="196">
        <f>IF(N552="zákl. přenesená",J552,0)</f>
        <v>0</v>
      </c>
      <c r="BH552" s="196">
        <f>IF(N552="sníž. přenesená",J552,0)</f>
        <v>0</v>
      </c>
      <c r="BI552" s="196">
        <f>IF(N552="nulová",J552,0)</f>
        <v>0</v>
      </c>
      <c r="BJ552" s="18" t="s">
        <v>86</v>
      </c>
      <c r="BK552" s="196">
        <f>ROUND(I552*H552,2)</f>
        <v>0</v>
      </c>
      <c r="BL552" s="18" t="s">
        <v>139</v>
      </c>
      <c r="BM552" s="195" t="s">
        <v>1263</v>
      </c>
    </row>
    <row r="553" spans="1:47" s="2" customFormat="1" ht="12">
      <c r="A553" s="32"/>
      <c r="B553" s="33"/>
      <c r="C553" s="34"/>
      <c r="D553" s="197" t="s">
        <v>141</v>
      </c>
      <c r="E553" s="34"/>
      <c r="F553" s="198" t="s">
        <v>392</v>
      </c>
      <c r="G553" s="34"/>
      <c r="H553" s="34"/>
      <c r="I553" s="34"/>
      <c r="J553" s="34"/>
      <c r="K553" s="34"/>
      <c r="L553" s="37"/>
      <c r="M553" s="199"/>
      <c r="N553" s="200"/>
      <c r="O553" s="69"/>
      <c r="P553" s="69"/>
      <c r="Q553" s="69"/>
      <c r="R553" s="69"/>
      <c r="S553" s="69"/>
      <c r="T553" s="70"/>
      <c r="U553" s="32"/>
      <c r="V553" s="32"/>
      <c r="W553" s="32"/>
      <c r="X553" s="32"/>
      <c r="Y553" s="32"/>
      <c r="Z553" s="32"/>
      <c r="AA553" s="32"/>
      <c r="AB553" s="32"/>
      <c r="AC553" s="32"/>
      <c r="AD553" s="32"/>
      <c r="AE553" s="32"/>
      <c r="AT553" s="18" t="s">
        <v>141</v>
      </c>
      <c r="AU553" s="18" t="s">
        <v>88</v>
      </c>
    </row>
    <row r="554" spans="2:51" s="14" customFormat="1" ht="12">
      <c r="B554" s="210"/>
      <c r="C554" s="211"/>
      <c r="D554" s="197" t="s">
        <v>143</v>
      </c>
      <c r="E554" s="212" t="s">
        <v>1</v>
      </c>
      <c r="F554" s="213" t="s">
        <v>1264</v>
      </c>
      <c r="G554" s="211"/>
      <c r="H554" s="214">
        <v>184.218</v>
      </c>
      <c r="I554" s="211"/>
      <c r="J554" s="211"/>
      <c r="K554" s="211"/>
      <c r="L554" s="215"/>
      <c r="M554" s="216"/>
      <c r="N554" s="217"/>
      <c r="O554" s="217"/>
      <c r="P554" s="217"/>
      <c r="Q554" s="217"/>
      <c r="R554" s="217"/>
      <c r="S554" s="217"/>
      <c r="T554" s="218"/>
      <c r="AT554" s="219" t="s">
        <v>143</v>
      </c>
      <c r="AU554" s="219" t="s">
        <v>88</v>
      </c>
      <c r="AV554" s="14" t="s">
        <v>88</v>
      </c>
      <c r="AW554" s="14" t="s">
        <v>33</v>
      </c>
      <c r="AX554" s="14" t="s">
        <v>86</v>
      </c>
      <c r="AY554" s="219" t="s">
        <v>133</v>
      </c>
    </row>
    <row r="555" spans="2:63" s="12" customFormat="1" ht="22.9" customHeight="1">
      <c r="B555" s="169"/>
      <c r="C555" s="170"/>
      <c r="D555" s="171" t="s">
        <v>77</v>
      </c>
      <c r="E555" s="182" t="s">
        <v>918</v>
      </c>
      <c r="F555" s="182" t="s">
        <v>919</v>
      </c>
      <c r="G555" s="170"/>
      <c r="H555" s="170"/>
      <c r="I555" s="170"/>
      <c r="J555" s="183">
        <f>BK555</f>
        <v>0</v>
      </c>
      <c r="K555" s="170"/>
      <c r="L555" s="174"/>
      <c r="M555" s="175"/>
      <c r="N555" s="176"/>
      <c r="O555" s="176"/>
      <c r="P555" s="177">
        <f>SUM(P556:P557)</f>
        <v>2027.0938399999998</v>
      </c>
      <c r="Q555" s="176"/>
      <c r="R555" s="177">
        <f>SUM(R556:R557)</f>
        <v>0</v>
      </c>
      <c r="S555" s="176"/>
      <c r="T555" s="178">
        <f>SUM(T556:T557)</f>
        <v>0</v>
      </c>
      <c r="AR555" s="179" t="s">
        <v>86</v>
      </c>
      <c r="AT555" s="180" t="s">
        <v>77</v>
      </c>
      <c r="AU555" s="180" t="s">
        <v>86</v>
      </c>
      <c r="AY555" s="179" t="s">
        <v>133</v>
      </c>
      <c r="BK555" s="181">
        <f>SUM(BK556:BK557)</f>
        <v>0</v>
      </c>
    </row>
    <row r="556" spans="1:65" s="2" customFormat="1" ht="16.5" customHeight="1">
      <c r="A556" s="32"/>
      <c r="B556" s="33"/>
      <c r="C556" s="184" t="s">
        <v>750</v>
      </c>
      <c r="D556" s="184" t="s">
        <v>135</v>
      </c>
      <c r="E556" s="185" t="s">
        <v>1265</v>
      </c>
      <c r="F556" s="186" t="s">
        <v>1266</v>
      </c>
      <c r="G556" s="187" t="s">
        <v>390</v>
      </c>
      <c r="H556" s="188">
        <v>1369.658</v>
      </c>
      <c r="I556" s="189">
        <v>0</v>
      </c>
      <c r="J556" s="189">
        <f>ROUND(I556*H556,2)</f>
        <v>0</v>
      </c>
      <c r="K556" s="190"/>
      <c r="L556" s="37"/>
      <c r="M556" s="191" t="s">
        <v>1</v>
      </c>
      <c r="N556" s="192" t="s">
        <v>43</v>
      </c>
      <c r="O556" s="193">
        <v>1.48</v>
      </c>
      <c r="P556" s="193">
        <f>O556*H556</f>
        <v>2027.0938399999998</v>
      </c>
      <c r="Q556" s="193">
        <v>0</v>
      </c>
      <c r="R556" s="193">
        <f>Q556*H556</f>
        <v>0</v>
      </c>
      <c r="S556" s="193">
        <v>0</v>
      </c>
      <c r="T556" s="194">
        <f>S556*H556</f>
        <v>0</v>
      </c>
      <c r="U556" s="32"/>
      <c r="V556" s="32"/>
      <c r="W556" s="32"/>
      <c r="X556" s="32"/>
      <c r="Y556" s="32"/>
      <c r="Z556" s="32"/>
      <c r="AA556" s="32"/>
      <c r="AB556" s="32"/>
      <c r="AC556" s="32"/>
      <c r="AD556" s="32"/>
      <c r="AE556" s="32"/>
      <c r="AR556" s="195" t="s">
        <v>139</v>
      </c>
      <c r="AT556" s="195" t="s">
        <v>135</v>
      </c>
      <c r="AU556" s="195" t="s">
        <v>88</v>
      </c>
      <c r="AY556" s="18" t="s">
        <v>133</v>
      </c>
      <c r="BE556" s="196">
        <f>IF(N556="základní",J556,0)</f>
        <v>0</v>
      </c>
      <c r="BF556" s="196">
        <f>IF(N556="snížená",J556,0)</f>
        <v>0</v>
      </c>
      <c r="BG556" s="196">
        <f>IF(N556="zákl. přenesená",J556,0)</f>
        <v>0</v>
      </c>
      <c r="BH556" s="196">
        <f>IF(N556="sníž. přenesená",J556,0)</f>
        <v>0</v>
      </c>
      <c r="BI556" s="196">
        <f>IF(N556="nulová",J556,0)</f>
        <v>0</v>
      </c>
      <c r="BJ556" s="18" t="s">
        <v>86</v>
      </c>
      <c r="BK556" s="196">
        <f>ROUND(I556*H556,2)</f>
        <v>0</v>
      </c>
      <c r="BL556" s="18" t="s">
        <v>139</v>
      </c>
      <c r="BM556" s="195" t="s">
        <v>1267</v>
      </c>
    </row>
    <row r="557" spans="1:47" s="2" customFormat="1" ht="19.5">
      <c r="A557" s="32"/>
      <c r="B557" s="33"/>
      <c r="C557" s="34"/>
      <c r="D557" s="197" t="s">
        <v>141</v>
      </c>
      <c r="E557" s="34"/>
      <c r="F557" s="198" t="s">
        <v>1268</v>
      </c>
      <c r="G557" s="34"/>
      <c r="H557" s="34"/>
      <c r="I557" s="34"/>
      <c r="J557" s="34"/>
      <c r="K557" s="34"/>
      <c r="L557" s="37"/>
      <c r="M557" s="253"/>
      <c r="N557" s="254"/>
      <c r="O557" s="255"/>
      <c r="P557" s="255"/>
      <c r="Q557" s="255"/>
      <c r="R557" s="255"/>
      <c r="S557" s="255"/>
      <c r="T557" s="256"/>
      <c r="U557" s="32"/>
      <c r="V557" s="32"/>
      <c r="W557" s="32"/>
      <c r="X557" s="32"/>
      <c r="Y557" s="32"/>
      <c r="Z557" s="32"/>
      <c r="AA557" s="32"/>
      <c r="AB557" s="32"/>
      <c r="AC557" s="32"/>
      <c r="AD557" s="32"/>
      <c r="AE557" s="32"/>
      <c r="AT557" s="18" t="s">
        <v>141</v>
      </c>
      <c r="AU557" s="18" t="s">
        <v>88</v>
      </c>
    </row>
    <row r="558" spans="1:31" s="2" customFormat="1" ht="6.95" customHeight="1">
      <c r="A558" s="32"/>
      <c r="B558" s="52"/>
      <c r="C558" s="53"/>
      <c r="D558" s="53"/>
      <c r="E558" s="53"/>
      <c r="F558" s="53"/>
      <c r="G558" s="53"/>
      <c r="H558" s="53"/>
      <c r="I558" s="53"/>
      <c r="J558" s="53"/>
      <c r="K558" s="53"/>
      <c r="L558" s="37"/>
      <c r="M558" s="32"/>
      <c r="O558" s="32"/>
      <c r="P558" s="32"/>
      <c r="Q558" s="32"/>
      <c r="R558" s="32"/>
      <c r="S558" s="32"/>
      <c r="T558" s="32"/>
      <c r="U558" s="32"/>
      <c r="V558" s="32"/>
      <c r="W558" s="32"/>
      <c r="X558" s="32"/>
      <c r="Y558" s="32"/>
      <c r="Z558" s="32"/>
      <c r="AA558" s="32"/>
      <c r="AB558" s="32"/>
      <c r="AC558" s="32"/>
      <c r="AD558" s="32"/>
      <c r="AE558" s="32"/>
    </row>
  </sheetData>
  <sheetProtection formatColumns="0" formatRows="0" autoFilter="0"/>
  <autoFilter ref="C124:K557"/>
  <mergeCells count="9">
    <mergeCell ref="E87:H87"/>
    <mergeCell ref="E115:H115"/>
    <mergeCell ref="E117:H117"/>
    <mergeCell ref="L2:V2"/>
    <mergeCell ref="E7:H7"/>
    <mergeCell ref="E9:H9"/>
    <mergeCell ref="E18:H18"/>
    <mergeCell ref="E27:H27"/>
    <mergeCell ref="E85:H85"/>
  </mergeCells>
  <printOptions/>
  <pageMargins left="0.7874015748031497" right="0.3937007874015748" top="0.984251968503937" bottom="0.3937007874015748" header="0" footer="0"/>
  <pageSetup blackAndWhite="1" fitToHeight="100" horizontalDpi="600" verticalDpi="600" orientation="landscape" paperSize="9" scale="85"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15"/>
  <sheetViews>
    <sheetView showGridLines="0" tabSelected="1" workbookViewId="0" topLeftCell="A106">
      <selection activeCell="I127" sqref="I127"/>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10" width="20.140625" style="1" customWidth="1"/>
    <col min="11" max="11" width="20.140625" style="1" hidden="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c r="A1" s="23"/>
    </row>
    <row r="2" spans="12:46" s="1" customFormat="1" ht="36.95" customHeight="1">
      <c r="L2" s="258"/>
      <c r="M2" s="258"/>
      <c r="N2" s="258"/>
      <c r="O2" s="258"/>
      <c r="P2" s="258"/>
      <c r="Q2" s="258"/>
      <c r="R2" s="258"/>
      <c r="S2" s="258"/>
      <c r="T2" s="258"/>
      <c r="U2" s="258"/>
      <c r="V2" s="258"/>
      <c r="AT2" s="18" t="s">
        <v>95</v>
      </c>
    </row>
    <row r="3" spans="2:46" s="1" customFormat="1" ht="6.95" customHeight="1">
      <c r="B3" s="106"/>
      <c r="C3" s="107"/>
      <c r="D3" s="107"/>
      <c r="E3" s="107"/>
      <c r="F3" s="107"/>
      <c r="G3" s="107"/>
      <c r="H3" s="107"/>
      <c r="I3" s="107"/>
      <c r="J3" s="107"/>
      <c r="K3" s="107"/>
      <c r="L3" s="21"/>
      <c r="AT3" s="18" t="s">
        <v>88</v>
      </c>
    </row>
    <row r="4" spans="2:46" s="1" customFormat="1" ht="24.95" customHeight="1">
      <c r="B4" s="21"/>
      <c r="D4" s="108" t="s">
        <v>99</v>
      </c>
      <c r="L4" s="21"/>
      <c r="M4" s="109" t="s">
        <v>10</v>
      </c>
      <c r="AT4" s="18" t="s">
        <v>4</v>
      </c>
    </row>
    <row r="5" spans="2:12" s="1" customFormat="1" ht="6.95" customHeight="1">
      <c r="B5" s="21"/>
      <c r="L5" s="21"/>
    </row>
    <row r="6" spans="2:12" s="1" customFormat="1" ht="12" customHeight="1">
      <c r="B6" s="21"/>
      <c r="D6" s="110" t="s">
        <v>14</v>
      </c>
      <c r="L6" s="21"/>
    </row>
    <row r="7" spans="2:12" s="1" customFormat="1" ht="16.5" customHeight="1">
      <c r="B7" s="21"/>
      <c r="E7" s="297" t="str">
        <f>'Rekapitulace stavby'!K6</f>
        <v>II/233 Radnice, průtah</v>
      </c>
      <c r="F7" s="298"/>
      <c r="G7" s="298"/>
      <c r="H7" s="298"/>
      <c r="L7" s="21"/>
    </row>
    <row r="8" spans="1:31" s="2" customFormat="1" ht="12" customHeight="1">
      <c r="A8" s="32"/>
      <c r="B8" s="37"/>
      <c r="C8" s="32"/>
      <c r="D8" s="110" t="s">
        <v>100</v>
      </c>
      <c r="E8" s="32"/>
      <c r="F8" s="32"/>
      <c r="G8" s="32"/>
      <c r="H8" s="32"/>
      <c r="I8" s="32"/>
      <c r="J8" s="32"/>
      <c r="K8" s="32"/>
      <c r="L8" s="49"/>
      <c r="S8" s="32"/>
      <c r="T8" s="32"/>
      <c r="U8" s="32"/>
      <c r="V8" s="32"/>
      <c r="W8" s="32"/>
      <c r="X8" s="32"/>
      <c r="Y8" s="32"/>
      <c r="Z8" s="32"/>
      <c r="AA8" s="32"/>
      <c r="AB8" s="32"/>
      <c r="AC8" s="32"/>
      <c r="AD8" s="32"/>
      <c r="AE8" s="32"/>
    </row>
    <row r="9" spans="1:31" s="2" customFormat="1" ht="16.5" customHeight="1">
      <c r="A9" s="32"/>
      <c r="B9" s="37"/>
      <c r="C9" s="32"/>
      <c r="D9" s="32"/>
      <c r="E9" s="299" t="s">
        <v>1269</v>
      </c>
      <c r="F9" s="300"/>
      <c r="G9" s="300"/>
      <c r="H9" s="300"/>
      <c r="I9" s="32"/>
      <c r="J9" s="32"/>
      <c r="K9" s="32"/>
      <c r="L9" s="49"/>
      <c r="S9" s="32"/>
      <c r="T9" s="32"/>
      <c r="U9" s="32"/>
      <c r="V9" s="32"/>
      <c r="W9" s="32"/>
      <c r="X9" s="32"/>
      <c r="Y9" s="32"/>
      <c r="Z9" s="32"/>
      <c r="AA9" s="32"/>
      <c r="AB9" s="32"/>
      <c r="AC9" s="32"/>
      <c r="AD9" s="32"/>
      <c r="AE9" s="32"/>
    </row>
    <row r="10" spans="1:31" s="2" customFormat="1" ht="12">
      <c r="A10" s="32"/>
      <c r="B10" s="37"/>
      <c r="C10" s="32"/>
      <c r="D10" s="32"/>
      <c r="E10" s="32"/>
      <c r="F10" s="32"/>
      <c r="G10" s="32"/>
      <c r="H10" s="32"/>
      <c r="I10" s="32"/>
      <c r="J10" s="32"/>
      <c r="K10" s="32"/>
      <c r="L10" s="49"/>
      <c r="S10" s="32"/>
      <c r="T10" s="32"/>
      <c r="U10" s="32"/>
      <c r="V10" s="32"/>
      <c r="W10" s="32"/>
      <c r="X10" s="32"/>
      <c r="Y10" s="32"/>
      <c r="Z10" s="32"/>
      <c r="AA10" s="32"/>
      <c r="AB10" s="32"/>
      <c r="AC10" s="32"/>
      <c r="AD10" s="32"/>
      <c r="AE10" s="32"/>
    </row>
    <row r="11" spans="1:31" s="2" customFormat="1" ht="12" customHeight="1">
      <c r="A11" s="32"/>
      <c r="B11" s="37"/>
      <c r="C11" s="32"/>
      <c r="D11" s="110" t="s">
        <v>16</v>
      </c>
      <c r="E11" s="32"/>
      <c r="F11" s="111" t="s">
        <v>96</v>
      </c>
      <c r="G11" s="32"/>
      <c r="H11" s="32"/>
      <c r="I11" s="110" t="s">
        <v>18</v>
      </c>
      <c r="J11" s="111" t="s">
        <v>1</v>
      </c>
      <c r="K11" s="32"/>
      <c r="L11" s="49"/>
      <c r="S11" s="32"/>
      <c r="T11" s="32"/>
      <c r="U11" s="32"/>
      <c r="V11" s="32"/>
      <c r="W11" s="32"/>
      <c r="X11" s="32"/>
      <c r="Y11" s="32"/>
      <c r="Z11" s="32"/>
      <c r="AA11" s="32"/>
      <c r="AB11" s="32"/>
      <c r="AC11" s="32"/>
      <c r="AD11" s="32"/>
      <c r="AE11" s="32"/>
    </row>
    <row r="12" spans="1:31" s="2" customFormat="1" ht="12" customHeight="1">
      <c r="A12" s="32"/>
      <c r="B12" s="37"/>
      <c r="C12" s="32"/>
      <c r="D12" s="110" t="s">
        <v>19</v>
      </c>
      <c r="E12" s="32"/>
      <c r="F12" s="111" t="s">
        <v>20</v>
      </c>
      <c r="G12" s="32"/>
      <c r="H12" s="32"/>
      <c r="I12" s="110" t="s">
        <v>21</v>
      </c>
      <c r="J12" s="112" t="str">
        <f>'Rekapitulace stavby'!AN8</f>
        <v>10. 3. 2020</v>
      </c>
      <c r="K12" s="32"/>
      <c r="L12" s="49"/>
      <c r="S12" s="32"/>
      <c r="T12" s="32"/>
      <c r="U12" s="32"/>
      <c r="V12" s="32"/>
      <c r="W12" s="32"/>
      <c r="X12" s="32"/>
      <c r="Y12" s="32"/>
      <c r="Z12" s="32"/>
      <c r="AA12" s="32"/>
      <c r="AB12" s="32"/>
      <c r="AC12" s="32"/>
      <c r="AD12" s="32"/>
      <c r="AE12" s="32"/>
    </row>
    <row r="13" spans="1:31" s="2" customFormat="1" ht="10.9" customHeight="1">
      <c r="A13" s="32"/>
      <c r="B13" s="37"/>
      <c r="C13" s="32"/>
      <c r="D13" s="32"/>
      <c r="E13" s="32"/>
      <c r="F13" s="32"/>
      <c r="G13" s="32"/>
      <c r="H13" s="32"/>
      <c r="I13" s="32"/>
      <c r="J13" s="32"/>
      <c r="K13" s="32"/>
      <c r="L13" s="49"/>
      <c r="S13" s="32"/>
      <c r="T13" s="32"/>
      <c r="U13" s="32"/>
      <c r="V13" s="32"/>
      <c r="W13" s="32"/>
      <c r="X13" s="32"/>
      <c r="Y13" s="32"/>
      <c r="Z13" s="32"/>
      <c r="AA13" s="32"/>
      <c r="AB13" s="32"/>
      <c r="AC13" s="32"/>
      <c r="AD13" s="32"/>
      <c r="AE13" s="32"/>
    </row>
    <row r="14" spans="1:31" s="2" customFormat="1" ht="12" customHeight="1">
      <c r="A14" s="32"/>
      <c r="B14" s="37"/>
      <c r="C14" s="32"/>
      <c r="D14" s="110" t="s">
        <v>23</v>
      </c>
      <c r="E14" s="32"/>
      <c r="F14" s="32"/>
      <c r="G14" s="32"/>
      <c r="H14" s="32"/>
      <c r="I14" s="110" t="s">
        <v>24</v>
      </c>
      <c r="J14" s="111" t="s">
        <v>25</v>
      </c>
      <c r="K14" s="32"/>
      <c r="L14" s="49"/>
      <c r="S14" s="32"/>
      <c r="T14" s="32"/>
      <c r="U14" s="32"/>
      <c r="V14" s="32"/>
      <c r="W14" s="32"/>
      <c r="X14" s="32"/>
      <c r="Y14" s="32"/>
      <c r="Z14" s="32"/>
      <c r="AA14" s="32"/>
      <c r="AB14" s="32"/>
      <c r="AC14" s="32"/>
      <c r="AD14" s="32"/>
      <c r="AE14" s="32"/>
    </row>
    <row r="15" spans="1:31" s="2" customFormat="1" ht="18" customHeight="1">
      <c r="A15" s="32"/>
      <c r="B15" s="37"/>
      <c r="C15" s="32"/>
      <c r="D15" s="32"/>
      <c r="E15" s="111" t="s">
        <v>26</v>
      </c>
      <c r="F15" s="32"/>
      <c r="G15" s="32"/>
      <c r="H15" s="32"/>
      <c r="I15" s="110" t="s">
        <v>27</v>
      </c>
      <c r="J15" s="111" t="s">
        <v>1</v>
      </c>
      <c r="K15" s="32"/>
      <c r="L15" s="49"/>
      <c r="S15" s="32"/>
      <c r="T15" s="32"/>
      <c r="U15" s="32"/>
      <c r="V15" s="32"/>
      <c r="W15" s="32"/>
      <c r="X15" s="32"/>
      <c r="Y15" s="32"/>
      <c r="Z15" s="32"/>
      <c r="AA15" s="32"/>
      <c r="AB15" s="32"/>
      <c r="AC15" s="32"/>
      <c r="AD15" s="32"/>
      <c r="AE15" s="32"/>
    </row>
    <row r="16" spans="1:31" s="2" customFormat="1" ht="6.95" customHeight="1">
      <c r="A16" s="32"/>
      <c r="B16" s="37"/>
      <c r="C16" s="32"/>
      <c r="D16" s="32"/>
      <c r="E16" s="32"/>
      <c r="F16" s="32"/>
      <c r="G16" s="32"/>
      <c r="H16" s="32"/>
      <c r="I16" s="32"/>
      <c r="J16" s="32"/>
      <c r="K16" s="32"/>
      <c r="L16" s="49"/>
      <c r="S16" s="32"/>
      <c r="T16" s="32"/>
      <c r="U16" s="32"/>
      <c r="V16" s="32"/>
      <c r="W16" s="32"/>
      <c r="X16" s="32"/>
      <c r="Y16" s="32"/>
      <c r="Z16" s="32"/>
      <c r="AA16" s="32"/>
      <c r="AB16" s="32"/>
      <c r="AC16" s="32"/>
      <c r="AD16" s="32"/>
      <c r="AE16" s="32"/>
    </row>
    <row r="17" spans="1:31" s="2" customFormat="1" ht="12" customHeight="1">
      <c r="A17" s="32"/>
      <c r="B17" s="37"/>
      <c r="C17" s="32"/>
      <c r="D17" s="110" t="s">
        <v>28</v>
      </c>
      <c r="E17" s="32"/>
      <c r="F17" s="32"/>
      <c r="G17" s="32"/>
      <c r="H17" s="32"/>
      <c r="I17" s="110" t="s">
        <v>24</v>
      </c>
      <c r="J17" s="111" t="str">
        <f>'Rekapitulace stavby'!AN13</f>
        <v/>
      </c>
      <c r="K17" s="32"/>
      <c r="L17" s="49"/>
      <c r="S17" s="32"/>
      <c r="T17" s="32"/>
      <c r="U17" s="32"/>
      <c r="V17" s="32"/>
      <c r="W17" s="32"/>
      <c r="X17" s="32"/>
      <c r="Y17" s="32"/>
      <c r="Z17" s="32"/>
      <c r="AA17" s="32"/>
      <c r="AB17" s="32"/>
      <c r="AC17" s="32"/>
      <c r="AD17" s="32"/>
      <c r="AE17" s="32"/>
    </row>
    <row r="18" spans="1:31" s="2" customFormat="1" ht="18" customHeight="1">
      <c r="A18" s="32"/>
      <c r="B18" s="37"/>
      <c r="C18" s="32"/>
      <c r="D18" s="32"/>
      <c r="E18" s="301" t="str">
        <f>'Rekapitulace stavby'!E14</f>
        <v xml:space="preserve"> </v>
      </c>
      <c r="F18" s="301"/>
      <c r="G18" s="301"/>
      <c r="H18" s="301"/>
      <c r="I18" s="110" t="s">
        <v>27</v>
      </c>
      <c r="J18" s="111" t="str">
        <f>'Rekapitulace stavby'!AN14</f>
        <v/>
      </c>
      <c r="K18" s="32"/>
      <c r="L18" s="49"/>
      <c r="S18" s="32"/>
      <c r="T18" s="32"/>
      <c r="U18" s="32"/>
      <c r="V18" s="32"/>
      <c r="W18" s="32"/>
      <c r="X18" s="32"/>
      <c r="Y18" s="32"/>
      <c r="Z18" s="32"/>
      <c r="AA18" s="32"/>
      <c r="AB18" s="32"/>
      <c r="AC18" s="32"/>
      <c r="AD18" s="32"/>
      <c r="AE18" s="32"/>
    </row>
    <row r="19" spans="1:31" s="2" customFormat="1" ht="6.95" customHeight="1">
      <c r="A19" s="32"/>
      <c r="B19" s="37"/>
      <c r="C19" s="32"/>
      <c r="D19" s="32"/>
      <c r="E19" s="32"/>
      <c r="F19" s="32"/>
      <c r="G19" s="32"/>
      <c r="H19" s="32"/>
      <c r="I19" s="32"/>
      <c r="J19" s="32"/>
      <c r="K19" s="32"/>
      <c r="L19" s="49"/>
      <c r="S19" s="32"/>
      <c r="T19" s="32"/>
      <c r="U19" s="32"/>
      <c r="V19" s="32"/>
      <c r="W19" s="32"/>
      <c r="X19" s="32"/>
      <c r="Y19" s="32"/>
      <c r="Z19" s="32"/>
      <c r="AA19" s="32"/>
      <c r="AB19" s="32"/>
      <c r="AC19" s="32"/>
      <c r="AD19" s="32"/>
      <c r="AE19" s="32"/>
    </row>
    <row r="20" spans="1:31" s="2" customFormat="1" ht="12" customHeight="1">
      <c r="A20" s="32"/>
      <c r="B20" s="37"/>
      <c r="C20" s="32"/>
      <c r="D20" s="110" t="s">
        <v>30</v>
      </c>
      <c r="E20" s="32"/>
      <c r="F20" s="32"/>
      <c r="G20" s="32"/>
      <c r="H20" s="32"/>
      <c r="I20" s="110" t="s">
        <v>24</v>
      </c>
      <c r="J20" s="111" t="s">
        <v>31</v>
      </c>
      <c r="K20" s="32"/>
      <c r="L20" s="49"/>
      <c r="S20" s="32"/>
      <c r="T20" s="32"/>
      <c r="U20" s="32"/>
      <c r="V20" s="32"/>
      <c r="W20" s="32"/>
      <c r="X20" s="32"/>
      <c r="Y20" s="32"/>
      <c r="Z20" s="32"/>
      <c r="AA20" s="32"/>
      <c r="AB20" s="32"/>
      <c r="AC20" s="32"/>
      <c r="AD20" s="32"/>
      <c r="AE20" s="32"/>
    </row>
    <row r="21" spans="1:31" s="2" customFormat="1" ht="18" customHeight="1">
      <c r="A21" s="32"/>
      <c r="B21" s="37"/>
      <c r="C21" s="32"/>
      <c r="D21" s="32"/>
      <c r="E21" s="111" t="s">
        <v>32</v>
      </c>
      <c r="F21" s="32"/>
      <c r="G21" s="32"/>
      <c r="H21" s="32"/>
      <c r="I21" s="110" t="s">
        <v>27</v>
      </c>
      <c r="J21" s="111" t="s">
        <v>1</v>
      </c>
      <c r="K21" s="32"/>
      <c r="L21" s="49"/>
      <c r="S21" s="32"/>
      <c r="T21" s="32"/>
      <c r="U21" s="32"/>
      <c r="V21" s="32"/>
      <c r="W21" s="32"/>
      <c r="X21" s="32"/>
      <c r="Y21" s="32"/>
      <c r="Z21" s="32"/>
      <c r="AA21" s="32"/>
      <c r="AB21" s="32"/>
      <c r="AC21" s="32"/>
      <c r="AD21" s="32"/>
      <c r="AE21" s="32"/>
    </row>
    <row r="22" spans="1:31" s="2" customFormat="1" ht="6.95" customHeight="1">
      <c r="A22" s="32"/>
      <c r="B22" s="37"/>
      <c r="C22" s="32"/>
      <c r="D22" s="32"/>
      <c r="E22" s="32"/>
      <c r="F22" s="32"/>
      <c r="G22" s="32"/>
      <c r="H22" s="32"/>
      <c r="I22" s="32"/>
      <c r="J22" s="32"/>
      <c r="K22" s="32"/>
      <c r="L22" s="49"/>
      <c r="S22" s="32"/>
      <c r="T22" s="32"/>
      <c r="U22" s="32"/>
      <c r="V22" s="32"/>
      <c r="W22" s="32"/>
      <c r="X22" s="32"/>
      <c r="Y22" s="32"/>
      <c r="Z22" s="32"/>
      <c r="AA22" s="32"/>
      <c r="AB22" s="32"/>
      <c r="AC22" s="32"/>
      <c r="AD22" s="32"/>
      <c r="AE22" s="32"/>
    </row>
    <row r="23" spans="1:31" s="2" customFormat="1" ht="12" customHeight="1">
      <c r="A23" s="32"/>
      <c r="B23" s="37"/>
      <c r="C23" s="32"/>
      <c r="D23" s="110" t="s">
        <v>34</v>
      </c>
      <c r="E23" s="32"/>
      <c r="F23" s="32"/>
      <c r="G23" s="32"/>
      <c r="H23" s="32"/>
      <c r="I23" s="110" t="s">
        <v>24</v>
      </c>
      <c r="J23" s="111" t="s">
        <v>35</v>
      </c>
      <c r="K23" s="32"/>
      <c r="L23" s="49"/>
      <c r="S23" s="32"/>
      <c r="T23" s="32"/>
      <c r="U23" s="32"/>
      <c r="V23" s="32"/>
      <c r="W23" s="32"/>
      <c r="X23" s="32"/>
      <c r="Y23" s="32"/>
      <c r="Z23" s="32"/>
      <c r="AA23" s="32"/>
      <c r="AB23" s="32"/>
      <c r="AC23" s="32"/>
      <c r="AD23" s="32"/>
      <c r="AE23" s="32"/>
    </row>
    <row r="24" spans="1:31" s="2" customFormat="1" ht="18" customHeight="1">
      <c r="A24" s="32"/>
      <c r="B24" s="37"/>
      <c r="C24" s="32"/>
      <c r="D24" s="32"/>
      <c r="E24" s="111" t="s">
        <v>36</v>
      </c>
      <c r="F24" s="32"/>
      <c r="G24" s="32"/>
      <c r="H24" s="32"/>
      <c r="I24" s="110" t="s">
        <v>27</v>
      </c>
      <c r="J24" s="111" t="s">
        <v>1</v>
      </c>
      <c r="K24" s="32"/>
      <c r="L24" s="49"/>
      <c r="S24" s="32"/>
      <c r="T24" s="32"/>
      <c r="U24" s="32"/>
      <c r="V24" s="32"/>
      <c r="W24" s="32"/>
      <c r="X24" s="32"/>
      <c r="Y24" s="32"/>
      <c r="Z24" s="32"/>
      <c r="AA24" s="32"/>
      <c r="AB24" s="32"/>
      <c r="AC24" s="32"/>
      <c r="AD24" s="32"/>
      <c r="AE24" s="32"/>
    </row>
    <row r="25" spans="1:31" s="2" customFormat="1" ht="6.95" customHeight="1">
      <c r="A25" s="32"/>
      <c r="B25" s="37"/>
      <c r="C25" s="32"/>
      <c r="D25" s="32"/>
      <c r="E25" s="32"/>
      <c r="F25" s="32"/>
      <c r="G25" s="32"/>
      <c r="H25" s="32"/>
      <c r="I25" s="32"/>
      <c r="J25" s="32"/>
      <c r="K25" s="32"/>
      <c r="L25" s="49"/>
      <c r="S25" s="32"/>
      <c r="T25" s="32"/>
      <c r="U25" s="32"/>
      <c r="V25" s="32"/>
      <c r="W25" s="32"/>
      <c r="X25" s="32"/>
      <c r="Y25" s="32"/>
      <c r="Z25" s="32"/>
      <c r="AA25" s="32"/>
      <c r="AB25" s="32"/>
      <c r="AC25" s="32"/>
      <c r="AD25" s="32"/>
      <c r="AE25" s="32"/>
    </row>
    <row r="26" spans="1:31" s="2" customFormat="1" ht="12" customHeight="1">
      <c r="A26" s="32"/>
      <c r="B26" s="37"/>
      <c r="C26" s="32"/>
      <c r="D26" s="110" t="s">
        <v>37</v>
      </c>
      <c r="E26" s="32"/>
      <c r="F26" s="32"/>
      <c r="G26" s="32"/>
      <c r="H26" s="32"/>
      <c r="I26" s="32"/>
      <c r="J26" s="32"/>
      <c r="K26" s="32"/>
      <c r="L26" s="49"/>
      <c r="S26" s="32"/>
      <c r="T26" s="32"/>
      <c r="U26" s="32"/>
      <c r="V26" s="32"/>
      <c r="W26" s="32"/>
      <c r="X26" s="32"/>
      <c r="Y26" s="32"/>
      <c r="Z26" s="32"/>
      <c r="AA26" s="32"/>
      <c r="AB26" s="32"/>
      <c r="AC26" s="32"/>
      <c r="AD26" s="32"/>
      <c r="AE26" s="32"/>
    </row>
    <row r="27" spans="1:31" s="8" customFormat="1" ht="16.5" customHeight="1">
      <c r="A27" s="113"/>
      <c r="B27" s="114"/>
      <c r="C27" s="113"/>
      <c r="D27" s="113"/>
      <c r="E27" s="302" t="s">
        <v>1</v>
      </c>
      <c r="F27" s="302"/>
      <c r="G27" s="302"/>
      <c r="H27" s="302"/>
      <c r="I27" s="113"/>
      <c r="J27" s="113"/>
      <c r="K27" s="113"/>
      <c r="L27" s="115"/>
      <c r="S27" s="113"/>
      <c r="T27" s="113"/>
      <c r="U27" s="113"/>
      <c r="V27" s="113"/>
      <c r="W27" s="113"/>
      <c r="X27" s="113"/>
      <c r="Y27" s="113"/>
      <c r="Z27" s="113"/>
      <c r="AA27" s="113"/>
      <c r="AB27" s="113"/>
      <c r="AC27" s="113"/>
      <c r="AD27" s="113"/>
      <c r="AE27" s="113"/>
    </row>
    <row r="28" spans="1:31" s="2" customFormat="1" ht="6.95" customHeight="1">
      <c r="A28" s="32"/>
      <c r="B28" s="37"/>
      <c r="C28" s="32"/>
      <c r="D28" s="32"/>
      <c r="E28" s="32"/>
      <c r="F28" s="32"/>
      <c r="G28" s="32"/>
      <c r="H28" s="32"/>
      <c r="I28" s="32"/>
      <c r="J28" s="32"/>
      <c r="K28" s="32"/>
      <c r="L28" s="49"/>
      <c r="S28" s="32"/>
      <c r="T28" s="32"/>
      <c r="U28" s="32"/>
      <c r="V28" s="32"/>
      <c r="W28" s="32"/>
      <c r="X28" s="32"/>
      <c r="Y28" s="32"/>
      <c r="Z28" s="32"/>
      <c r="AA28" s="32"/>
      <c r="AB28" s="32"/>
      <c r="AC28" s="32"/>
      <c r="AD28" s="32"/>
      <c r="AE28" s="32"/>
    </row>
    <row r="29" spans="1:31" s="2" customFormat="1" ht="6.95" customHeight="1">
      <c r="A29" s="32"/>
      <c r="B29" s="37"/>
      <c r="C29" s="32"/>
      <c r="D29" s="116"/>
      <c r="E29" s="116"/>
      <c r="F29" s="116"/>
      <c r="G29" s="116"/>
      <c r="H29" s="116"/>
      <c r="I29" s="116"/>
      <c r="J29" s="116"/>
      <c r="K29" s="116"/>
      <c r="L29" s="49"/>
      <c r="S29" s="32"/>
      <c r="T29" s="32"/>
      <c r="U29" s="32"/>
      <c r="V29" s="32"/>
      <c r="W29" s="32"/>
      <c r="X29" s="32"/>
      <c r="Y29" s="32"/>
      <c r="Z29" s="32"/>
      <c r="AA29" s="32"/>
      <c r="AB29" s="32"/>
      <c r="AC29" s="32"/>
      <c r="AD29" s="32"/>
      <c r="AE29" s="32"/>
    </row>
    <row r="30" spans="1:31" s="2" customFormat="1" ht="25.35" customHeight="1">
      <c r="A30" s="32"/>
      <c r="B30" s="37"/>
      <c r="C30" s="32"/>
      <c r="D30" s="117" t="s">
        <v>38</v>
      </c>
      <c r="E30" s="32"/>
      <c r="F30" s="32"/>
      <c r="G30" s="32"/>
      <c r="H30" s="32"/>
      <c r="I30" s="32"/>
      <c r="J30" s="118">
        <f>ROUND(J124,2)</f>
        <v>0</v>
      </c>
      <c r="K30" s="32"/>
      <c r="L30" s="49"/>
      <c r="S30" s="32"/>
      <c r="T30" s="32"/>
      <c r="U30" s="32"/>
      <c r="V30" s="32"/>
      <c r="W30" s="32"/>
      <c r="X30" s="32"/>
      <c r="Y30" s="32"/>
      <c r="Z30" s="32"/>
      <c r="AA30" s="32"/>
      <c r="AB30" s="32"/>
      <c r="AC30" s="32"/>
      <c r="AD30" s="32"/>
      <c r="AE30" s="32"/>
    </row>
    <row r="31" spans="1:31" s="2" customFormat="1" ht="6.95" customHeight="1">
      <c r="A31" s="32"/>
      <c r="B31" s="37"/>
      <c r="C31" s="32"/>
      <c r="D31" s="116"/>
      <c r="E31" s="116"/>
      <c r="F31" s="116"/>
      <c r="G31" s="116"/>
      <c r="H31" s="116"/>
      <c r="I31" s="116"/>
      <c r="J31" s="116"/>
      <c r="K31" s="116"/>
      <c r="L31" s="49"/>
      <c r="S31" s="32"/>
      <c r="T31" s="32"/>
      <c r="U31" s="32"/>
      <c r="V31" s="32"/>
      <c r="W31" s="32"/>
      <c r="X31" s="32"/>
      <c r="Y31" s="32"/>
      <c r="Z31" s="32"/>
      <c r="AA31" s="32"/>
      <c r="AB31" s="32"/>
      <c r="AC31" s="32"/>
      <c r="AD31" s="32"/>
      <c r="AE31" s="32"/>
    </row>
    <row r="32" spans="1:31" s="2" customFormat="1" ht="14.45" customHeight="1">
      <c r="A32" s="32"/>
      <c r="B32" s="37"/>
      <c r="C32" s="32"/>
      <c r="D32" s="32"/>
      <c r="E32" s="32"/>
      <c r="F32" s="119" t="s">
        <v>40</v>
      </c>
      <c r="G32" s="32"/>
      <c r="H32" s="32"/>
      <c r="I32" s="119" t="s">
        <v>39</v>
      </c>
      <c r="J32" s="119" t="s">
        <v>41</v>
      </c>
      <c r="K32" s="32"/>
      <c r="L32" s="49"/>
      <c r="S32" s="32"/>
      <c r="T32" s="32"/>
      <c r="U32" s="32"/>
      <c r="V32" s="32"/>
      <c r="W32" s="32"/>
      <c r="X32" s="32"/>
      <c r="Y32" s="32"/>
      <c r="Z32" s="32"/>
      <c r="AA32" s="32"/>
      <c r="AB32" s="32"/>
      <c r="AC32" s="32"/>
      <c r="AD32" s="32"/>
      <c r="AE32" s="32"/>
    </row>
    <row r="33" spans="1:31" s="2" customFormat="1" ht="14.45" customHeight="1">
      <c r="A33" s="32"/>
      <c r="B33" s="37"/>
      <c r="C33" s="32"/>
      <c r="D33" s="120" t="s">
        <v>42</v>
      </c>
      <c r="E33" s="110" t="s">
        <v>43</v>
      </c>
      <c r="F33" s="121">
        <f>ROUND((SUM(BE124:BE414)),2)</f>
        <v>0</v>
      </c>
      <c r="G33" s="32"/>
      <c r="H33" s="32"/>
      <c r="I33" s="122">
        <v>0.21</v>
      </c>
      <c r="J33" s="121">
        <f>ROUND(((SUM(BE124:BE414))*I33),2)</f>
        <v>0</v>
      </c>
      <c r="K33" s="32"/>
      <c r="L33" s="49"/>
      <c r="S33" s="32"/>
      <c r="T33" s="32"/>
      <c r="U33" s="32"/>
      <c r="V33" s="32"/>
      <c r="W33" s="32"/>
      <c r="X33" s="32"/>
      <c r="Y33" s="32"/>
      <c r="Z33" s="32"/>
      <c r="AA33" s="32"/>
      <c r="AB33" s="32"/>
      <c r="AC33" s="32"/>
      <c r="AD33" s="32"/>
      <c r="AE33" s="32"/>
    </row>
    <row r="34" spans="1:31" s="2" customFormat="1" ht="14.45" customHeight="1">
      <c r="A34" s="32"/>
      <c r="B34" s="37"/>
      <c r="C34" s="32"/>
      <c r="D34" s="32"/>
      <c r="E34" s="110" t="s">
        <v>44</v>
      </c>
      <c r="F34" s="121">
        <f>ROUND((SUM(BF124:BF414)),2)</f>
        <v>0</v>
      </c>
      <c r="G34" s="32"/>
      <c r="H34" s="32"/>
      <c r="I34" s="122">
        <v>0.15</v>
      </c>
      <c r="J34" s="121">
        <f>ROUND(((SUM(BF124:BF414))*I34),2)</f>
        <v>0</v>
      </c>
      <c r="K34" s="32"/>
      <c r="L34" s="49"/>
      <c r="S34" s="32"/>
      <c r="T34" s="32"/>
      <c r="U34" s="32"/>
      <c r="V34" s="32"/>
      <c r="W34" s="32"/>
      <c r="X34" s="32"/>
      <c r="Y34" s="32"/>
      <c r="Z34" s="32"/>
      <c r="AA34" s="32"/>
      <c r="AB34" s="32"/>
      <c r="AC34" s="32"/>
      <c r="AD34" s="32"/>
      <c r="AE34" s="32"/>
    </row>
    <row r="35" spans="1:31" s="2" customFormat="1" ht="14.45" customHeight="1" hidden="1">
      <c r="A35" s="32"/>
      <c r="B35" s="37"/>
      <c r="C35" s="32"/>
      <c r="D35" s="32"/>
      <c r="E35" s="110" t="s">
        <v>45</v>
      </c>
      <c r="F35" s="121">
        <f>ROUND((SUM(BG124:BG414)),2)</f>
        <v>0</v>
      </c>
      <c r="G35" s="32"/>
      <c r="H35" s="32"/>
      <c r="I35" s="122">
        <v>0.21</v>
      </c>
      <c r="J35" s="121">
        <f>0</f>
        <v>0</v>
      </c>
      <c r="K35" s="32"/>
      <c r="L35" s="49"/>
      <c r="S35" s="32"/>
      <c r="T35" s="32"/>
      <c r="U35" s="32"/>
      <c r="V35" s="32"/>
      <c r="W35" s="32"/>
      <c r="X35" s="32"/>
      <c r="Y35" s="32"/>
      <c r="Z35" s="32"/>
      <c r="AA35" s="32"/>
      <c r="AB35" s="32"/>
      <c r="AC35" s="32"/>
      <c r="AD35" s="32"/>
      <c r="AE35" s="32"/>
    </row>
    <row r="36" spans="1:31" s="2" customFormat="1" ht="14.45" customHeight="1" hidden="1">
      <c r="A36" s="32"/>
      <c r="B36" s="37"/>
      <c r="C36" s="32"/>
      <c r="D36" s="32"/>
      <c r="E36" s="110" t="s">
        <v>46</v>
      </c>
      <c r="F36" s="121">
        <f>ROUND((SUM(BH124:BH414)),2)</f>
        <v>0</v>
      </c>
      <c r="G36" s="32"/>
      <c r="H36" s="32"/>
      <c r="I36" s="122">
        <v>0.15</v>
      </c>
      <c r="J36" s="121">
        <f>0</f>
        <v>0</v>
      </c>
      <c r="K36" s="32"/>
      <c r="L36" s="49"/>
      <c r="S36" s="32"/>
      <c r="T36" s="32"/>
      <c r="U36" s="32"/>
      <c r="V36" s="32"/>
      <c r="W36" s="32"/>
      <c r="X36" s="32"/>
      <c r="Y36" s="32"/>
      <c r="Z36" s="32"/>
      <c r="AA36" s="32"/>
      <c r="AB36" s="32"/>
      <c r="AC36" s="32"/>
      <c r="AD36" s="32"/>
      <c r="AE36" s="32"/>
    </row>
    <row r="37" spans="1:31" s="2" customFormat="1" ht="14.45" customHeight="1" hidden="1">
      <c r="A37" s="32"/>
      <c r="B37" s="37"/>
      <c r="C37" s="32"/>
      <c r="D37" s="32"/>
      <c r="E37" s="110" t="s">
        <v>47</v>
      </c>
      <c r="F37" s="121">
        <f>ROUND((SUM(BI124:BI414)),2)</f>
        <v>0</v>
      </c>
      <c r="G37" s="32"/>
      <c r="H37" s="32"/>
      <c r="I37" s="122">
        <v>0</v>
      </c>
      <c r="J37" s="121">
        <f>0</f>
        <v>0</v>
      </c>
      <c r="K37" s="32"/>
      <c r="L37" s="49"/>
      <c r="S37" s="32"/>
      <c r="T37" s="32"/>
      <c r="U37" s="32"/>
      <c r="V37" s="32"/>
      <c r="W37" s="32"/>
      <c r="X37" s="32"/>
      <c r="Y37" s="32"/>
      <c r="Z37" s="32"/>
      <c r="AA37" s="32"/>
      <c r="AB37" s="32"/>
      <c r="AC37" s="32"/>
      <c r="AD37" s="32"/>
      <c r="AE37" s="32"/>
    </row>
    <row r="38" spans="1:31" s="2" customFormat="1" ht="6.95" customHeight="1">
      <c r="A38" s="32"/>
      <c r="B38" s="37"/>
      <c r="C38" s="32"/>
      <c r="D38" s="32"/>
      <c r="E38" s="32"/>
      <c r="F38" s="32"/>
      <c r="G38" s="32"/>
      <c r="H38" s="32"/>
      <c r="I38" s="32"/>
      <c r="J38" s="32"/>
      <c r="K38" s="32"/>
      <c r="L38" s="49"/>
      <c r="S38" s="32"/>
      <c r="T38" s="32"/>
      <c r="U38" s="32"/>
      <c r="V38" s="32"/>
      <c r="W38" s="32"/>
      <c r="X38" s="32"/>
      <c r="Y38" s="32"/>
      <c r="Z38" s="32"/>
      <c r="AA38" s="32"/>
      <c r="AB38" s="32"/>
      <c r="AC38" s="32"/>
      <c r="AD38" s="32"/>
      <c r="AE38" s="32"/>
    </row>
    <row r="39" spans="1:31" s="2" customFormat="1" ht="25.35" customHeight="1">
      <c r="A39" s="32"/>
      <c r="B39" s="37"/>
      <c r="C39" s="123"/>
      <c r="D39" s="124" t="s">
        <v>48</v>
      </c>
      <c r="E39" s="125"/>
      <c r="F39" s="125"/>
      <c r="G39" s="126" t="s">
        <v>49</v>
      </c>
      <c r="H39" s="127" t="s">
        <v>50</v>
      </c>
      <c r="I39" s="125"/>
      <c r="J39" s="128">
        <f>SUM(J30:J37)</f>
        <v>0</v>
      </c>
      <c r="K39" s="129"/>
      <c r="L39" s="49"/>
      <c r="S39" s="32"/>
      <c r="T39" s="32"/>
      <c r="U39" s="32"/>
      <c r="V39" s="32"/>
      <c r="W39" s="32"/>
      <c r="X39" s="32"/>
      <c r="Y39" s="32"/>
      <c r="Z39" s="32"/>
      <c r="AA39" s="32"/>
      <c r="AB39" s="32"/>
      <c r="AC39" s="32"/>
      <c r="AD39" s="32"/>
      <c r="AE39" s="32"/>
    </row>
    <row r="40" spans="1:31" s="2" customFormat="1" ht="14.45" customHeight="1">
      <c r="A40" s="32"/>
      <c r="B40" s="37"/>
      <c r="C40" s="32"/>
      <c r="D40" s="32"/>
      <c r="E40" s="32"/>
      <c r="F40" s="32"/>
      <c r="G40" s="32"/>
      <c r="H40" s="32"/>
      <c r="I40" s="32"/>
      <c r="J40" s="32"/>
      <c r="K40" s="32"/>
      <c r="L40" s="49"/>
      <c r="S40" s="32"/>
      <c r="T40" s="32"/>
      <c r="U40" s="32"/>
      <c r="V40" s="32"/>
      <c r="W40" s="32"/>
      <c r="X40" s="32"/>
      <c r="Y40" s="32"/>
      <c r="Z40" s="32"/>
      <c r="AA40" s="32"/>
      <c r="AB40" s="32"/>
      <c r="AC40" s="32"/>
      <c r="AD40" s="32"/>
      <c r="AE40" s="32"/>
    </row>
    <row r="41" spans="2:12" s="1" customFormat="1" ht="14.45" customHeight="1">
      <c r="B41" s="21"/>
      <c r="L41" s="21"/>
    </row>
    <row r="42" spans="2:12" s="1" customFormat="1" ht="14.45" customHeight="1">
      <c r="B42" s="21"/>
      <c r="L42" s="21"/>
    </row>
    <row r="43" spans="2:12" s="1" customFormat="1" ht="14.45" customHeight="1">
      <c r="B43" s="21"/>
      <c r="L43" s="21"/>
    </row>
    <row r="44" spans="2:12" s="1" customFormat="1" ht="14.45" customHeight="1">
      <c r="B44" s="21"/>
      <c r="L44" s="21"/>
    </row>
    <row r="45" spans="2:12" s="1" customFormat="1" ht="14.45" customHeight="1">
      <c r="B45" s="21"/>
      <c r="L45" s="21"/>
    </row>
    <row r="46" spans="2:12" s="1" customFormat="1" ht="14.45" customHeight="1">
      <c r="B46" s="21"/>
      <c r="L46" s="21"/>
    </row>
    <row r="47" spans="2:12" s="1" customFormat="1" ht="14.45" customHeight="1">
      <c r="B47" s="21"/>
      <c r="L47" s="21"/>
    </row>
    <row r="48" spans="2:12" s="1" customFormat="1" ht="14.45" customHeight="1">
      <c r="B48" s="21"/>
      <c r="L48" s="21"/>
    </row>
    <row r="49" spans="2:12" s="1" customFormat="1" ht="14.45" customHeight="1">
      <c r="B49" s="21"/>
      <c r="L49" s="21"/>
    </row>
    <row r="50" spans="2:12" s="2" customFormat="1" ht="14.45" customHeight="1">
      <c r="B50" s="49"/>
      <c r="D50" s="130" t="s">
        <v>51</v>
      </c>
      <c r="E50" s="131"/>
      <c r="F50" s="131"/>
      <c r="G50" s="130" t="s">
        <v>52</v>
      </c>
      <c r="H50" s="131"/>
      <c r="I50" s="131"/>
      <c r="J50" s="131"/>
      <c r="K50" s="131"/>
      <c r="L50" s="49"/>
    </row>
    <row r="51" spans="2:12" ht="12">
      <c r="B51" s="21"/>
      <c r="L51" s="21"/>
    </row>
    <row r="52" spans="2:12" ht="12">
      <c r="B52" s="21"/>
      <c r="L52" s="21"/>
    </row>
    <row r="53" spans="2:12" ht="12">
      <c r="B53" s="21"/>
      <c r="L53" s="21"/>
    </row>
    <row r="54" spans="2:12" ht="12">
      <c r="B54" s="21"/>
      <c r="L54" s="21"/>
    </row>
    <row r="55" spans="2:12" ht="12">
      <c r="B55" s="21"/>
      <c r="L55" s="21"/>
    </row>
    <row r="56" spans="2:12" ht="12">
      <c r="B56" s="21"/>
      <c r="L56" s="21"/>
    </row>
    <row r="57" spans="2:12" ht="12">
      <c r="B57" s="21"/>
      <c r="L57" s="21"/>
    </row>
    <row r="58" spans="2:12" ht="12">
      <c r="B58" s="21"/>
      <c r="L58" s="21"/>
    </row>
    <row r="59" spans="2:12" ht="12">
      <c r="B59" s="21"/>
      <c r="L59" s="21"/>
    </row>
    <row r="60" spans="2:12" ht="12">
      <c r="B60" s="21"/>
      <c r="L60" s="21"/>
    </row>
    <row r="61" spans="1:31" s="2" customFormat="1" ht="12.75">
      <c r="A61" s="32"/>
      <c r="B61" s="37"/>
      <c r="C61" s="32"/>
      <c r="D61" s="132" t="s">
        <v>53</v>
      </c>
      <c r="E61" s="133"/>
      <c r="F61" s="134" t="s">
        <v>54</v>
      </c>
      <c r="G61" s="132" t="s">
        <v>53</v>
      </c>
      <c r="H61" s="133"/>
      <c r="I61" s="133"/>
      <c r="J61" s="135" t="s">
        <v>54</v>
      </c>
      <c r="K61" s="133"/>
      <c r="L61" s="49"/>
      <c r="S61" s="32"/>
      <c r="T61" s="32"/>
      <c r="U61" s="32"/>
      <c r="V61" s="32"/>
      <c r="W61" s="32"/>
      <c r="X61" s="32"/>
      <c r="Y61" s="32"/>
      <c r="Z61" s="32"/>
      <c r="AA61" s="32"/>
      <c r="AB61" s="32"/>
      <c r="AC61" s="32"/>
      <c r="AD61" s="32"/>
      <c r="AE61" s="32"/>
    </row>
    <row r="62" spans="2:12" ht="12">
      <c r="B62" s="21"/>
      <c r="L62" s="21"/>
    </row>
    <row r="63" spans="2:12" ht="12">
      <c r="B63" s="21"/>
      <c r="L63" s="21"/>
    </row>
    <row r="64" spans="2:12" ht="12">
      <c r="B64" s="21"/>
      <c r="L64" s="21"/>
    </row>
    <row r="65" spans="1:31" s="2" customFormat="1" ht="12.75">
      <c r="A65" s="32"/>
      <c r="B65" s="37"/>
      <c r="C65" s="32"/>
      <c r="D65" s="130" t="s">
        <v>55</v>
      </c>
      <c r="E65" s="136"/>
      <c r="F65" s="136"/>
      <c r="G65" s="130" t="s">
        <v>56</v>
      </c>
      <c r="H65" s="136"/>
      <c r="I65" s="136"/>
      <c r="J65" s="136"/>
      <c r="K65" s="136"/>
      <c r="L65" s="49"/>
      <c r="S65" s="32"/>
      <c r="T65" s="32"/>
      <c r="U65" s="32"/>
      <c r="V65" s="32"/>
      <c r="W65" s="32"/>
      <c r="X65" s="32"/>
      <c r="Y65" s="32"/>
      <c r="Z65" s="32"/>
      <c r="AA65" s="32"/>
      <c r="AB65" s="32"/>
      <c r="AC65" s="32"/>
      <c r="AD65" s="32"/>
      <c r="AE65" s="32"/>
    </row>
    <row r="66" spans="2:12" ht="12">
      <c r="B66" s="21"/>
      <c r="L66" s="21"/>
    </row>
    <row r="67" spans="2:12" ht="12">
      <c r="B67" s="21"/>
      <c r="L67" s="21"/>
    </row>
    <row r="68" spans="2:12" ht="12">
      <c r="B68" s="21"/>
      <c r="L68" s="21"/>
    </row>
    <row r="69" spans="2:12" ht="12">
      <c r="B69" s="21"/>
      <c r="L69" s="21"/>
    </row>
    <row r="70" spans="2:12" ht="12">
      <c r="B70" s="21"/>
      <c r="L70" s="21"/>
    </row>
    <row r="71" spans="2:12" ht="12">
      <c r="B71" s="21"/>
      <c r="L71" s="21"/>
    </row>
    <row r="72" spans="2:12" ht="12">
      <c r="B72" s="21"/>
      <c r="L72" s="21"/>
    </row>
    <row r="73" spans="2:12" ht="12">
      <c r="B73" s="21"/>
      <c r="L73" s="21"/>
    </row>
    <row r="74" spans="2:12" ht="12">
      <c r="B74" s="21"/>
      <c r="L74" s="21"/>
    </row>
    <row r="75" spans="2:12" ht="12">
      <c r="B75" s="21"/>
      <c r="L75" s="21"/>
    </row>
    <row r="76" spans="1:31" s="2" customFormat="1" ht="12.75">
      <c r="A76" s="32"/>
      <c r="B76" s="37"/>
      <c r="C76" s="32"/>
      <c r="D76" s="132" t="s">
        <v>53</v>
      </c>
      <c r="E76" s="133"/>
      <c r="F76" s="134" t="s">
        <v>54</v>
      </c>
      <c r="G76" s="132" t="s">
        <v>53</v>
      </c>
      <c r="H76" s="133"/>
      <c r="I76" s="133"/>
      <c r="J76" s="135" t="s">
        <v>54</v>
      </c>
      <c r="K76" s="133"/>
      <c r="L76" s="49"/>
      <c r="S76" s="32"/>
      <c r="T76" s="32"/>
      <c r="U76" s="32"/>
      <c r="V76" s="32"/>
      <c r="W76" s="32"/>
      <c r="X76" s="32"/>
      <c r="Y76" s="32"/>
      <c r="Z76" s="32"/>
      <c r="AA76" s="32"/>
      <c r="AB76" s="32"/>
      <c r="AC76" s="32"/>
      <c r="AD76" s="32"/>
      <c r="AE76" s="32"/>
    </row>
    <row r="77" spans="1:31" s="2" customFormat="1" ht="14.45" customHeight="1">
      <c r="A77" s="32"/>
      <c r="B77" s="137"/>
      <c r="C77" s="138"/>
      <c r="D77" s="138"/>
      <c r="E77" s="138"/>
      <c r="F77" s="138"/>
      <c r="G77" s="138"/>
      <c r="H77" s="138"/>
      <c r="I77" s="138"/>
      <c r="J77" s="138"/>
      <c r="K77" s="138"/>
      <c r="L77" s="49"/>
      <c r="S77" s="32"/>
      <c r="T77" s="32"/>
      <c r="U77" s="32"/>
      <c r="V77" s="32"/>
      <c r="W77" s="32"/>
      <c r="X77" s="32"/>
      <c r="Y77" s="32"/>
      <c r="Z77" s="32"/>
      <c r="AA77" s="32"/>
      <c r="AB77" s="32"/>
      <c r="AC77" s="32"/>
      <c r="AD77" s="32"/>
      <c r="AE77" s="32"/>
    </row>
    <row r="81" spans="1:31" s="2" customFormat="1" ht="6.95" customHeight="1">
      <c r="A81" s="32"/>
      <c r="B81" s="139"/>
      <c r="C81" s="140"/>
      <c r="D81" s="140"/>
      <c r="E81" s="140"/>
      <c r="F81" s="140"/>
      <c r="G81" s="140"/>
      <c r="H81" s="140"/>
      <c r="I81" s="140"/>
      <c r="J81" s="140"/>
      <c r="K81" s="140"/>
      <c r="L81" s="49"/>
      <c r="S81" s="32"/>
      <c r="T81" s="32"/>
      <c r="U81" s="32"/>
      <c r="V81" s="32"/>
      <c r="W81" s="32"/>
      <c r="X81" s="32"/>
      <c r="Y81" s="32"/>
      <c r="Z81" s="32"/>
      <c r="AA81" s="32"/>
      <c r="AB81" s="32"/>
      <c r="AC81" s="32"/>
      <c r="AD81" s="32"/>
      <c r="AE81" s="32"/>
    </row>
    <row r="82" spans="1:31" s="2" customFormat="1" ht="24.95" customHeight="1">
      <c r="A82" s="32"/>
      <c r="B82" s="33"/>
      <c r="C82" s="24" t="s">
        <v>102</v>
      </c>
      <c r="D82" s="34"/>
      <c r="E82" s="34"/>
      <c r="F82" s="34"/>
      <c r="G82" s="34"/>
      <c r="H82" s="34"/>
      <c r="I82" s="34"/>
      <c r="J82" s="34"/>
      <c r="K82" s="34"/>
      <c r="L82" s="49"/>
      <c r="S82" s="32"/>
      <c r="T82" s="32"/>
      <c r="U82" s="32"/>
      <c r="V82" s="32"/>
      <c r="W82" s="32"/>
      <c r="X82" s="32"/>
      <c r="Y82" s="32"/>
      <c r="Z82" s="32"/>
      <c r="AA82" s="32"/>
      <c r="AB82" s="32"/>
      <c r="AC82" s="32"/>
      <c r="AD82" s="32"/>
      <c r="AE82" s="32"/>
    </row>
    <row r="83" spans="1:31" s="2" customFormat="1" ht="6.95" customHeight="1">
      <c r="A83" s="32"/>
      <c r="B83" s="33"/>
      <c r="C83" s="34"/>
      <c r="D83" s="34"/>
      <c r="E83" s="34"/>
      <c r="F83" s="34"/>
      <c r="G83" s="34"/>
      <c r="H83" s="34"/>
      <c r="I83" s="34"/>
      <c r="J83" s="34"/>
      <c r="K83" s="34"/>
      <c r="L83" s="49"/>
      <c r="S83" s="32"/>
      <c r="T83" s="32"/>
      <c r="U83" s="32"/>
      <c r="V83" s="32"/>
      <c r="W83" s="32"/>
      <c r="X83" s="32"/>
      <c r="Y83" s="32"/>
      <c r="Z83" s="32"/>
      <c r="AA83" s="32"/>
      <c r="AB83" s="32"/>
      <c r="AC83" s="32"/>
      <c r="AD83" s="32"/>
      <c r="AE83" s="32"/>
    </row>
    <row r="84" spans="1:31" s="2" customFormat="1" ht="12" customHeight="1">
      <c r="A84" s="32"/>
      <c r="B84" s="33"/>
      <c r="C84" s="29" t="s">
        <v>14</v>
      </c>
      <c r="D84" s="34"/>
      <c r="E84" s="34"/>
      <c r="F84" s="34"/>
      <c r="G84" s="34"/>
      <c r="H84" s="34"/>
      <c r="I84" s="34"/>
      <c r="J84" s="34"/>
      <c r="K84" s="34"/>
      <c r="L84" s="49"/>
      <c r="S84" s="32"/>
      <c r="T84" s="32"/>
      <c r="U84" s="32"/>
      <c r="V84" s="32"/>
      <c r="W84" s="32"/>
      <c r="X84" s="32"/>
      <c r="Y84" s="32"/>
      <c r="Z84" s="32"/>
      <c r="AA84" s="32"/>
      <c r="AB84" s="32"/>
      <c r="AC84" s="32"/>
      <c r="AD84" s="32"/>
      <c r="AE84" s="32"/>
    </row>
    <row r="85" spans="1:31" s="2" customFormat="1" ht="16.5" customHeight="1">
      <c r="A85" s="32"/>
      <c r="B85" s="33"/>
      <c r="C85" s="34"/>
      <c r="D85" s="34"/>
      <c r="E85" s="295" t="str">
        <f>E7</f>
        <v>II/233 Radnice, průtah</v>
      </c>
      <c r="F85" s="296"/>
      <c r="G85" s="296"/>
      <c r="H85" s="296"/>
      <c r="I85" s="34"/>
      <c r="J85" s="34"/>
      <c r="K85" s="34"/>
      <c r="L85" s="49"/>
      <c r="S85" s="32"/>
      <c r="T85" s="32"/>
      <c r="U85" s="32"/>
      <c r="V85" s="32"/>
      <c r="W85" s="32"/>
      <c r="X85" s="32"/>
      <c r="Y85" s="32"/>
      <c r="Z85" s="32"/>
      <c r="AA85" s="32"/>
      <c r="AB85" s="32"/>
      <c r="AC85" s="32"/>
      <c r="AD85" s="32"/>
      <c r="AE85" s="32"/>
    </row>
    <row r="86" spans="1:31" s="2" customFormat="1" ht="12" customHeight="1">
      <c r="A86" s="32"/>
      <c r="B86" s="33"/>
      <c r="C86" s="29" t="s">
        <v>100</v>
      </c>
      <c r="D86" s="34"/>
      <c r="E86" s="34"/>
      <c r="F86" s="34"/>
      <c r="G86" s="34"/>
      <c r="H86" s="34"/>
      <c r="I86" s="34"/>
      <c r="J86" s="34"/>
      <c r="K86" s="34"/>
      <c r="L86" s="49"/>
      <c r="S86" s="32"/>
      <c r="T86" s="32"/>
      <c r="U86" s="32"/>
      <c r="V86" s="32"/>
      <c r="W86" s="32"/>
      <c r="X86" s="32"/>
      <c r="Y86" s="32"/>
      <c r="Z86" s="32"/>
      <c r="AA86" s="32"/>
      <c r="AB86" s="32"/>
      <c r="AC86" s="32"/>
      <c r="AD86" s="32"/>
      <c r="AE86" s="32"/>
    </row>
    <row r="87" spans="1:31" s="2" customFormat="1" ht="16.5" customHeight="1">
      <c r="A87" s="32"/>
      <c r="B87" s="33"/>
      <c r="C87" s="34"/>
      <c r="D87" s="34"/>
      <c r="E87" s="283" t="str">
        <f>E9</f>
        <v>SO 342.1 - SO 342.1 - Vodovodní přípojka</v>
      </c>
      <c r="F87" s="294"/>
      <c r="G87" s="294"/>
      <c r="H87" s="294"/>
      <c r="I87" s="34"/>
      <c r="J87" s="34"/>
      <c r="K87" s="34"/>
      <c r="L87" s="49"/>
      <c r="S87" s="32"/>
      <c r="T87" s="32"/>
      <c r="U87" s="32"/>
      <c r="V87" s="32"/>
      <c r="W87" s="32"/>
      <c r="X87" s="32"/>
      <c r="Y87" s="32"/>
      <c r="Z87" s="32"/>
      <c r="AA87" s="32"/>
      <c r="AB87" s="32"/>
      <c r="AC87" s="32"/>
      <c r="AD87" s="32"/>
      <c r="AE87" s="32"/>
    </row>
    <row r="88" spans="1:31" s="2" customFormat="1" ht="6.95" customHeight="1">
      <c r="A88" s="32"/>
      <c r="B88" s="33"/>
      <c r="C88" s="34"/>
      <c r="D88" s="34"/>
      <c r="E88" s="34"/>
      <c r="F88" s="34"/>
      <c r="G88" s="34"/>
      <c r="H88" s="34"/>
      <c r="I88" s="34"/>
      <c r="J88" s="34"/>
      <c r="K88" s="34"/>
      <c r="L88" s="49"/>
      <c r="S88" s="32"/>
      <c r="T88" s="32"/>
      <c r="U88" s="32"/>
      <c r="V88" s="32"/>
      <c r="W88" s="32"/>
      <c r="X88" s="32"/>
      <c r="Y88" s="32"/>
      <c r="Z88" s="32"/>
      <c r="AA88" s="32"/>
      <c r="AB88" s="32"/>
      <c r="AC88" s="32"/>
      <c r="AD88" s="32"/>
      <c r="AE88" s="32"/>
    </row>
    <row r="89" spans="1:31" s="2" customFormat="1" ht="12" customHeight="1">
      <c r="A89" s="32"/>
      <c r="B89" s="33"/>
      <c r="C89" s="29" t="s">
        <v>19</v>
      </c>
      <c r="D89" s="34"/>
      <c r="E89" s="34"/>
      <c r="F89" s="27" t="str">
        <f>F12</f>
        <v>Radnice u Rokycan</v>
      </c>
      <c r="G89" s="34"/>
      <c r="H89" s="34"/>
      <c r="I89" s="29" t="s">
        <v>21</v>
      </c>
      <c r="J89" s="64" t="str">
        <f>IF(J12="","",J12)</f>
        <v>10. 3. 2020</v>
      </c>
      <c r="K89" s="34"/>
      <c r="L89" s="49"/>
      <c r="S89" s="32"/>
      <c r="T89" s="32"/>
      <c r="U89" s="32"/>
      <c r="V89" s="32"/>
      <c r="W89" s="32"/>
      <c r="X89" s="32"/>
      <c r="Y89" s="32"/>
      <c r="Z89" s="32"/>
      <c r="AA89" s="32"/>
      <c r="AB89" s="32"/>
      <c r="AC89" s="32"/>
      <c r="AD89" s="32"/>
      <c r="AE89" s="32"/>
    </row>
    <row r="90" spans="1:31" s="2" customFormat="1" ht="6.95" customHeight="1">
      <c r="A90" s="32"/>
      <c r="B90" s="33"/>
      <c r="C90" s="34"/>
      <c r="D90" s="34"/>
      <c r="E90" s="34"/>
      <c r="F90" s="34"/>
      <c r="G90" s="34"/>
      <c r="H90" s="34"/>
      <c r="I90" s="34"/>
      <c r="J90" s="34"/>
      <c r="K90" s="34"/>
      <c r="L90" s="49"/>
      <c r="S90" s="32"/>
      <c r="T90" s="32"/>
      <c r="U90" s="32"/>
      <c r="V90" s="32"/>
      <c r="W90" s="32"/>
      <c r="X90" s="32"/>
      <c r="Y90" s="32"/>
      <c r="Z90" s="32"/>
      <c r="AA90" s="32"/>
      <c r="AB90" s="32"/>
      <c r="AC90" s="32"/>
      <c r="AD90" s="32"/>
      <c r="AE90" s="32"/>
    </row>
    <row r="91" spans="1:31" s="2" customFormat="1" ht="15.2" customHeight="1">
      <c r="A91" s="32"/>
      <c r="B91" s="33"/>
      <c r="C91" s="29" t="s">
        <v>23</v>
      </c>
      <c r="D91" s="34"/>
      <c r="E91" s="34"/>
      <c r="F91" s="27" t="str">
        <f>E15</f>
        <v>SÚS PK a Město Radnice</v>
      </c>
      <c r="G91" s="34"/>
      <c r="H91" s="34"/>
      <c r="I91" s="29" t="s">
        <v>30</v>
      </c>
      <c r="J91" s="30" t="str">
        <f>E21</f>
        <v>Ing. Zdeněk Bláha</v>
      </c>
      <c r="K91" s="34"/>
      <c r="L91" s="49"/>
      <c r="S91" s="32"/>
      <c r="T91" s="32"/>
      <c r="U91" s="32"/>
      <c r="V91" s="32"/>
      <c r="W91" s="32"/>
      <c r="X91" s="32"/>
      <c r="Y91" s="32"/>
      <c r="Z91" s="32"/>
      <c r="AA91" s="32"/>
      <c r="AB91" s="32"/>
      <c r="AC91" s="32"/>
      <c r="AD91" s="32"/>
      <c r="AE91" s="32"/>
    </row>
    <row r="92" spans="1:31" s="2" customFormat="1" ht="15.2" customHeight="1">
      <c r="A92" s="32"/>
      <c r="B92" s="33"/>
      <c r="C92" s="29" t="s">
        <v>28</v>
      </c>
      <c r="D92" s="34"/>
      <c r="E92" s="34"/>
      <c r="F92" s="27" t="str">
        <f>IF(E18="","",E18)</f>
        <v xml:space="preserve"> </v>
      </c>
      <c r="G92" s="34"/>
      <c r="H92" s="34"/>
      <c r="I92" s="29" t="s">
        <v>34</v>
      </c>
      <c r="J92" s="30" t="str">
        <f>E24</f>
        <v>Michal Komorous</v>
      </c>
      <c r="K92" s="34"/>
      <c r="L92" s="49"/>
      <c r="S92" s="32"/>
      <c r="T92" s="32"/>
      <c r="U92" s="32"/>
      <c r="V92" s="32"/>
      <c r="W92" s="32"/>
      <c r="X92" s="32"/>
      <c r="Y92" s="32"/>
      <c r="Z92" s="32"/>
      <c r="AA92" s="32"/>
      <c r="AB92" s="32"/>
      <c r="AC92" s="32"/>
      <c r="AD92" s="32"/>
      <c r="AE92" s="32"/>
    </row>
    <row r="93" spans="1:31" s="2" customFormat="1" ht="10.35" customHeight="1">
      <c r="A93" s="32"/>
      <c r="B93" s="33"/>
      <c r="C93" s="34"/>
      <c r="D93" s="34"/>
      <c r="E93" s="34"/>
      <c r="F93" s="34"/>
      <c r="G93" s="34"/>
      <c r="H93" s="34"/>
      <c r="I93" s="34"/>
      <c r="J93" s="34"/>
      <c r="K93" s="34"/>
      <c r="L93" s="49"/>
      <c r="S93" s="32"/>
      <c r="T93" s="32"/>
      <c r="U93" s="32"/>
      <c r="V93" s="32"/>
      <c r="W93" s="32"/>
      <c r="X93" s="32"/>
      <c r="Y93" s="32"/>
      <c r="Z93" s="32"/>
      <c r="AA93" s="32"/>
      <c r="AB93" s="32"/>
      <c r="AC93" s="32"/>
      <c r="AD93" s="32"/>
      <c r="AE93" s="32"/>
    </row>
    <row r="94" spans="1:31" s="2" customFormat="1" ht="29.25" customHeight="1">
      <c r="A94" s="32"/>
      <c r="B94" s="33"/>
      <c r="C94" s="141" t="s">
        <v>103</v>
      </c>
      <c r="D94" s="142"/>
      <c r="E94" s="142"/>
      <c r="F94" s="142"/>
      <c r="G94" s="142"/>
      <c r="H94" s="142"/>
      <c r="I94" s="142"/>
      <c r="J94" s="143" t="s">
        <v>104</v>
      </c>
      <c r="K94" s="142"/>
      <c r="L94" s="49"/>
      <c r="S94" s="32"/>
      <c r="T94" s="32"/>
      <c r="U94" s="32"/>
      <c r="V94" s="32"/>
      <c r="W94" s="32"/>
      <c r="X94" s="32"/>
      <c r="Y94" s="32"/>
      <c r="Z94" s="32"/>
      <c r="AA94" s="32"/>
      <c r="AB94" s="32"/>
      <c r="AC94" s="32"/>
      <c r="AD94" s="32"/>
      <c r="AE94" s="32"/>
    </row>
    <row r="95" spans="1:31" s="2" customFormat="1" ht="10.35" customHeight="1">
      <c r="A95" s="32"/>
      <c r="B95" s="33"/>
      <c r="C95" s="34"/>
      <c r="D95" s="34"/>
      <c r="E95" s="34"/>
      <c r="F95" s="34"/>
      <c r="G95" s="34"/>
      <c r="H95" s="34"/>
      <c r="I95" s="34"/>
      <c r="J95" s="34"/>
      <c r="K95" s="34"/>
      <c r="L95" s="49"/>
      <c r="S95" s="32"/>
      <c r="T95" s="32"/>
      <c r="U95" s="32"/>
      <c r="V95" s="32"/>
      <c r="W95" s="32"/>
      <c r="X95" s="32"/>
      <c r="Y95" s="32"/>
      <c r="Z95" s="32"/>
      <c r="AA95" s="32"/>
      <c r="AB95" s="32"/>
      <c r="AC95" s="32"/>
      <c r="AD95" s="32"/>
      <c r="AE95" s="32"/>
    </row>
    <row r="96" spans="1:47" s="2" customFormat="1" ht="22.9" customHeight="1">
      <c r="A96" s="32"/>
      <c r="B96" s="33"/>
      <c r="C96" s="144" t="s">
        <v>105</v>
      </c>
      <c r="D96" s="34"/>
      <c r="E96" s="34"/>
      <c r="F96" s="34"/>
      <c r="G96" s="34"/>
      <c r="H96" s="34"/>
      <c r="I96" s="34"/>
      <c r="J96" s="82">
        <f>J124</f>
        <v>0</v>
      </c>
      <c r="K96" s="34"/>
      <c r="L96" s="49"/>
      <c r="S96" s="32"/>
      <c r="T96" s="32"/>
      <c r="U96" s="32"/>
      <c r="V96" s="32"/>
      <c r="W96" s="32"/>
      <c r="X96" s="32"/>
      <c r="Y96" s="32"/>
      <c r="Z96" s="32"/>
      <c r="AA96" s="32"/>
      <c r="AB96" s="32"/>
      <c r="AC96" s="32"/>
      <c r="AD96" s="32"/>
      <c r="AE96" s="32"/>
      <c r="AU96" s="18" t="s">
        <v>106</v>
      </c>
    </row>
    <row r="97" spans="2:12" s="9" customFormat="1" ht="24.95" customHeight="1">
      <c r="B97" s="145"/>
      <c r="C97" s="146"/>
      <c r="D97" s="147" t="s">
        <v>107</v>
      </c>
      <c r="E97" s="148"/>
      <c r="F97" s="148"/>
      <c r="G97" s="148"/>
      <c r="H97" s="148"/>
      <c r="I97" s="148"/>
      <c r="J97" s="149">
        <f>J125</f>
        <v>0</v>
      </c>
      <c r="K97" s="146"/>
      <c r="L97" s="150"/>
    </row>
    <row r="98" spans="2:12" s="10" customFormat="1" ht="19.9" customHeight="1">
      <c r="B98" s="151"/>
      <c r="C98" s="152"/>
      <c r="D98" s="153" t="s">
        <v>108</v>
      </c>
      <c r="E98" s="154"/>
      <c r="F98" s="154"/>
      <c r="G98" s="154"/>
      <c r="H98" s="154"/>
      <c r="I98" s="154"/>
      <c r="J98" s="155">
        <f>J126</f>
        <v>0</v>
      </c>
      <c r="K98" s="152"/>
      <c r="L98" s="156"/>
    </row>
    <row r="99" spans="2:12" s="10" customFormat="1" ht="19.9" customHeight="1">
      <c r="B99" s="151"/>
      <c r="C99" s="152"/>
      <c r="D99" s="153" t="s">
        <v>110</v>
      </c>
      <c r="E99" s="154"/>
      <c r="F99" s="154"/>
      <c r="G99" s="154"/>
      <c r="H99" s="154"/>
      <c r="I99" s="154"/>
      <c r="J99" s="155">
        <f>J253</f>
        <v>0</v>
      </c>
      <c r="K99" s="152"/>
      <c r="L99" s="156"/>
    </row>
    <row r="100" spans="2:12" s="10" customFormat="1" ht="19.9" customHeight="1">
      <c r="B100" s="151"/>
      <c r="C100" s="152"/>
      <c r="D100" s="153" t="s">
        <v>111</v>
      </c>
      <c r="E100" s="154"/>
      <c r="F100" s="154"/>
      <c r="G100" s="154"/>
      <c r="H100" s="154"/>
      <c r="I100" s="154"/>
      <c r="J100" s="155">
        <f>J259</f>
        <v>0</v>
      </c>
      <c r="K100" s="152"/>
      <c r="L100" s="156"/>
    </row>
    <row r="101" spans="2:12" s="10" customFormat="1" ht="19.9" customHeight="1">
      <c r="B101" s="151"/>
      <c r="C101" s="152"/>
      <c r="D101" s="153" t="s">
        <v>112</v>
      </c>
      <c r="E101" s="154"/>
      <c r="F101" s="154"/>
      <c r="G101" s="154"/>
      <c r="H101" s="154"/>
      <c r="I101" s="154"/>
      <c r="J101" s="155">
        <f>J264</f>
        <v>0</v>
      </c>
      <c r="K101" s="152"/>
      <c r="L101" s="156"/>
    </row>
    <row r="102" spans="2:12" s="10" customFormat="1" ht="19.9" customHeight="1">
      <c r="B102" s="151"/>
      <c r="C102" s="152"/>
      <c r="D102" s="153" t="s">
        <v>113</v>
      </c>
      <c r="E102" s="154"/>
      <c r="F102" s="154"/>
      <c r="G102" s="154"/>
      <c r="H102" s="154"/>
      <c r="I102" s="154"/>
      <c r="J102" s="155">
        <f>J380</f>
        <v>0</v>
      </c>
      <c r="K102" s="152"/>
      <c r="L102" s="156"/>
    </row>
    <row r="103" spans="2:12" s="10" customFormat="1" ht="19.9" customHeight="1">
      <c r="B103" s="151"/>
      <c r="C103" s="152"/>
      <c r="D103" s="153" t="s">
        <v>114</v>
      </c>
      <c r="E103" s="154"/>
      <c r="F103" s="154"/>
      <c r="G103" s="154"/>
      <c r="H103" s="154"/>
      <c r="I103" s="154"/>
      <c r="J103" s="155">
        <f>J386</f>
        <v>0</v>
      </c>
      <c r="K103" s="152"/>
      <c r="L103" s="156"/>
    </row>
    <row r="104" spans="2:12" s="10" customFormat="1" ht="19.9" customHeight="1">
      <c r="B104" s="151"/>
      <c r="C104" s="152"/>
      <c r="D104" s="153" t="s">
        <v>115</v>
      </c>
      <c r="E104" s="154"/>
      <c r="F104" s="154"/>
      <c r="G104" s="154"/>
      <c r="H104" s="154"/>
      <c r="I104" s="154"/>
      <c r="J104" s="155">
        <f>J412</f>
        <v>0</v>
      </c>
      <c r="K104" s="152"/>
      <c r="L104" s="156"/>
    </row>
    <row r="105" spans="1:31" s="2" customFormat="1" ht="21.75" customHeight="1">
      <c r="A105" s="32"/>
      <c r="B105" s="33"/>
      <c r="C105" s="34"/>
      <c r="D105" s="34"/>
      <c r="E105" s="34"/>
      <c r="F105" s="34"/>
      <c r="G105" s="34"/>
      <c r="H105" s="34"/>
      <c r="I105" s="34"/>
      <c r="J105" s="34"/>
      <c r="K105" s="34"/>
      <c r="L105" s="49"/>
      <c r="S105" s="32"/>
      <c r="T105" s="32"/>
      <c r="U105" s="32"/>
      <c r="V105" s="32"/>
      <c r="W105" s="32"/>
      <c r="X105" s="32"/>
      <c r="Y105" s="32"/>
      <c r="Z105" s="32"/>
      <c r="AA105" s="32"/>
      <c r="AB105" s="32"/>
      <c r="AC105" s="32"/>
      <c r="AD105" s="32"/>
      <c r="AE105" s="32"/>
    </row>
    <row r="106" spans="1:31" s="2" customFormat="1" ht="6.95" customHeight="1">
      <c r="A106" s="32"/>
      <c r="B106" s="52"/>
      <c r="C106" s="53"/>
      <c r="D106" s="53"/>
      <c r="E106" s="53"/>
      <c r="F106" s="53"/>
      <c r="G106" s="53"/>
      <c r="H106" s="53"/>
      <c r="I106" s="53"/>
      <c r="J106" s="53"/>
      <c r="K106" s="53"/>
      <c r="L106" s="49"/>
      <c r="S106" s="32"/>
      <c r="T106" s="32"/>
      <c r="U106" s="32"/>
      <c r="V106" s="32"/>
      <c r="W106" s="32"/>
      <c r="X106" s="32"/>
      <c r="Y106" s="32"/>
      <c r="Z106" s="32"/>
      <c r="AA106" s="32"/>
      <c r="AB106" s="32"/>
      <c r="AC106" s="32"/>
      <c r="AD106" s="32"/>
      <c r="AE106" s="32"/>
    </row>
    <row r="110" spans="1:31" s="2" customFormat="1" ht="6.95" customHeight="1">
      <c r="A110" s="32"/>
      <c r="B110" s="54"/>
      <c r="C110" s="55"/>
      <c r="D110" s="55"/>
      <c r="E110" s="55"/>
      <c r="F110" s="55"/>
      <c r="G110" s="55"/>
      <c r="H110" s="55"/>
      <c r="I110" s="55"/>
      <c r="J110" s="55"/>
      <c r="K110" s="55"/>
      <c r="L110" s="49"/>
      <c r="S110" s="32"/>
      <c r="T110" s="32"/>
      <c r="U110" s="32"/>
      <c r="V110" s="32"/>
      <c r="W110" s="32"/>
      <c r="X110" s="32"/>
      <c r="Y110" s="32"/>
      <c r="Z110" s="32"/>
      <c r="AA110" s="32"/>
      <c r="AB110" s="32"/>
      <c r="AC110" s="32"/>
      <c r="AD110" s="32"/>
      <c r="AE110" s="32"/>
    </row>
    <row r="111" spans="1:31" s="2" customFormat="1" ht="24.95" customHeight="1">
      <c r="A111" s="32"/>
      <c r="B111" s="33"/>
      <c r="C111" s="24" t="s">
        <v>118</v>
      </c>
      <c r="D111" s="34"/>
      <c r="E111" s="34"/>
      <c r="F111" s="34"/>
      <c r="G111" s="34"/>
      <c r="H111" s="34"/>
      <c r="I111" s="34"/>
      <c r="J111" s="34"/>
      <c r="K111" s="34"/>
      <c r="L111" s="49"/>
      <c r="S111" s="32"/>
      <c r="T111" s="32"/>
      <c r="U111" s="32"/>
      <c r="V111" s="32"/>
      <c r="W111" s="32"/>
      <c r="X111" s="32"/>
      <c r="Y111" s="32"/>
      <c r="Z111" s="32"/>
      <c r="AA111" s="32"/>
      <c r="AB111" s="32"/>
      <c r="AC111" s="32"/>
      <c r="AD111" s="32"/>
      <c r="AE111" s="32"/>
    </row>
    <row r="112" spans="1:31" s="2" customFormat="1" ht="6.95" customHeight="1">
      <c r="A112" s="32"/>
      <c r="B112" s="33"/>
      <c r="C112" s="34"/>
      <c r="D112" s="34"/>
      <c r="E112" s="34"/>
      <c r="F112" s="34"/>
      <c r="G112" s="34"/>
      <c r="H112" s="34"/>
      <c r="I112" s="34"/>
      <c r="J112" s="34"/>
      <c r="K112" s="34"/>
      <c r="L112" s="49"/>
      <c r="S112" s="32"/>
      <c r="T112" s="32"/>
      <c r="U112" s="32"/>
      <c r="V112" s="32"/>
      <c r="W112" s="32"/>
      <c r="X112" s="32"/>
      <c r="Y112" s="32"/>
      <c r="Z112" s="32"/>
      <c r="AA112" s="32"/>
      <c r="AB112" s="32"/>
      <c r="AC112" s="32"/>
      <c r="AD112" s="32"/>
      <c r="AE112" s="32"/>
    </row>
    <row r="113" spans="1:31" s="2" customFormat="1" ht="12" customHeight="1">
      <c r="A113" s="32"/>
      <c r="B113" s="33"/>
      <c r="C113" s="29" t="s">
        <v>14</v>
      </c>
      <c r="D113" s="34"/>
      <c r="E113" s="34"/>
      <c r="F113" s="34"/>
      <c r="G113" s="34"/>
      <c r="H113" s="34"/>
      <c r="I113" s="34"/>
      <c r="J113" s="34"/>
      <c r="K113" s="34"/>
      <c r="L113" s="49"/>
      <c r="S113" s="32"/>
      <c r="T113" s="32"/>
      <c r="U113" s="32"/>
      <c r="V113" s="32"/>
      <c r="W113" s="32"/>
      <c r="X113" s="32"/>
      <c r="Y113" s="32"/>
      <c r="Z113" s="32"/>
      <c r="AA113" s="32"/>
      <c r="AB113" s="32"/>
      <c r="AC113" s="32"/>
      <c r="AD113" s="32"/>
      <c r="AE113" s="32"/>
    </row>
    <row r="114" spans="1:31" s="2" customFormat="1" ht="16.5" customHeight="1">
      <c r="A114" s="32"/>
      <c r="B114" s="33"/>
      <c r="C114" s="34"/>
      <c r="D114" s="34"/>
      <c r="E114" s="295" t="str">
        <f>E7</f>
        <v>II/233 Radnice, průtah</v>
      </c>
      <c r="F114" s="296"/>
      <c r="G114" s="296"/>
      <c r="H114" s="296"/>
      <c r="I114" s="34"/>
      <c r="J114" s="34"/>
      <c r="K114" s="34"/>
      <c r="L114" s="49"/>
      <c r="S114" s="32"/>
      <c r="T114" s="32"/>
      <c r="U114" s="32"/>
      <c r="V114" s="32"/>
      <c r="W114" s="32"/>
      <c r="X114" s="32"/>
      <c r="Y114" s="32"/>
      <c r="Z114" s="32"/>
      <c r="AA114" s="32"/>
      <c r="AB114" s="32"/>
      <c r="AC114" s="32"/>
      <c r="AD114" s="32"/>
      <c r="AE114" s="32"/>
    </row>
    <row r="115" spans="1:31" s="2" customFormat="1" ht="12" customHeight="1">
      <c r="A115" s="32"/>
      <c r="B115" s="33"/>
      <c r="C115" s="29" t="s">
        <v>100</v>
      </c>
      <c r="D115" s="34"/>
      <c r="E115" s="34"/>
      <c r="F115" s="34"/>
      <c r="G115" s="34"/>
      <c r="H115" s="34"/>
      <c r="I115" s="34"/>
      <c r="J115" s="34"/>
      <c r="K115" s="34"/>
      <c r="L115" s="49"/>
      <c r="S115" s="32"/>
      <c r="T115" s="32"/>
      <c r="U115" s="32"/>
      <c r="V115" s="32"/>
      <c r="W115" s="32"/>
      <c r="X115" s="32"/>
      <c r="Y115" s="32"/>
      <c r="Z115" s="32"/>
      <c r="AA115" s="32"/>
      <c r="AB115" s="32"/>
      <c r="AC115" s="32"/>
      <c r="AD115" s="32"/>
      <c r="AE115" s="32"/>
    </row>
    <row r="116" spans="1:31" s="2" customFormat="1" ht="16.5" customHeight="1">
      <c r="A116" s="32"/>
      <c r="B116" s="33"/>
      <c r="C116" s="34"/>
      <c r="D116" s="34"/>
      <c r="E116" s="283" t="str">
        <f>E9</f>
        <v>SO 342.1 - SO 342.1 - Vodovodní přípojka</v>
      </c>
      <c r="F116" s="294"/>
      <c r="G116" s="294"/>
      <c r="H116" s="294"/>
      <c r="I116" s="34"/>
      <c r="J116" s="34"/>
      <c r="K116" s="34"/>
      <c r="L116" s="49"/>
      <c r="S116" s="32"/>
      <c r="T116" s="32"/>
      <c r="U116" s="32"/>
      <c r="V116" s="32"/>
      <c r="W116" s="32"/>
      <c r="X116" s="32"/>
      <c r="Y116" s="32"/>
      <c r="Z116" s="32"/>
      <c r="AA116" s="32"/>
      <c r="AB116" s="32"/>
      <c r="AC116" s="32"/>
      <c r="AD116" s="32"/>
      <c r="AE116" s="32"/>
    </row>
    <row r="117" spans="1:31" s="2" customFormat="1" ht="6.95" customHeight="1">
      <c r="A117" s="32"/>
      <c r="B117" s="33"/>
      <c r="C117" s="34"/>
      <c r="D117" s="34"/>
      <c r="E117" s="34"/>
      <c r="F117" s="34"/>
      <c r="G117" s="34"/>
      <c r="H117" s="34"/>
      <c r="I117" s="34"/>
      <c r="J117" s="34"/>
      <c r="K117" s="34"/>
      <c r="L117" s="49"/>
      <c r="S117" s="32"/>
      <c r="T117" s="32"/>
      <c r="U117" s="32"/>
      <c r="V117" s="32"/>
      <c r="W117" s="32"/>
      <c r="X117" s="32"/>
      <c r="Y117" s="32"/>
      <c r="Z117" s="32"/>
      <c r="AA117" s="32"/>
      <c r="AB117" s="32"/>
      <c r="AC117" s="32"/>
      <c r="AD117" s="32"/>
      <c r="AE117" s="32"/>
    </row>
    <row r="118" spans="1:31" s="2" customFormat="1" ht="12" customHeight="1">
      <c r="A118" s="32"/>
      <c r="B118" s="33"/>
      <c r="C118" s="29" t="s">
        <v>19</v>
      </c>
      <c r="D118" s="34"/>
      <c r="E118" s="34"/>
      <c r="F118" s="27" t="str">
        <f>F12</f>
        <v>Radnice u Rokycan</v>
      </c>
      <c r="G118" s="34"/>
      <c r="H118" s="34"/>
      <c r="I118" s="29" t="s">
        <v>21</v>
      </c>
      <c r="J118" s="64" t="str">
        <f>IF(J12="","",J12)</f>
        <v>10. 3. 2020</v>
      </c>
      <c r="K118" s="34"/>
      <c r="L118" s="49"/>
      <c r="S118" s="32"/>
      <c r="T118" s="32"/>
      <c r="U118" s="32"/>
      <c r="V118" s="32"/>
      <c r="W118" s="32"/>
      <c r="X118" s="32"/>
      <c r="Y118" s="32"/>
      <c r="Z118" s="32"/>
      <c r="AA118" s="32"/>
      <c r="AB118" s="32"/>
      <c r="AC118" s="32"/>
      <c r="AD118" s="32"/>
      <c r="AE118" s="32"/>
    </row>
    <row r="119" spans="1:31" s="2" customFormat="1" ht="6.95" customHeight="1">
      <c r="A119" s="32"/>
      <c r="B119" s="33"/>
      <c r="C119" s="34"/>
      <c r="D119" s="34"/>
      <c r="E119" s="34"/>
      <c r="F119" s="34"/>
      <c r="G119" s="34"/>
      <c r="H119" s="34"/>
      <c r="I119" s="34"/>
      <c r="J119" s="34"/>
      <c r="K119" s="34"/>
      <c r="L119" s="49"/>
      <c r="S119" s="32"/>
      <c r="T119" s="32"/>
      <c r="U119" s="32"/>
      <c r="V119" s="32"/>
      <c r="W119" s="32"/>
      <c r="X119" s="32"/>
      <c r="Y119" s="32"/>
      <c r="Z119" s="32"/>
      <c r="AA119" s="32"/>
      <c r="AB119" s="32"/>
      <c r="AC119" s="32"/>
      <c r="AD119" s="32"/>
      <c r="AE119" s="32"/>
    </row>
    <row r="120" spans="1:31" s="2" customFormat="1" ht="15.2" customHeight="1">
      <c r="A120" s="32"/>
      <c r="B120" s="33"/>
      <c r="C120" s="29" t="s">
        <v>23</v>
      </c>
      <c r="D120" s="34"/>
      <c r="E120" s="34"/>
      <c r="F120" s="27" t="str">
        <f>E15</f>
        <v>SÚS PK a Město Radnice</v>
      </c>
      <c r="G120" s="34"/>
      <c r="H120" s="34"/>
      <c r="I120" s="29" t="s">
        <v>30</v>
      </c>
      <c r="J120" s="30" t="str">
        <f>E21</f>
        <v>Ing. Zdeněk Bláha</v>
      </c>
      <c r="K120" s="34"/>
      <c r="L120" s="49"/>
      <c r="S120" s="32"/>
      <c r="T120" s="32"/>
      <c r="U120" s="32"/>
      <c r="V120" s="32"/>
      <c r="W120" s="32"/>
      <c r="X120" s="32"/>
      <c r="Y120" s="32"/>
      <c r="Z120" s="32"/>
      <c r="AA120" s="32"/>
      <c r="AB120" s="32"/>
      <c r="AC120" s="32"/>
      <c r="AD120" s="32"/>
      <c r="AE120" s="32"/>
    </row>
    <row r="121" spans="1:31" s="2" customFormat="1" ht="15.2" customHeight="1">
      <c r="A121" s="32"/>
      <c r="B121" s="33"/>
      <c r="C121" s="29" t="s">
        <v>28</v>
      </c>
      <c r="D121" s="34"/>
      <c r="E121" s="34"/>
      <c r="F121" s="27" t="str">
        <f>IF(E18="","",E18)</f>
        <v xml:space="preserve"> </v>
      </c>
      <c r="G121" s="34"/>
      <c r="H121" s="34"/>
      <c r="I121" s="29" t="s">
        <v>34</v>
      </c>
      <c r="J121" s="30" t="str">
        <f>E24</f>
        <v>Michal Komorous</v>
      </c>
      <c r="K121" s="34"/>
      <c r="L121" s="49"/>
      <c r="S121" s="32"/>
      <c r="T121" s="32"/>
      <c r="U121" s="32"/>
      <c r="V121" s="32"/>
      <c r="W121" s="32"/>
      <c r="X121" s="32"/>
      <c r="Y121" s="32"/>
      <c r="Z121" s="32"/>
      <c r="AA121" s="32"/>
      <c r="AB121" s="32"/>
      <c r="AC121" s="32"/>
      <c r="AD121" s="32"/>
      <c r="AE121" s="32"/>
    </row>
    <row r="122" spans="1:31" s="2" customFormat="1" ht="10.35" customHeight="1">
      <c r="A122" s="32"/>
      <c r="B122" s="33"/>
      <c r="C122" s="34"/>
      <c r="D122" s="34"/>
      <c r="E122" s="34"/>
      <c r="F122" s="34"/>
      <c r="G122" s="34"/>
      <c r="H122" s="34"/>
      <c r="I122" s="34"/>
      <c r="J122" s="34"/>
      <c r="K122" s="34"/>
      <c r="L122" s="49"/>
      <c r="S122" s="32"/>
      <c r="T122" s="32"/>
      <c r="U122" s="32"/>
      <c r="V122" s="32"/>
      <c r="W122" s="32"/>
      <c r="X122" s="32"/>
      <c r="Y122" s="32"/>
      <c r="Z122" s="32"/>
      <c r="AA122" s="32"/>
      <c r="AB122" s="32"/>
      <c r="AC122" s="32"/>
      <c r="AD122" s="32"/>
      <c r="AE122" s="32"/>
    </row>
    <row r="123" spans="1:31" s="11" customFormat="1" ht="29.25" customHeight="1">
      <c r="A123" s="157"/>
      <c r="B123" s="158"/>
      <c r="C123" s="159" t="s">
        <v>119</v>
      </c>
      <c r="D123" s="160" t="s">
        <v>63</v>
      </c>
      <c r="E123" s="160" t="s">
        <v>59</v>
      </c>
      <c r="F123" s="160" t="s">
        <v>60</v>
      </c>
      <c r="G123" s="160" t="s">
        <v>120</v>
      </c>
      <c r="H123" s="160" t="s">
        <v>121</v>
      </c>
      <c r="I123" s="160" t="s">
        <v>122</v>
      </c>
      <c r="J123" s="161" t="s">
        <v>104</v>
      </c>
      <c r="K123" s="162" t="s">
        <v>123</v>
      </c>
      <c r="L123" s="163"/>
      <c r="M123" s="73" t="s">
        <v>1</v>
      </c>
      <c r="N123" s="74" t="s">
        <v>42</v>
      </c>
      <c r="O123" s="74" t="s">
        <v>124</v>
      </c>
      <c r="P123" s="74" t="s">
        <v>125</v>
      </c>
      <c r="Q123" s="74" t="s">
        <v>126</v>
      </c>
      <c r="R123" s="74" t="s">
        <v>127</v>
      </c>
      <c r="S123" s="74" t="s">
        <v>128</v>
      </c>
      <c r="T123" s="75" t="s">
        <v>129</v>
      </c>
      <c r="U123" s="157"/>
      <c r="V123" s="157"/>
      <c r="W123" s="157"/>
      <c r="X123" s="157"/>
      <c r="Y123" s="157"/>
      <c r="Z123" s="157"/>
      <c r="AA123" s="157"/>
      <c r="AB123" s="157"/>
      <c r="AC123" s="157"/>
      <c r="AD123" s="157"/>
      <c r="AE123" s="157"/>
    </row>
    <row r="124" spans="1:63" s="2" customFormat="1" ht="22.9" customHeight="1">
      <c r="A124" s="32"/>
      <c r="B124" s="33"/>
      <c r="C124" s="80" t="s">
        <v>130</v>
      </c>
      <c r="D124" s="34"/>
      <c r="E124" s="34"/>
      <c r="F124" s="257"/>
      <c r="G124" s="34"/>
      <c r="H124" s="34"/>
      <c r="I124" s="34"/>
      <c r="J124" s="164">
        <f>BK124</f>
        <v>0</v>
      </c>
      <c r="K124" s="34"/>
      <c r="L124" s="37"/>
      <c r="M124" s="76"/>
      <c r="N124" s="165"/>
      <c r="O124" s="77"/>
      <c r="P124" s="166">
        <f>P125</f>
        <v>130.503501</v>
      </c>
      <c r="Q124" s="77"/>
      <c r="R124" s="166">
        <f>R125</f>
        <v>16.0437709</v>
      </c>
      <c r="S124" s="77"/>
      <c r="T124" s="167">
        <f>T125</f>
        <v>14.7028</v>
      </c>
      <c r="U124" s="32"/>
      <c r="V124" s="32"/>
      <c r="W124" s="32"/>
      <c r="X124" s="32"/>
      <c r="Y124" s="32"/>
      <c r="Z124" s="32"/>
      <c r="AA124" s="32"/>
      <c r="AB124" s="32"/>
      <c r="AC124" s="32"/>
      <c r="AD124" s="32"/>
      <c r="AE124" s="32"/>
      <c r="AT124" s="18" t="s">
        <v>77</v>
      </c>
      <c r="AU124" s="18" t="s">
        <v>106</v>
      </c>
      <c r="BK124" s="168">
        <f>BK125</f>
        <v>0</v>
      </c>
    </row>
    <row r="125" spans="2:63" s="12" customFormat="1" ht="25.9" customHeight="1">
      <c r="B125" s="169"/>
      <c r="C125" s="170"/>
      <c r="D125" s="171" t="s">
        <v>77</v>
      </c>
      <c r="E125" s="172" t="s">
        <v>131</v>
      </c>
      <c r="F125" s="172" t="s">
        <v>132</v>
      </c>
      <c r="G125" s="170"/>
      <c r="H125" s="170"/>
      <c r="I125" s="170"/>
      <c r="J125" s="173">
        <f>BK125</f>
        <v>0</v>
      </c>
      <c r="K125" s="170"/>
      <c r="L125" s="174"/>
      <c r="M125" s="175"/>
      <c r="N125" s="176"/>
      <c r="O125" s="176"/>
      <c r="P125" s="177">
        <f>P126+P253+P259+P264+P380+P386+P412</f>
        <v>130.503501</v>
      </c>
      <c r="Q125" s="176"/>
      <c r="R125" s="177">
        <f>R126+R253+R259+R264+R380+R386+R412</f>
        <v>16.0437709</v>
      </c>
      <c r="S125" s="176"/>
      <c r="T125" s="178">
        <f>T126+T253+T259+T264+T380+T386+T412</f>
        <v>14.7028</v>
      </c>
      <c r="AR125" s="179" t="s">
        <v>86</v>
      </c>
      <c r="AT125" s="180" t="s">
        <v>77</v>
      </c>
      <c r="AU125" s="180" t="s">
        <v>78</v>
      </c>
      <c r="AY125" s="179" t="s">
        <v>133</v>
      </c>
      <c r="BK125" s="181">
        <f>BK126+BK253+BK259+BK264+BK380+BK386+BK412</f>
        <v>0</v>
      </c>
    </row>
    <row r="126" spans="2:63" s="12" customFormat="1" ht="22.9" customHeight="1">
      <c r="B126" s="169"/>
      <c r="C126" s="170"/>
      <c r="D126" s="171" t="s">
        <v>77</v>
      </c>
      <c r="E126" s="182" t="s">
        <v>86</v>
      </c>
      <c r="F126" s="182" t="s">
        <v>134</v>
      </c>
      <c r="G126" s="170"/>
      <c r="H126" s="170"/>
      <c r="I126" s="170"/>
      <c r="J126" s="183">
        <f>BK126</f>
        <v>0</v>
      </c>
      <c r="K126" s="170"/>
      <c r="L126" s="174"/>
      <c r="M126" s="175"/>
      <c r="N126" s="176"/>
      <c r="O126" s="176"/>
      <c r="P126" s="177">
        <f>SUM(P127:P252)</f>
        <v>70.3687</v>
      </c>
      <c r="Q126" s="176"/>
      <c r="R126" s="177">
        <f>SUM(R127:R252)</f>
        <v>14.016043999999999</v>
      </c>
      <c r="S126" s="176"/>
      <c r="T126" s="178">
        <f>SUM(T127:T252)</f>
        <v>14.7028</v>
      </c>
      <c r="AR126" s="179" t="s">
        <v>86</v>
      </c>
      <c r="AT126" s="180" t="s">
        <v>77</v>
      </c>
      <c r="AU126" s="180" t="s">
        <v>86</v>
      </c>
      <c r="AY126" s="179" t="s">
        <v>133</v>
      </c>
      <c r="BK126" s="181">
        <f>SUM(BK127:BK252)</f>
        <v>0</v>
      </c>
    </row>
    <row r="127" spans="1:65" s="2" customFormat="1" ht="16.5" customHeight="1">
      <c r="A127" s="32"/>
      <c r="B127" s="33"/>
      <c r="C127" s="184" t="s">
        <v>86</v>
      </c>
      <c r="D127" s="184" t="s">
        <v>135</v>
      </c>
      <c r="E127" s="185" t="s">
        <v>1270</v>
      </c>
      <c r="F127" s="186" t="s">
        <v>1271</v>
      </c>
      <c r="G127" s="187" t="s">
        <v>138</v>
      </c>
      <c r="H127" s="188">
        <v>8.4</v>
      </c>
      <c r="I127" s="189">
        <v>0</v>
      </c>
      <c r="J127" s="189">
        <f>ROUND(I127*H127,2)</f>
        <v>0</v>
      </c>
      <c r="K127" s="190"/>
      <c r="L127" s="37"/>
      <c r="M127" s="191" t="s">
        <v>1</v>
      </c>
      <c r="N127" s="192" t="s">
        <v>43</v>
      </c>
      <c r="O127" s="193">
        <v>0.041</v>
      </c>
      <c r="P127" s="193">
        <f>O127*H127</f>
        <v>0.34440000000000004</v>
      </c>
      <c r="Q127" s="193">
        <v>0</v>
      </c>
      <c r="R127" s="193">
        <f>Q127*H127</f>
        <v>0</v>
      </c>
      <c r="S127" s="193">
        <v>0.417</v>
      </c>
      <c r="T127" s="194">
        <f>S127*H127</f>
        <v>3.5028</v>
      </c>
      <c r="U127" s="32"/>
      <c r="V127" s="32"/>
      <c r="W127" s="32"/>
      <c r="X127" s="32"/>
      <c r="Y127" s="32"/>
      <c r="Z127" s="32"/>
      <c r="AA127" s="32"/>
      <c r="AB127" s="32"/>
      <c r="AC127" s="32"/>
      <c r="AD127" s="32"/>
      <c r="AE127" s="32"/>
      <c r="AR127" s="195" t="s">
        <v>139</v>
      </c>
      <c r="AT127" s="195" t="s">
        <v>135</v>
      </c>
      <c r="AU127" s="195" t="s">
        <v>88</v>
      </c>
      <c r="AY127" s="18" t="s">
        <v>133</v>
      </c>
      <c r="BE127" s="196">
        <f>IF(N127="základní",J127,0)</f>
        <v>0</v>
      </c>
      <c r="BF127" s="196">
        <f>IF(N127="snížená",J127,0)</f>
        <v>0</v>
      </c>
      <c r="BG127" s="196">
        <f>IF(N127="zákl. přenesená",J127,0)</f>
        <v>0</v>
      </c>
      <c r="BH127" s="196">
        <f>IF(N127="sníž. přenesená",J127,0)</f>
        <v>0</v>
      </c>
      <c r="BI127" s="196">
        <f>IF(N127="nulová",J127,0)</f>
        <v>0</v>
      </c>
      <c r="BJ127" s="18" t="s">
        <v>86</v>
      </c>
      <c r="BK127" s="196">
        <f>ROUND(I127*H127,2)</f>
        <v>0</v>
      </c>
      <c r="BL127" s="18" t="s">
        <v>139</v>
      </c>
      <c r="BM127" s="195" t="s">
        <v>1272</v>
      </c>
    </row>
    <row r="128" spans="1:47" s="2" customFormat="1" ht="19.5">
      <c r="A128" s="32"/>
      <c r="B128" s="33"/>
      <c r="C128" s="34"/>
      <c r="D128" s="197" t="s">
        <v>141</v>
      </c>
      <c r="E128" s="34"/>
      <c r="F128" s="198" t="s">
        <v>1273</v>
      </c>
      <c r="G128" s="34"/>
      <c r="H128" s="34"/>
      <c r="I128" s="34"/>
      <c r="J128" s="34"/>
      <c r="K128" s="34"/>
      <c r="L128" s="37"/>
      <c r="M128" s="199"/>
      <c r="N128" s="200"/>
      <c r="O128" s="69"/>
      <c r="P128" s="69"/>
      <c r="Q128" s="69"/>
      <c r="R128" s="69"/>
      <c r="S128" s="69"/>
      <c r="T128" s="70"/>
      <c r="U128" s="32"/>
      <c r="V128" s="32"/>
      <c r="W128" s="32"/>
      <c r="X128" s="32"/>
      <c r="Y128" s="32"/>
      <c r="Z128" s="32"/>
      <c r="AA128" s="32"/>
      <c r="AB128" s="32"/>
      <c r="AC128" s="32"/>
      <c r="AD128" s="32"/>
      <c r="AE128" s="32"/>
      <c r="AT128" s="18" t="s">
        <v>141</v>
      </c>
      <c r="AU128" s="18" t="s">
        <v>88</v>
      </c>
    </row>
    <row r="129" spans="2:51" s="13" customFormat="1" ht="12">
      <c r="B129" s="201"/>
      <c r="C129" s="202"/>
      <c r="D129" s="197" t="s">
        <v>143</v>
      </c>
      <c r="E129" s="203" t="s">
        <v>1</v>
      </c>
      <c r="F129" s="204" t="s">
        <v>1274</v>
      </c>
      <c r="G129" s="202"/>
      <c r="H129" s="203" t="s">
        <v>1</v>
      </c>
      <c r="I129" s="202"/>
      <c r="J129" s="202"/>
      <c r="K129" s="202"/>
      <c r="L129" s="205"/>
      <c r="M129" s="206"/>
      <c r="N129" s="207"/>
      <c r="O129" s="207"/>
      <c r="P129" s="207"/>
      <c r="Q129" s="207"/>
      <c r="R129" s="207"/>
      <c r="S129" s="207"/>
      <c r="T129" s="208"/>
      <c r="AT129" s="209" t="s">
        <v>143</v>
      </c>
      <c r="AU129" s="209" t="s">
        <v>88</v>
      </c>
      <c r="AV129" s="13" t="s">
        <v>86</v>
      </c>
      <c r="AW129" s="13" t="s">
        <v>33</v>
      </c>
      <c r="AX129" s="13" t="s">
        <v>78</v>
      </c>
      <c r="AY129" s="209" t="s">
        <v>133</v>
      </c>
    </row>
    <row r="130" spans="2:51" s="14" customFormat="1" ht="12">
      <c r="B130" s="210"/>
      <c r="C130" s="211"/>
      <c r="D130" s="197" t="s">
        <v>143</v>
      </c>
      <c r="E130" s="212" t="s">
        <v>1</v>
      </c>
      <c r="F130" s="213" t="s">
        <v>1275</v>
      </c>
      <c r="G130" s="211"/>
      <c r="H130" s="214">
        <v>8.4</v>
      </c>
      <c r="I130" s="211"/>
      <c r="J130" s="211"/>
      <c r="K130" s="211"/>
      <c r="L130" s="215"/>
      <c r="M130" s="216"/>
      <c r="N130" s="217"/>
      <c r="O130" s="217"/>
      <c r="P130" s="217"/>
      <c r="Q130" s="217"/>
      <c r="R130" s="217"/>
      <c r="S130" s="217"/>
      <c r="T130" s="218"/>
      <c r="AT130" s="219" t="s">
        <v>143</v>
      </c>
      <c r="AU130" s="219" t="s">
        <v>88</v>
      </c>
      <c r="AV130" s="14" t="s">
        <v>88</v>
      </c>
      <c r="AW130" s="14" t="s">
        <v>33</v>
      </c>
      <c r="AX130" s="14" t="s">
        <v>78</v>
      </c>
      <c r="AY130" s="219" t="s">
        <v>133</v>
      </c>
    </row>
    <row r="131" spans="2:51" s="15" customFormat="1" ht="12">
      <c r="B131" s="220"/>
      <c r="C131" s="221"/>
      <c r="D131" s="197" t="s">
        <v>143</v>
      </c>
      <c r="E131" s="222" t="s">
        <v>1</v>
      </c>
      <c r="F131" s="223" t="s">
        <v>146</v>
      </c>
      <c r="G131" s="221"/>
      <c r="H131" s="224">
        <v>8.4</v>
      </c>
      <c r="I131" s="221"/>
      <c r="J131" s="221"/>
      <c r="K131" s="221"/>
      <c r="L131" s="225"/>
      <c r="M131" s="226"/>
      <c r="N131" s="227"/>
      <c r="O131" s="227"/>
      <c r="P131" s="227"/>
      <c r="Q131" s="227"/>
      <c r="R131" s="227"/>
      <c r="S131" s="227"/>
      <c r="T131" s="228"/>
      <c r="AT131" s="229" t="s">
        <v>143</v>
      </c>
      <c r="AU131" s="229" t="s">
        <v>88</v>
      </c>
      <c r="AV131" s="15" t="s">
        <v>139</v>
      </c>
      <c r="AW131" s="15" t="s">
        <v>33</v>
      </c>
      <c r="AX131" s="15" t="s">
        <v>86</v>
      </c>
      <c r="AY131" s="229" t="s">
        <v>133</v>
      </c>
    </row>
    <row r="132" spans="1:65" s="2" customFormat="1" ht="16.5" customHeight="1">
      <c r="A132" s="32"/>
      <c r="B132" s="33"/>
      <c r="C132" s="184" t="s">
        <v>88</v>
      </c>
      <c r="D132" s="184" t="s">
        <v>135</v>
      </c>
      <c r="E132" s="185" t="s">
        <v>159</v>
      </c>
      <c r="F132" s="186" t="s">
        <v>160</v>
      </c>
      <c r="G132" s="187" t="s">
        <v>138</v>
      </c>
      <c r="H132" s="188">
        <v>14</v>
      </c>
      <c r="I132" s="189">
        <v>0</v>
      </c>
      <c r="J132" s="189">
        <f>ROUND(I132*H132,2)</f>
        <v>0</v>
      </c>
      <c r="K132" s="190"/>
      <c r="L132" s="37"/>
      <c r="M132" s="191" t="s">
        <v>1</v>
      </c>
      <c r="N132" s="192" t="s">
        <v>43</v>
      </c>
      <c r="O132" s="193">
        <v>0.232</v>
      </c>
      <c r="P132" s="193">
        <f>O132*H132</f>
        <v>3.248</v>
      </c>
      <c r="Q132" s="193">
        <v>0</v>
      </c>
      <c r="R132" s="193">
        <f>Q132*H132</f>
        <v>0</v>
      </c>
      <c r="S132" s="193">
        <v>0.58</v>
      </c>
      <c r="T132" s="194">
        <f>S132*H132</f>
        <v>8.12</v>
      </c>
      <c r="U132" s="32"/>
      <c r="V132" s="32"/>
      <c r="W132" s="32"/>
      <c r="X132" s="32"/>
      <c r="Y132" s="32"/>
      <c r="Z132" s="32"/>
      <c r="AA132" s="32"/>
      <c r="AB132" s="32"/>
      <c r="AC132" s="32"/>
      <c r="AD132" s="32"/>
      <c r="AE132" s="32"/>
      <c r="AR132" s="195" t="s">
        <v>139</v>
      </c>
      <c r="AT132" s="195" t="s">
        <v>135</v>
      </c>
      <c r="AU132" s="195" t="s">
        <v>88</v>
      </c>
      <c r="AY132" s="18" t="s">
        <v>133</v>
      </c>
      <c r="BE132" s="196">
        <f>IF(N132="základní",J132,0)</f>
        <v>0</v>
      </c>
      <c r="BF132" s="196">
        <f>IF(N132="snížená",J132,0)</f>
        <v>0</v>
      </c>
      <c r="BG132" s="196">
        <f>IF(N132="zákl. přenesená",J132,0)</f>
        <v>0</v>
      </c>
      <c r="BH132" s="196">
        <f>IF(N132="sníž. přenesená",J132,0)</f>
        <v>0</v>
      </c>
      <c r="BI132" s="196">
        <f>IF(N132="nulová",J132,0)</f>
        <v>0</v>
      </c>
      <c r="BJ132" s="18" t="s">
        <v>86</v>
      </c>
      <c r="BK132" s="196">
        <f>ROUND(I132*H132,2)</f>
        <v>0</v>
      </c>
      <c r="BL132" s="18" t="s">
        <v>139</v>
      </c>
      <c r="BM132" s="195" t="s">
        <v>1276</v>
      </c>
    </row>
    <row r="133" spans="1:47" s="2" customFormat="1" ht="19.5">
      <c r="A133" s="32"/>
      <c r="B133" s="33"/>
      <c r="C133" s="34"/>
      <c r="D133" s="197" t="s">
        <v>141</v>
      </c>
      <c r="E133" s="34"/>
      <c r="F133" s="198" t="s">
        <v>162</v>
      </c>
      <c r="G133" s="34"/>
      <c r="H133" s="34"/>
      <c r="I133" s="34"/>
      <c r="J133" s="34"/>
      <c r="K133" s="34"/>
      <c r="L133" s="37"/>
      <c r="M133" s="199"/>
      <c r="N133" s="200"/>
      <c r="O133" s="69"/>
      <c r="P133" s="69"/>
      <c r="Q133" s="69"/>
      <c r="R133" s="69"/>
      <c r="S133" s="69"/>
      <c r="T133" s="70"/>
      <c r="U133" s="32"/>
      <c r="V133" s="32"/>
      <c r="W133" s="32"/>
      <c r="X133" s="32"/>
      <c r="Y133" s="32"/>
      <c r="Z133" s="32"/>
      <c r="AA133" s="32"/>
      <c r="AB133" s="32"/>
      <c r="AC133" s="32"/>
      <c r="AD133" s="32"/>
      <c r="AE133" s="32"/>
      <c r="AT133" s="18" t="s">
        <v>141</v>
      </c>
      <c r="AU133" s="18" t="s">
        <v>88</v>
      </c>
    </row>
    <row r="134" spans="2:51" s="13" customFormat="1" ht="12">
      <c r="B134" s="201"/>
      <c r="C134" s="202"/>
      <c r="D134" s="197" t="s">
        <v>143</v>
      </c>
      <c r="E134" s="203" t="s">
        <v>1</v>
      </c>
      <c r="F134" s="204" t="s">
        <v>1274</v>
      </c>
      <c r="G134" s="202"/>
      <c r="H134" s="203" t="s">
        <v>1</v>
      </c>
      <c r="I134" s="202"/>
      <c r="J134" s="202"/>
      <c r="K134" s="202"/>
      <c r="L134" s="205"/>
      <c r="M134" s="206"/>
      <c r="N134" s="207"/>
      <c r="O134" s="207"/>
      <c r="P134" s="207"/>
      <c r="Q134" s="207"/>
      <c r="R134" s="207"/>
      <c r="S134" s="207"/>
      <c r="T134" s="208"/>
      <c r="AT134" s="209" t="s">
        <v>143</v>
      </c>
      <c r="AU134" s="209" t="s">
        <v>88</v>
      </c>
      <c r="AV134" s="13" t="s">
        <v>86</v>
      </c>
      <c r="AW134" s="13" t="s">
        <v>33</v>
      </c>
      <c r="AX134" s="13" t="s">
        <v>78</v>
      </c>
      <c r="AY134" s="209" t="s">
        <v>133</v>
      </c>
    </row>
    <row r="135" spans="2:51" s="14" customFormat="1" ht="12">
      <c r="B135" s="210"/>
      <c r="C135" s="211"/>
      <c r="D135" s="197" t="s">
        <v>143</v>
      </c>
      <c r="E135" s="212" t="s">
        <v>1</v>
      </c>
      <c r="F135" s="213" t="s">
        <v>745</v>
      </c>
      <c r="G135" s="211"/>
      <c r="H135" s="214">
        <v>14</v>
      </c>
      <c r="I135" s="211"/>
      <c r="J135" s="211"/>
      <c r="K135" s="211"/>
      <c r="L135" s="215"/>
      <c r="M135" s="216"/>
      <c r="N135" s="217"/>
      <c r="O135" s="217"/>
      <c r="P135" s="217"/>
      <c r="Q135" s="217"/>
      <c r="R135" s="217"/>
      <c r="S135" s="217"/>
      <c r="T135" s="218"/>
      <c r="AT135" s="219" t="s">
        <v>143</v>
      </c>
      <c r="AU135" s="219" t="s">
        <v>88</v>
      </c>
      <c r="AV135" s="14" t="s">
        <v>88</v>
      </c>
      <c r="AW135" s="14" t="s">
        <v>33</v>
      </c>
      <c r="AX135" s="14" t="s">
        <v>78</v>
      </c>
      <c r="AY135" s="219" t="s">
        <v>133</v>
      </c>
    </row>
    <row r="136" spans="2:51" s="15" customFormat="1" ht="12">
      <c r="B136" s="220"/>
      <c r="C136" s="221"/>
      <c r="D136" s="197" t="s">
        <v>143</v>
      </c>
      <c r="E136" s="222" t="s">
        <v>1</v>
      </c>
      <c r="F136" s="223" t="s">
        <v>146</v>
      </c>
      <c r="G136" s="221"/>
      <c r="H136" s="224">
        <v>14</v>
      </c>
      <c r="I136" s="221"/>
      <c r="J136" s="221"/>
      <c r="K136" s="221"/>
      <c r="L136" s="225"/>
      <c r="M136" s="226"/>
      <c r="N136" s="227"/>
      <c r="O136" s="227"/>
      <c r="P136" s="227"/>
      <c r="Q136" s="227"/>
      <c r="R136" s="227"/>
      <c r="S136" s="227"/>
      <c r="T136" s="228"/>
      <c r="AT136" s="229" t="s">
        <v>143</v>
      </c>
      <c r="AU136" s="229" t="s">
        <v>88</v>
      </c>
      <c r="AV136" s="15" t="s">
        <v>139</v>
      </c>
      <c r="AW136" s="15" t="s">
        <v>33</v>
      </c>
      <c r="AX136" s="15" t="s">
        <v>86</v>
      </c>
      <c r="AY136" s="229" t="s">
        <v>133</v>
      </c>
    </row>
    <row r="137" spans="1:65" s="2" customFormat="1" ht="16.5" customHeight="1">
      <c r="A137" s="32"/>
      <c r="B137" s="33"/>
      <c r="C137" s="184" t="s">
        <v>153</v>
      </c>
      <c r="D137" s="184" t="s">
        <v>135</v>
      </c>
      <c r="E137" s="185" t="s">
        <v>165</v>
      </c>
      <c r="F137" s="186" t="s">
        <v>166</v>
      </c>
      <c r="G137" s="187" t="s">
        <v>138</v>
      </c>
      <c r="H137" s="188">
        <v>14</v>
      </c>
      <c r="I137" s="189">
        <v>0</v>
      </c>
      <c r="J137" s="189">
        <f>ROUND(I137*H137,2)</f>
        <v>0</v>
      </c>
      <c r="K137" s="190"/>
      <c r="L137" s="37"/>
      <c r="M137" s="191" t="s">
        <v>1</v>
      </c>
      <c r="N137" s="192" t="s">
        <v>43</v>
      </c>
      <c r="O137" s="193">
        <v>0.13</v>
      </c>
      <c r="P137" s="193">
        <f>O137*H137</f>
        <v>1.82</v>
      </c>
      <c r="Q137" s="193">
        <v>0</v>
      </c>
      <c r="R137" s="193">
        <f>Q137*H137</f>
        <v>0</v>
      </c>
      <c r="S137" s="193">
        <v>0.22</v>
      </c>
      <c r="T137" s="194">
        <f>S137*H137</f>
        <v>3.08</v>
      </c>
      <c r="U137" s="32"/>
      <c r="V137" s="32"/>
      <c r="W137" s="32"/>
      <c r="X137" s="32"/>
      <c r="Y137" s="32"/>
      <c r="Z137" s="32"/>
      <c r="AA137" s="32"/>
      <c r="AB137" s="32"/>
      <c r="AC137" s="32"/>
      <c r="AD137" s="32"/>
      <c r="AE137" s="32"/>
      <c r="AR137" s="195" t="s">
        <v>139</v>
      </c>
      <c r="AT137" s="195" t="s">
        <v>135</v>
      </c>
      <c r="AU137" s="195" t="s">
        <v>88</v>
      </c>
      <c r="AY137" s="18" t="s">
        <v>133</v>
      </c>
      <c r="BE137" s="196">
        <f>IF(N137="základní",J137,0)</f>
        <v>0</v>
      </c>
      <c r="BF137" s="196">
        <f>IF(N137="snížená",J137,0)</f>
        <v>0</v>
      </c>
      <c r="BG137" s="196">
        <f>IF(N137="zákl. přenesená",J137,0)</f>
        <v>0</v>
      </c>
      <c r="BH137" s="196">
        <f>IF(N137="sníž. přenesená",J137,0)</f>
        <v>0</v>
      </c>
      <c r="BI137" s="196">
        <f>IF(N137="nulová",J137,0)</f>
        <v>0</v>
      </c>
      <c r="BJ137" s="18" t="s">
        <v>86</v>
      </c>
      <c r="BK137" s="196">
        <f>ROUND(I137*H137,2)</f>
        <v>0</v>
      </c>
      <c r="BL137" s="18" t="s">
        <v>139</v>
      </c>
      <c r="BM137" s="195" t="s">
        <v>1277</v>
      </c>
    </row>
    <row r="138" spans="1:47" s="2" customFormat="1" ht="19.5">
      <c r="A138" s="32"/>
      <c r="B138" s="33"/>
      <c r="C138" s="34"/>
      <c r="D138" s="197" t="s">
        <v>141</v>
      </c>
      <c r="E138" s="34"/>
      <c r="F138" s="198" t="s">
        <v>168</v>
      </c>
      <c r="G138" s="34"/>
      <c r="H138" s="34"/>
      <c r="I138" s="34"/>
      <c r="J138" s="34"/>
      <c r="K138" s="34"/>
      <c r="L138" s="37"/>
      <c r="M138" s="199"/>
      <c r="N138" s="200"/>
      <c r="O138" s="69"/>
      <c r="P138" s="69"/>
      <c r="Q138" s="69"/>
      <c r="R138" s="69"/>
      <c r="S138" s="69"/>
      <c r="T138" s="70"/>
      <c r="U138" s="32"/>
      <c r="V138" s="32"/>
      <c r="W138" s="32"/>
      <c r="X138" s="32"/>
      <c r="Y138" s="32"/>
      <c r="Z138" s="32"/>
      <c r="AA138" s="32"/>
      <c r="AB138" s="32"/>
      <c r="AC138" s="32"/>
      <c r="AD138" s="32"/>
      <c r="AE138" s="32"/>
      <c r="AT138" s="18" t="s">
        <v>141</v>
      </c>
      <c r="AU138" s="18" t="s">
        <v>88</v>
      </c>
    </row>
    <row r="139" spans="2:51" s="13" customFormat="1" ht="12">
      <c r="B139" s="201"/>
      <c r="C139" s="202"/>
      <c r="D139" s="197" t="s">
        <v>143</v>
      </c>
      <c r="E139" s="203" t="s">
        <v>1</v>
      </c>
      <c r="F139" s="204" t="s">
        <v>1274</v>
      </c>
      <c r="G139" s="202"/>
      <c r="H139" s="203" t="s">
        <v>1</v>
      </c>
      <c r="I139" s="202"/>
      <c r="J139" s="202"/>
      <c r="K139" s="202"/>
      <c r="L139" s="205"/>
      <c r="M139" s="206"/>
      <c r="N139" s="207"/>
      <c r="O139" s="207"/>
      <c r="P139" s="207"/>
      <c r="Q139" s="207"/>
      <c r="R139" s="207"/>
      <c r="S139" s="207"/>
      <c r="T139" s="208"/>
      <c r="AT139" s="209" t="s">
        <v>143</v>
      </c>
      <c r="AU139" s="209" t="s">
        <v>88</v>
      </c>
      <c r="AV139" s="13" t="s">
        <v>86</v>
      </c>
      <c r="AW139" s="13" t="s">
        <v>33</v>
      </c>
      <c r="AX139" s="13" t="s">
        <v>78</v>
      </c>
      <c r="AY139" s="209" t="s">
        <v>133</v>
      </c>
    </row>
    <row r="140" spans="2:51" s="14" customFormat="1" ht="12">
      <c r="B140" s="210"/>
      <c r="C140" s="211"/>
      <c r="D140" s="197" t="s">
        <v>143</v>
      </c>
      <c r="E140" s="212" t="s">
        <v>1</v>
      </c>
      <c r="F140" s="213" t="s">
        <v>745</v>
      </c>
      <c r="G140" s="211"/>
      <c r="H140" s="214">
        <v>14</v>
      </c>
      <c r="I140" s="211"/>
      <c r="J140" s="211"/>
      <c r="K140" s="211"/>
      <c r="L140" s="215"/>
      <c r="M140" s="216"/>
      <c r="N140" s="217"/>
      <c r="O140" s="217"/>
      <c r="P140" s="217"/>
      <c r="Q140" s="217"/>
      <c r="R140" s="217"/>
      <c r="S140" s="217"/>
      <c r="T140" s="218"/>
      <c r="AT140" s="219" t="s">
        <v>143</v>
      </c>
      <c r="AU140" s="219" t="s">
        <v>88</v>
      </c>
      <c r="AV140" s="14" t="s">
        <v>88</v>
      </c>
      <c r="AW140" s="14" t="s">
        <v>33</v>
      </c>
      <c r="AX140" s="14" t="s">
        <v>78</v>
      </c>
      <c r="AY140" s="219" t="s">
        <v>133</v>
      </c>
    </row>
    <row r="141" spans="2:51" s="15" customFormat="1" ht="12">
      <c r="B141" s="220"/>
      <c r="C141" s="221"/>
      <c r="D141" s="197" t="s">
        <v>143</v>
      </c>
      <c r="E141" s="222" t="s">
        <v>1</v>
      </c>
      <c r="F141" s="223" t="s">
        <v>146</v>
      </c>
      <c r="G141" s="221"/>
      <c r="H141" s="224">
        <v>14</v>
      </c>
      <c r="I141" s="221"/>
      <c r="J141" s="221"/>
      <c r="K141" s="221"/>
      <c r="L141" s="225"/>
      <c r="M141" s="226"/>
      <c r="N141" s="227"/>
      <c r="O141" s="227"/>
      <c r="P141" s="227"/>
      <c r="Q141" s="227"/>
      <c r="R141" s="227"/>
      <c r="S141" s="227"/>
      <c r="T141" s="228"/>
      <c r="AT141" s="229" t="s">
        <v>143</v>
      </c>
      <c r="AU141" s="229" t="s">
        <v>88</v>
      </c>
      <c r="AV141" s="15" t="s">
        <v>139</v>
      </c>
      <c r="AW141" s="15" t="s">
        <v>33</v>
      </c>
      <c r="AX141" s="15" t="s">
        <v>86</v>
      </c>
      <c r="AY141" s="229" t="s">
        <v>133</v>
      </c>
    </row>
    <row r="142" spans="1:65" s="2" customFormat="1" ht="16.5" customHeight="1">
      <c r="A142" s="32"/>
      <c r="B142" s="33"/>
      <c r="C142" s="184" t="s">
        <v>139</v>
      </c>
      <c r="D142" s="184" t="s">
        <v>135</v>
      </c>
      <c r="E142" s="185" t="s">
        <v>177</v>
      </c>
      <c r="F142" s="186" t="s">
        <v>178</v>
      </c>
      <c r="G142" s="187" t="s">
        <v>179</v>
      </c>
      <c r="H142" s="188">
        <v>112</v>
      </c>
      <c r="I142" s="189">
        <v>0</v>
      </c>
      <c r="J142" s="189">
        <f>ROUND(I142*H142,2)</f>
        <v>0</v>
      </c>
      <c r="K142" s="190"/>
      <c r="L142" s="37"/>
      <c r="M142" s="191" t="s">
        <v>1</v>
      </c>
      <c r="N142" s="192" t="s">
        <v>43</v>
      </c>
      <c r="O142" s="193">
        <v>0.184</v>
      </c>
      <c r="P142" s="193">
        <f>O142*H142</f>
        <v>20.608</v>
      </c>
      <c r="Q142" s="193">
        <v>3E-05</v>
      </c>
      <c r="R142" s="193">
        <f>Q142*H142</f>
        <v>0.00336</v>
      </c>
      <c r="S142" s="193">
        <v>0</v>
      </c>
      <c r="T142" s="194">
        <f>S142*H142</f>
        <v>0</v>
      </c>
      <c r="U142" s="32"/>
      <c r="V142" s="32"/>
      <c r="W142" s="32"/>
      <c r="X142" s="32"/>
      <c r="Y142" s="32"/>
      <c r="Z142" s="32"/>
      <c r="AA142" s="32"/>
      <c r="AB142" s="32"/>
      <c r="AC142" s="32"/>
      <c r="AD142" s="32"/>
      <c r="AE142" s="32"/>
      <c r="AR142" s="195" t="s">
        <v>139</v>
      </c>
      <c r="AT142" s="195" t="s">
        <v>135</v>
      </c>
      <c r="AU142" s="195" t="s">
        <v>88</v>
      </c>
      <c r="AY142" s="18" t="s">
        <v>133</v>
      </c>
      <c r="BE142" s="196">
        <f>IF(N142="základní",J142,0)</f>
        <v>0</v>
      </c>
      <c r="BF142" s="196">
        <f>IF(N142="snížená",J142,0)</f>
        <v>0</v>
      </c>
      <c r="BG142" s="196">
        <f>IF(N142="zákl. přenesená",J142,0)</f>
        <v>0</v>
      </c>
      <c r="BH142" s="196">
        <f>IF(N142="sníž. přenesená",J142,0)</f>
        <v>0</v>
      </c>
      <c r="BI142" s="196">
        <f>IF(N142="nulová",J142,0)</f>
        <v>0</v>
      </c>
      <c r="BJ142" s="18" t="s">
        <v>86</v>
      </c>
      <c r="BK142" s="196">
        <f>ROUND(I142*H142,2)</f>
        <v>0</v>
      </c>
      <c r="BL142" s="18" t="s">
        <v>139</v>
      </c>
      <c r="BM142" s="195" t="s">
        <v>1278</v>
      </c>
    </row>
    <row r="143" spans="1:47" s="2" customFormat="1" ht="12">
      <c r="A143" s="32"/>
      <c r="B143" s="33"/>
      <c r="C143" s="34"/>
      <c r="D143" s="197" t="s">
        <v>141</v>
      </c>
      <c r="E143" s="34"/>
      <c r="F143" s="198" t="s">
        <v>181</v>
      </c>
      <c r="G143" s="34"/>
      <c r="H143" s="34"/>
      <c r="I143" s="34"/>
      <c r="J143" s="34"/>
      <c r="K143" s="34"/>
      <c r="L143" s="37"/>
      <c r="M143" s="199"/>
      <c r="N143" s="200"/>
      <c r="O143" s="69"/>
      <c r="P143" s="69"/>
      <c r="Q143" s="69"/>
      <c r="R143" s="69"/>
      <c r="S143" s="69"/>
      <c r="T143" s="70"/>
      <c r="U143" s="32"/>
      <c r="V143" s="32"/>
      <c r="W143" s="32"/>
      <c r="X143" s="32"/>
      <c r="Y143" s="32"/>
      <c r="Z143" s="32"/>
      <c r="AA143" s="32"/>
      <c r="AB143" s="32"/>
      <c r="AC143" s="32"/>
      <c r="AD143" s="32"/>
      <c r="AE143" s="32"/>
      <c r="AT143" s="18" t="s">
        <v>141</v>
      </c>
      <c r="AU143" s="18" t="s">
        <v>88</v>
      </c>
    </row>
    <row r="144" spans="2:51" s="14" customFormat="1" ht="12">
      <c r="B144" s="210"/>
      <c r="C144" s="211"/>
      <c r="D144" s="197" t="s">
        <v>143</v>
      </c>
      <c r="E144" s="212" t="s">
        <v>1</v>
      </c>
      <c r="F144" s="213" t="s">
        <v>1279</v>
      </c>
      <c r="G144" s="211"/>
      <c r="H144" s="214">
        <v>112</v>
      </c>
      <c r="I144" s="211"/>
      <c r="J144" s="211"/>
      <c r="K144" s="211"/>
      <c r="L144" s="215"/>
      <c r="M144" s="216"/>
      <c r="N144" s="217"/>
      <c r="O144" s="217"/>
      <c r="P144" s="217"/>
      <c r="Q144" s="217"/>
      <c r="R144" s="217"/>
      <c r="S144" s="217"/>
      <c r="T144" s="218"/>
      <c r="AT144" s="219" t="s">
        <v>143</v>
      </c>
      <c r="AU144" s="219" t="s">
        <v>88</v>
      </c>
      <c r="AV144" s="14" t="s">
        <v>88</v>
      </c>
      <c r="AW144" s="14" t="s">
        <v>33</v>
      </c>
      <c r="AX144" s="14" t="s">
        <v>86</v>
      </c>
      <c r="AY144" s="219" t="s">
        <v>133</v>
      </c>
    </row>
    <row r="145" spans="1:65" s="2" customFormat="1" ht="16.5" customHeight="1">
      <c r="A145" s="32"/>
      <c r="B145" s="33"/>
      <c r="C145" s="184" t="s">
        <v>164</v>
      </c>
      <c r="D145" s="184" t="s">
        <v>135</v>
      </c>
      <c r="E145" s="185" t="s">
        <v>184</v>
      </c>
      <c r="F145" s="186" t="s">
        <v>185</v>
      </c>
      <c r="G145" s="187" t="s">
        <v>186</v>
      </c>
      <c r="H145" s="188">
        <v>14</v>
      </c>
      <c r="I145" s="189">
        <v>0</v>
      </c>
      <c r="J145" s="189">
        <f>ROUND(I145*H145,2)</f>
        <v>0</v>
      </c>
      <c r="K145" s="190"/>
      <c r="L145" s="37"/>
      <c r="M145" s="191" t="s">
        <v>1</v>
      </c>
      <c r="N145" s="192" t="s">
        <v>43</v>
      </c>
      <c r="O145" s="193">
        <v>0</v>
      </c>
      <c r="P145" s="193">
        <f>O145*H145</f>
        <v>0</v>
      </c>
      <c r="Q145" s="193">
        <v>0</v>
      </c>
      <c r="R145" s="193">
        <f>Q145*H145</f>
        <v>0</v>
      </c>
      <c r="S145" s="193">
        <v>0</v>
      </c>
      <c r="T145" s="194">
        <f>S145*H145</f>
        <v>0</v>
      </c>
      <c r="U145" s="32"/>
      <c r="V145" s="32"/>
      <c r="W145" s="32"/>
      <c r="X145" s="32"/>
      <c r="Y145" s="32"/>
      <c r="Z145" s="32"/>
      <c r="AA145" s="32"/>
      <c r="AB145" s="32"/>
      <c r="AC145" s="32"/>
      <c r="AD145" s="32"/>
      <c r="AE145" s="32"/>
      <c r="AR145" s="195" t="s">
        <v>139</v>
      </c>
      <c r="AT145" s="195" t="s">
        <v>135</v>
      </c>
      <c r="AU145" s="195" t="s">
        <v>88</v>
      </c>
      <c r="AY145" s="18" t="s">
        <v>133</v>
      </c>
      <c r="BE145" s="196">
        <f>IF(N145="základní",J145,0)</f>
        <v>0</v>
      </c>
      <c r="BF145" s="196">
        <f>IF(N145="snížená",J145,0)</f>
        <v>0</v>
      </c>
      <c r="BG145" s="196">
        <f>IF(N145="zákl. přenesená",J145,0)</f>
        <v>0</v>
      </c>
      <c r="BH145" s="196">
        <f>IF(N145="sníž. přenesená",J145,0)</f>
        <v>0</v>
      </c>
      <c r="BI145" s="196">
        <f>IF(N145="nulová",J145,0)</f>
        <v>0</v>
      </c>
      <c r="BJ145" s="18" t="s">
        <v>86</v>
      </c>
      <c r="BK145" s="196">
        <f>ROUND(I145*H145,2)</f>
        <v>0</v>
      </c>
      <c r="BL145" s="18" t="s">
        <v>139</v>
      </c>
      <c r="BM145" s="195" t="s">
        <v>1280</v>
      </c>
    </row>
    <row r="146" spans="1:47" s="2" customFormat="1" ht="12">
      <c r="A146" s="32"/>
      <c r="B146" s="33"/>
      <c r="C146" s="34"/>
      <c r="D146" s="197" t="s">
        <v>141</v>
      </c>
      <c r="E146" s="34"/>
      <c r="F146" s="198" t="s">
        <v>188</v>
      </c>
      <c r="G146" s="34"/>
      <c r="H146" s="34"/>
      <c r="I146" s="34"/>
      <c r="J146" s="34"/>
      <c r="K146" s="34"/>
      <c r="L146" s="37"/>
      <c r="M146" s="199"/>
      <c r="N146" s="200"/>
      <c r="O146" s="69"/>
      <c r="P146" s="69"/>
      <c r="Q146" s="69"/>
      <c r="R146" s="69"/>
      <c r="S146" s="69"/>
      <c r="T146" s="70"/>
      <c r="U146" s="32"/>
      <c r="V146" s="32"/>
      <c r="W146" s="32"/>
      <c r="X146" s="32"/>
      <c r="Y146" s="32"/>
      <c r="Z146" s="32"/>
      <c r="AA146" s="32"/>
      <c r="AB146" s="32"/>
      <c r="AC146" s="32"/>
      <c r="AD146" s="32"/>
      <c r="AE146" s="32"/>
      <c r="AT146" s="18" t="s">
        <v>141</v>
      </c>
      <c r="AU146" s="18" t="s">
        <v>88</v>
      </c>
    </row>
    <row r="147" spans="2:51" s="14" customFormat="1" ht="12">
      <c r="B147" s="210"/>
      <c r="C147" s="211"/>
      <c r="D147" s="197" t="s">
        <v>143</v>
      </c>
      <c r="E147" s="212" t="s">
        <v>1</v>
      </c>
      <c r="F147" s="213" t="s">
        <v>745</v>
      </c>
      <c r="G147" s="211"/>
      <c r="H147" s="214">
        <v>14</v>
      </c>
      <c r="I147" s="211"/>
      <c r="J147" s="211"/>
      <c r="K147" s="211"/>
      <c r="L147" s="215"/>
      <c r="M147" s="216"/>
      <c r="N147" s="217"/>
      <c r="O147" s="217"/>
      <c r="P147" s="217"/>
      <c r="Q147" s="217"/>
      <c r="R147" s="217"/>
      <c r="S147" s="217"/>
      <c r="T147" s="218"/>
      <c r="AT147" s="219" t="s">
        <v>143</v>
      </c>
      <c r="AU147" s="219" t="s">
        <v>88</v>
      </c>
      <c r="AV147" s="14" t="s">
        <v>88</v>
      </c>
      <c r="AW147" s="14" t="s">
        <v>33</v>
      </c>
      <c r="AX147" s="14" t="s">
        <v>86</v>
      </c>
      <c r="AY147" s="219" t="s">
        <v>133</v>
      </c>
    </row>
    <row r="148" spans="1:65" s="2" customFormat="1" ht="16.5" customHeight="1">
      <c r="A148" s="32"/>
      <c r="B148" s="33"/>
      <c r="C148" s="184" t="s">
        <v>169</v>
      </c>
      <c r="D148" s="184" t="s">
        <v>135</v>
      </c>
      <c r="E148" s="185" t="s">
        <v>198</v>
      </c>
      <c r="F148" s="186" t="s">
        <v>199</v>
      </c>
      <c r="G148" s="187" t="s">
        <v>172</v>
      </c>
      <c r="H148" s="188">
        <v>0.8</v>
      </c>
      <c r="I148" s="189">
        <v>0</v>
      </c>
      <c r="J148" s="189">
        <f>ROUND(I148*H148,2)</f>
        <v>0</v>
      </c>
      <c r="K148" s="190"/>
      <c r="L148" s="37"/>
      <c r="M148" s="191" t="s">
        <v>1</v>
      </c>
      <c r="N148" s="192" t="s">
        <v>43</v>
      </c>
      <c r="O148" s="193">
        <v>0.547</v>
      </c>
      <c r="P148" s="193">
        <f>O148*H148</f>
        <v>0.43760000000000004</v>
      </c>
      <c r="Q148" s="193">
        <v>0.0369</v>
      </c>
      <c r="R148" s="193">
        <f>Q148*H148</f>
        <v>0.029520000000000005</v>
      </c>
      <c r="S148" s="193">
        <v>0</v>
      </c>
      <c r="T148" s="194">
        <f>S148*H148</f>
        <v>0</v>
      </c>
      <c r="U148" s="32"/>
      <c r="V148" s="32"/>
      <c r="W148" s="32"/>
      <c r="X148" s="32"/>
      <c r="Y148" s="32"/>
      <c r="Z148" s="32"/>
      <c r="AA148" s="32"/>
      <c r="AB148" s="32"/>
      <c r="AC148" s="32"/>
      <c r="AD148" s="32"/>
      <c r="AE148" s="32"/>
      <c r="AR148" s="195" t="s">
        <v>139</v>
      </c>
      <c r="AT148" s="195" t="s">
        <v>135</v>
      </c>
      <c r="AU148" s="195" t="s">
        <v>88</v>
      </c>
      <c r="AY148" s="18" t="s">
        <v>133</v>
      </c>
      <c r="BE148" s="196">
        <f>IF(N148="základní",J148,0)</f>
        <v>0</v>
      </c>
      <c r="BF148" s="196">
        <f>IF(N148="snížená",J148,0)</f>
        <v>0</v>
      </c>
      <c r="BG148" s="196">
        <f>IF(N148="zákl. přenesená",J148,0)</f>
        <v>0</v>
      </c>
      <c r="BH148" s="196">
        <f>IF(N148="sníž. přenesená",J148,0)</f>
        <v>0</v>
      </c>
      <c r="BI148" s="196">
        <f>IF(N148="nulová",J148,0)</f>
        <v>0</v>
      </c>
      <c r="BJ148" s="18" t="s">
        <v>86</v>
      </c>
      <c r="BK148" s="196">
        <f>ROUND(I148*H148,2)</f>
        <v>0</v>
      </c>
      <c r="BL148" s="18" t="s">
        <v>139</v>
      </c>
      <c r="BM148" s="195" t="s">
        <v>1281</v>
      </c>
    </row>
    <row r="149" spans="1:47" s="2" customFormat="1" ht="29.25">
      <c r="A149" s="32"/>
      <c r="B149" s="33"/>
      <c r="C149" s="34"/>
      <c r="D149" s="197" t="s">
        <v>141</v>
      </c>
      <c r="E149" s="34"/>
      <c r="F149" s="198" t="s">
        <v>201</v>
      </c>
      <c r="G149" s="34"/>
      <c r="H149" s="34"/>
      <c r="I149" s="34"/>
      <c r="J149" s="34"/>
      <c r="K149" s="34"/>
      <c r="L149" s="37"/>
      <c r="M149" s="199"/>
      <c r="N149" s="200"/>
      <c r="O149" s="69"/>
      <c r="P149" s="69"/>
      <c r="Q149" s="69"/>
      <c r="R149" s="69"/>
      <c r="S149" s="69"/>
      <c r="T149" s="70"/>
      <c r="U149" s="32"/>
      <c r="V149" s="32"/>
      <c r="W149" s="32"/>
      <c r="X149" s="32"/>
      <c r="Y149" s="32"/>
      <c r="Z149" s="32"/>
      <c r="AA149" s="32"/>
      <c r="AB149" s="32"/>
      <c r="AC149" s="32"/>
      <c r="AD149" s="32"/>
      <c r="AE149" s="32"/>
      <c r="AT149" s="18" t="s">
        <v>141</v>
      </c>
      <c r="AU149" s="18" t="s">
        <v>88</v>
      </c>
    </row>
    <row r="150" spans="2:51" s="13" customFormat="1" ht="12">
      <c r="B150" s="201"/>
      <c r="C150" s="202"/>
      <c r="D150" s="197" t="s">
        <v>143</v>
      </c>
      <c r="E150" s="203" t="s">
        <v>1</v>
      </c>
      <c r="F150" s="204" t="s">
        <v>1282</v>
      </c>
      <c r="G150" s="202"/>
      <c r="H150" s="203" t="s">
        <v>1</v>
      </c>
      <c r="I150" s="202"/>
      <c r="J150" s="202"/>
      <c r="K150" s="202"/>
      <c r="L150" s="205"/>
      <c r="M150" s="206"/>
      <c r="N150" s="207"/>
      <c r="O150" s="207"/>
      <c r="P150" s="207"/>
      <c r="Q150" s="207"/>
      <c r="R150" s="207"/>
      <c r="S150" s="207"/>
      <c r="T150" s="208"/>
      <c r="AT150" s="209" t="s">
        <v>143</v>
      </c>
      <c r="AU150" s="209" t="s">
        <v>88</v>
      </c>
      <c r="AV150" s="13" t="s">
        <v>86</v>
      </c>
      <c r="AW150" s="13" t="s">
        <v>33</v>
      </c>
      <c r="AX150" s="13" t="s">
        <v>78</v>
      </c>
      <c r="AY150" s="209" t="s">
        <v>133</v>
      </c>
    </row>
    <row r="151" spans="2:51" s="14" customFormat="1" ht="12">
      <c r="B151" s="210"/>
      <c r="C151" s="211"/>
      <c r="D151" s="197" t="s">
        <v>143</v>
      </c>
      <c r="E151" s="212" t="s">
        <v>1</v>
      </c>
      <c r="F151" s="213" t="s">
        <v>1283</v>
      </c>
      <c r="G151" s="211"/>
      <c r="H151" s="214">
        <v>0.8</v>
      </c>
      <c r="I151" s="211"/>
      <c r="J151" s="211"/>
      <c r="K151" s="211"/>
      <c r="L151" s="215"/>
      <c r="M151" s="216"/>
      <c r="N151" s="217"/>
      <c r="O151" s="217"/>
      <c r="P151" s="217"/>
      <c r="Q151" s="217"/>
      <c r="R151" s="217"/>
      <c r="S151" s="217"/>
      <c r="T151" s="218"/>
      <c r="AT151" s="219" t="s">
        <v>143</v>
      </c>
      <c r="AU151" s="219" t="s">
        <v>88</v>
      </c>
      <c r="AV151" s="14" t="s">
        <v>88</v>
      </c>
      <c r="AW151" s="14" t="s">
        <v>33</v>
      </c>
      <c r="AX151" s="14" t="s">
        <v>78</v>
      </c>
      <c r="AY151" s="219" t="s">
        <v>133</v>
      </c>
    </row>
    <row r="152" spans="2:51" s="15" customFormat="1" ht="12">
      <c r="B152" s="220"/>
      <c r="C152" s="221"/>
      <c r="D152" s="197" t="s">
        <v>143</v>
      </c>
      <c r="E152" s="222" t="s">
        <v>1</v>
      </c>
      <c r="F152" s="223" t="s">
        <v>146</v>
      </c>
      <c r="G152" s="221"/>
      <c r="H152" s="224">
        <v>0.8</v>
      </c>
      <c r="I152" s="221"/>
      <c r="J152" s="221"/>
      <c r="K152" s="221"/>
      <c r="L152" s="225"/>
      <c r="M152" s="226"/>
      <c r="N152" s="227"/>
      <c r="O152" s="227"/>
      <c r="P152" s="227"/>
      <c r="Q152" s="227"/>
      <c r="R152" s="227"/>
      <c r="S152" s="227"/>
      <c r="T152" s="228"/>
      <c r="AT152" s="229" t="s">
        <v>143</v>
      </c>
      <c r="AU152" s="229" t="s">
        <v>88</v>
      </c>
      <c r="AV152" s="15" t="s">
        <v>139</v>
      </c>
      <c r="AW152" s="15" t="s">
        <v>33</v>
      </c>
      <c r="AX152" s="15" t="s">
        <v>86</v>
      </c>
      <c r="AY152" s="229" t="s">
        <v>133</v>
      </c>
    </row>
    <row r="153" spans="1:65" s="2" customFormat="1" ht="16.5" customHeight="1">
      <c r="A153" s="32"/>
      <c r="B153" s="33"/>
      <c r="C153" s="184" t="s">
        <v>176</v>
      </c>
      <c r="D153" s="184" t="s">
        <v>135</v>
      </c>
      <c r="E153" s="185" t="s">
        <v>218</v>
      </c>
      <c r="F153" s="186" t="s">
        <v>219</v>
      </c>
      <c r="G153" s="187" t="s">
        <v>172</v>
      </c>
      <c r="H153" s="188">
        <v>27</v>
      </c>
      <c r="I153" s="189">
        <v>0</v>
      </c>
      <c r="J153" s="189">
        <f>ROUND(I153*H153,2)</f>
        <v>0</v>
      </c>
      <c r="K153" s="190"/>
      <c r="L153" s="37"/>
      <c r="M153" s="191" t="s">
        <v>1</v>
      </c>
      <c r="N153" s="192" t="s">
        <v>43</v>
      </c>
      <c r="O153" s="193">
        <v>0.121</v>
      </c>
      <c r="P153" s="193">
        <f>O153*H153</f>
        <v>3.267</v>
      </c>
      <c r="Q153" s="193">
        <v>0.00015</v>
      </c>
      <c r="R153" s="193">
        <f>Q153*H153</f>
        <v>0.00405</v>
      </c>
      <c r="S153" s="193">
        <v>0</v>
      </c>
      <c r="T153" s="194">
        <f>S153*H153</f>
        <v>0</v>
      </c>
      <c r="U153" s="32"/>
      <c r="V153" s="32"/>
      <c r="W153" s="32"/>
      <c r="X153" s="32"/>
      <c r="Y153" s="32"/>
      <c r="Z153" s="32"/>
      <c r="AA153" s="32"/>
      <c r="AB153" s="32"/>
      <c r="AC153" s="32"/>
      <c r="AD153" s="32"/>
      <c r="AE153" s="32"/>
      <c r="AR153" s="195" t="s">
        <v>139</v>
      </c>
      <c r="AT153" s="195" t="s">
        <v>135</v>
      </c>
      <c r="AU153" s="195" t="s">
        <v>88</v>
      </c>
      <c r="AY153" s="18" t="s">
        <v>133</v>
      </c>
      <c r="BE153" s="196">
        <f>IF(N153="základní",J153,0)</f>
        <v>0</v>
      </c>
      <c r="BF153" s="196">
        <f>IF(N153="snížená",J153,0)</f>
        <v>0</v>
      </c>
      <c r="BG153" s="196">
        <f>IF(N153="zákl. přenesená",J153,0)</f>
        <v>0</v>
      </c>
      <c r="BH153" s="196">
        <f>IF(N153="sníž. přenesená",J153,0)</f>
        <v>0</v>
      </c>
      <c r="BI153" s="196">
        <f>IF(N153="nulová",J153,0)</f>
        <v>0</v>
      </c>
      <c r="BJ153" s="18" t="s">
        <v>86</v>
      </c>
      <c r="BK153" s="196">
        <f>ROUND(I153*H153,2)</f>
        <v>0</v>
      </c>
      <c r="BL153" s="18" t="s">
        <v>139</v>
      </c>
      <c r="BM153" s="195" t="s">
        <v>1284</v>
      </c>
    </row>
    <row r="154" spans="1:47" s="2" customFormat="1" ht="12">
      <c r="A154" s="32"/>
      <c r="B154" s="33"/>
      <c r="C154" s="34"/>
      <c r="D154" s="197" t="s">
        <v>141</v>
      </c>
      <c r="E154" s="34"/>
      <c r="F154" s="198" t="s">
        <v>221</v>
      </c>
      <c r="G154" s="34"/>
      <c r="H154" s="34"/>
      <c r="I154" s="34"/>
      <c r="J154" s="34"/>
      <c r="K154" s="34"/>
      <c r="L154" s="37"/>
      <c r="M154" s="199"/>
      <c r="N154" s="200"/>
      <c r="O154" s="69"/>
      <c r="P154" s="69"/>
      <c r="Q154" s="69"/>
      <c r="R154" s="69"/>
      <c r="S154" s="69"/>
      <c r="T154" s="70"/>
      <c r="U154" s="32"/>
      <c r="V154" s="32"/>
      <c r="W154" s="32"/>
      <c r="X154" s="32"/>
      <c r="Y154" s="32"/>
      <c r="Z154" s="32"/>
      <c r="AA154" s="32"/>
      <c r="AB154" s="32"/>
      <c r="AC154" s="32"/>
      <c r="AD154" s="32"/>
      <c r="AE154" s="32"/>
      <c r="AT154" s="18" t="s">
        <v>141</v>
      </c>
      <c r="AU154" s="18" t="s">
        <v>88</v>
      </c>
    </row>
    <row r="155" spans="2:51" s="14" customFormat="1" ht="12">
      <c r="B155" s="210"/>
      <c r="C155" s="211"/>
      <c r="D155" s="197" t="s">
        <v>143</v>
      </c>
      <c r="E155" s="212" t="s">
        <v>1</v>
      </c>
      <c r="F155" s="213" t="s">
        <v>1285</v>
      </c>
      <c r="G155" s="211"/>
      <c r="H155" s="214">
        <v>27</v>
      </c>
      <c r="I155" s="211"/>
      <c r="J155" s="211"/>
      <c r="K155" s="211"/>
      <c r="L155" s="215"/>
      <c r="M155" s="216"/>
      <c r="N155" s="217"/>
      <c r="O155" s="217"/>
      <c r="P155" s="217"/>
      <c r="Q155" s="217"/>
      <c r="R155" s="217"/>
      <c r="S155" s="217"/>
      <c r="T155" s="218"/>
      <c r="AT155" s="219" t="s">
        <v>143</v>
      </c>
      <c r="AU155" s="219" t="s">
        <v>88</v>
      </c>
      <c r="AV155" s="14" t="s">
        <v>88</v>
      </c>
      <c r="AW155" s="14" t="s">
        <v>33</v>
      </c>
      <c r="AX155" s="14" t="s">
        <v>78</v>
      </c>
      <c r="AY155" s="219" t="s">
        <v>133</v>
      </c>
    </row>
    <row r="156" spans="2:51" s="15" customFormat="1" ht="12">
      <c r="B156" s="220"/>
      <c r="C156" s="221"/>
      <c r="D156" s="197" t="s">
        <v>143</v>
      </c>
      <c r="E156" s="222" t="s">
        <v>1</v>
      </c>
      <c r="F156" s="223" t="s">
        <v>146</v>
      </c>
      <c r="G156" s="221"/>
      <c r="H156" s="224">
        <v>27</v>
      </c>
      <c r="I156" s="221"/>
      <c r="J156" s="221"/>
      <c r="K156" s="221"/>
      <c r="L156" s="225"/>
      <c r="M156" s="226"/>
      <c r="N156" s="227"/>
      <c r="O156" s="227"/>
      <c r="P156" s="227"/>
      <c r="Q156" s="227"/>
      <c r="R156" s="227"/>
      <c r="S156" s="227"/>
      <c r="T156" s="228"/>
      <c r="AT156" s="229" t="s">
        <v>143</v>
      </c>
      <c r="AU156" s="229" t="s">
        <v>88</v>
      </c>
      <c r="AV156" s="15" t="s">
        <v>139</v>
      </c>
      <c r="AW156" s="15" t="s">
        <v>33</v>
      </c>
      <c r="AX156" s="15" t="s">
        <v>86</v>
      </c>
      <c r="AY156" s="229" t="s">
        <v>133</v>
      </c>
    </row>
    <row r="157" spans="1:65" s="2" customFormat="1" ht="16.5" customHeight="1">
      <c r="A157" s="32"/>
      <c r="B157" s="33"/>
      <c r="C157" s="184" t="s">
        <v>183</v>
      </c>
      <c r="D157" s="184" t="s">
        <v>135</v>
      </c>
      <c r="E157" s="185" t="s">
        <v>224</v>
      </c>
      <c r="F157" s="186" t="s">
        <v>225</v>
      </c>
      <c r="G157" s="187" t="s">
        <v>172</v>
      </c>
      <c r="H157" s="188">
        <v>27</v>
      </c>
      <c r="I157" s="189">
        <v>0</v>
      </c>
      <c r="J157" s="189">
        <f>ROUND(I157*H157,2)</f>
        <v>0</v>
      </c>
      <c r="K157" s="190"/>
      <c r="L157" s="37"/>
      <c r="M157" s="191" t="s">
        <v>1</v>
      </c>
      <c r="N157" s="192" t="s">
        <v>43</v>
      </c>
      <c r="O157" s="193">
        <v>0.091</v>
      </c>
      <c r="P157" s="193">
        <f>O157*H157</f>
        <v>2.457</v>
      </c>
      <c r="Q157" s="193">
        <v>0</v>
      </c>
      <c r="R157" s="193">
        <f>Q157*H157</f>
        <v>0</v>
      </c>
      <c r="S157" s="193">
        <v>0</v>
      </c>
      <c r="T157" s="194">
        <f>S157*H157</f>
        <v>0</v>
      </c>
      <c r="U157" s="32"/>
      <c r="V157" s="32"/>
      <c r="W157" s="32"/>
      <c r="X157" s="32"/>
      <c r="Y157" s="32"/>
      <c r="Z157" s="32"/>
      <c r="AA157" s="32"/>
      <c r="AB157" s="32"/>
      <c r="AC157" s="32"/>
      <c r="AD157" s="32"/>
      <c r="AE157" s="32"/>
      <c r="AR157" s="195" t="s">
        <v>139</v>
      </c>
      <c r="AT157" s="195" t="s">
        <v>135</v>
      </c>
      <c r="AU157" s="195" t="s">
        <v>88</v>
      </c>
      <c r="AY157" s="18" t="s">
        <v>133</v>
      </c>
      <c r="BE157" s="196">
        <f>IF(N157="základní",J157,0)</f>
        <v>0</v>
      </c>
      <c r="BF157" s="196">
        <f>IF(N157="snížená",J157,0)</f>
        <v>0</v>
      </c>
      <c r="BG157" s="196">
        <f>IF(N157="zákl. přenesená",J157,0)</f>
        <v>0</v>
      </c>
      <c r="BH157" s="196">
        <f>IF(N157="sníž. přenesená",J157,0)</f>
        <v>0</v>
      </c>
      <c r="BI157" s="196">
        <f>IF(N157="nulová",J157,0)</f>
        <v>0</v>
      </c>
      <c r="BJ157" s="18" t="s">
        <v>86</v>
      </c>
      <c r="BK157" s="196">
        <f>ROUND(I157*H157,2)</f>
        <v>0</v>
      </c>
      <c r="BL157" s="18" t="s">
        <v>139</v>
      </c>
      <c r="BM157" s="195" t="s">
        <v>1286</v>
      </c>
    </row>
    <row r="158" spans="1:47" s="2" customFormat="1" ht="12">
      <c r="A158" s="32"/>
      <c r="B158" s="33"/>
      <c r="C158" s="34"/>
      <c r="D158" s="197" t="s">
        <v>141</v>
      </c>
      <c r="E158" s="34"/>
      <c r="F158" s="198" t="s">
        <v>227</v>
      </c>
      <c r="G158" s="34"/>
      <c r="H158" s="34"/>
      <c r="I158" s="34"/>
      <c r="J158" s="34"/>
      <c r="K158" s="34"/>
      <c r="L158" s="37"/>
      <c r="M158" s="199"/>
      <c r="N158" s="200"/>
      <c r="O158" s="69"/>
      <c r="P158" s="69"/>
      <c r="Q158" s="69"/>
      <c r="R158" s="69"/>
      <c r="S158" s="69"/>
      <c r="T158" s="70"/>
      <c r="U158" s="32"/>
      <c r="V158" s="32"/>
      <c r="W158" s="32"/>
      <c r="X158" s="32"/>
      <c r="Y158" s="32"/>
      <c r="Z158" s="32"/>
      <c r="AA158" s="32"/>
      <c r="AB158" s="32"/>
      <c r="AC158" s="32"/>
      <c r="AD158" s="32"/>
      <c r="AE158" s="32"/>
      <c r="AT158" s="18" t="s">
        <v>141</v>
      </c>
      <c r="AU158" s="18" t="s">
        <v>88</v>
      </c>
    </row>
    <row r="159" spans="2:51" s="14" customFormat="1" ht="12">
      <c r="B159" s="210"/>
      <c r="C159" s="211"/>
      <c r="D159" s="197" t="s">
        <v>143</v>
      </c>
      <c r="E159" s="212" t="s">
        <v>1</v>
      </c>
      <c r="F159" s="213" t="s">
        <v>1287</v>
      </c>
      <c r="G159" s="211"/>
      <c r="H159" s="214">
        <v>27</v>
      </c>
      <c r="I159" s="211"/>
      <c r="J159" s="211"/>
      <c r="K159" s="211"/>
      <c r="L159" s="215"/>
      <c r="M159" s="216"/>
      <c r="N159" s="217"/>
      <c r="O159" s="217"/>
      <c r="P159" s="217"/>
      <c r="Q159" s="217"/>
      <c r="R159" s="217"/>
      <c r="S159" s="217"/>
      <c r="T159" s="218"/>
      <c r="AT159" s="219" t="s">
        <v>143</v>
      </c>
      <c r="AU159" s="219" t="s">
        <v>88</v>
      </c>
      <c r="AV159" s="14" t="s">
        <v>88</v>
      </c>
      <c r="AW159" s="14" t="s">
        <v>33</v>
      </c>
      <c r="AX159" s="14" t="s">
        <v>78</v>
      </c>
      <c r="AY159" s="219" t="s">
        <v>133</v>
      </c>
    </row>
    <row r="160" spans="2:51" s="15" customFormat="1" ht="12">
      <c r="B160" s="220"/>
      <c r="C160" s="221"/>
      <c r="D160" s="197" t="s">
        <v>143</v>
      </c>
      <c r="E160" s="222" t="s">
        <v>1</v>
      </c>
      <c r="F160" s="223" t="s">
        <v>146</v>
      </c>
      <c r="G160" s="221"/>
      <c r="H160" s="224">
        <v>27</v>
      </c>
      <c r="I160" s="221"/>
      <c r="J160" s="221"/>
      <c r="K160" s="221"/>
      <c r="L160" s="225"/>
      <c r="M160" s="226"/>
      <c r="N160" s="227"/>
      <c r="O160" s="227"/>
      <c r="P160" s="227"/>
      <c r="Q160" s="227"/>
      <c r="R160" s="227"/>
      <c r="S160" s="227"/>
      <c r="T160" s="228"/>
      <c r="AT160" s="229" t="s">
        <v>143</v>
      </c>
      <c r="AU160" s="229" t="s">
        <v>88</v>
      </c>
      <c r="AV160" s="15" t="s">
        <v>139</v>
      </c>
      <c r="AW160" s="15" t="s">
        <v>33</v>
      </c>
      <c r="AX160" s="15" t="s">
        <v>86</v>
      </c>
      <c r="AY160" s="229" t="s">
        <v>133</v>
      </c>
    </row>
    <row r="161" spans="1:65" s="2" customFormat="1" ht="16.5" customHeight="1">
      <c r="A161" s="32"/>
      <c r="B161" s="33"/>
      <c r="C161" s="184" t="s">
        <v>190</v>
      </c>
      <c r="D161" s="184" t="s">
        <v>135</v>
      </c>
      <c r="E161" s="185" t="s">
        <v>229</v>
      </c>
      <c r="F161" s="186" t="s">
        <v>230</v>
      </c>
      <c r="G161" s="187" t="s">
        <v>172</v>
      </c>
      <c r="H161" s="188">
        <v>2.6</v>
      </c>
      <c r="I161" s="189">
        <v>0</v>
      </c>
      <c r="J161" s="189">
        <f>ROUND(I161*H161,2)</f>
        <v>0</v>
      </c>
      <c r="K161" s="190"/>
      <c r="L161" s="37"/>
      <c r="M161" s="191" t="s">
        <v>1</v>
      </c>
      <c r="N161" s="192" t="s">
        <v>43</v>
      </c>
      <c r="O161" s="193">
        <v>0.3</v>
      </c>
      <c r="P161" s="193">
        <f>O161*H161</f>
        <v>0.78</v>
      </c>
      <c r="Q161" s="193">
        <v>0.00047</v>
      </c>
      <c r="R161" s="193">
        <f>Q161*H161</f>
        <v>0.001222</v>
      </c>
      <c r="S161" s="193">
        <v>0</v>
      </c>
      <c r="T161" s="194">
        <f>S161*H161</f>
        <v>0</v>
      </c>
      <c r="U161" s="32"/>
      <c r="V161" s="32"/>
      <c r="W161" s="32"/>
      <c r="X161" s="32"/>
      <c r="Y161" s="32"/>
      <c r="Z161" s="32"/>
      <c r="AA161" s="32"/>
      <c r="AB161" s="32"/>
      <c r="AC161" s="32"/>
      <c r="AD161" s="32"/>
      <c r="AE161" s="32"/>
      <c r="AR161" s="195" t="s">
        <v>139</v>
      </c>
      <c r="AT161" s="195" t="s">
        <v>135</v>
      </c>
      <c r="AU161" s="195" t="s">
        <v>88</v>
      </c>
      <c r="AY161" s="18" t="s">
        <v>133</v>
      </c>
      <c r="BE161" s="196">
        <f>IF(N161="základní",J161,0)</f>
        <v>0</v>
      </c>
      <c r="BF161" s="196">
        <f>IF(N161="snížená",J161,0)</f>
        <v>0</v>
      </c>
      <c r="BG161" s="196">
        <f>IF(N161="zákl. přenesená",J161,0)</f>
        <v>0</v>
      </c>
      <c r="BH161" s="196">
        <f>IF(N161="sníž. přenesená",J161,0)</f>
        <v>0</v>
      </c>
      <c r="BI161" s="196">
        <f>IF(N161="nulová",J161,0)</f>
        <v>0</v>
      </c>
      <c r="BJ161" s="18" t="s">
        <v>86</v>
      </c>
      <c r="BK161" s="196">
        <f>ROUND(I161*H161,2)</f>
        <v>0</v>
      </c>
      <c r="BL161" s="18" t="s">
        <v>139</v>
      </c>
      <c r="BM161" s="195" t="s">
        <v>1288</v>
      </c>
    </row>
    <row r="162" spans="1:47" s="2" customFormat="1" ht="12">
      <c r="A162" s="32"/>
      <c r="B162" s="33"/>
      <c r="C162" s="34"/>
      <c r="D162" s="197" t="s">
        <v>141</v>
      </c>
      <c r="E162" s="34"/>
      <c r="F162" s="198" t="s">
        <v>232</v>
      </c>
      <c r="G162" s="34"/>
      <c r="H162" s="34"/>
      <c r="I162" s="34"/>
      <c r="J162" s="34"/>
      <c r="K162" s="34"/>
      <c r="L162" s="37"/>
      <c r="M162" s="199"/>
      <c r="N162" s="200"/>
      <c r="O162" s="69"/>
      <c r="P162" s="69"/>
      <c r="Q162" s="69"/>
      <c r="R162" s="69"/>
      <c r="S162" s="69"/>
      <c r="T162" s="70"/>
      <c r="U162" s="32"/>
      <c r="V162" s="32"/>
      <c r="W162" s="32"/>
      <c r="X162" s="32"/>
      <c r="Y162" s="32"/>
      <c r="Z162" s="32"/>
      <c r="AA162" s="32"/>
      <c r="AB162" s="32"/>
      <c r="AC162" s="32"/>
      <c r="AD162" s="32"/>
      <c r="AE162" s="32"/>
      <c r="AT162" s="18" t="s">
        <v>141</v>
      </c>
      <c r="AU162" s="18" t="s">
        <v>88</v>
      </c>
    </row>
    <row r="163" spans="2:51" s="14" customFormat="1" ht="12">
      <c r="B163" s="210"/>
      <c r="C163" s="211"/>
      <c r="D163" s="197" t="s">
        <v>143</v>
      </c>
      <c r="E163" s="212" t="s">
        <v>1</v>
      </c>
      <c r="F163" s="213" t="s">
        <v>1289</v>
      </c>
      <c r="G163" s="211"/>
      <c r="H163" s="214">
        <v>2.6</v>
      </c>
      <c r="I163" s="211"/>
      <c r="J163" s="211"/>
      <c r="K163" s="211"/>
      <c r="L163" s="215"/>
      <c r="M163" s="216"/>
      <c r="N163" s="217"/>
      <c r="O163" s="217"/>
      <c r="P163" s="217"/>
      <c r="Q163" s="217"/>
      <c r="R163" s="217"/>
      <c r="S163" s="217"/>
      <c r="T163" s="218"/>
      <c r="AT163" s="219" t="s">
        <v>143</v>
      </c>
      <c r="AU163" s="219" t="s">
        <v>88</v>
      </c>
      <c r="AV163" s="14" t="s">
        <v>88</v>
      </c>
      <c r="AW163" s="14" t="s">
        <v>33</v>
      </c>
      <c r="AX163" s="14" t="s">
        <v>78</v>
      </c>
      <c r="AY163" s="219" t="s">
        <v>133</v>
      </c>
    </row>
    <row r="164" spans="2:51" s="15" customFormat="1" ht="12">
      <c r="B164" s="220"/>
      <c r="C164" s="221"/>
      <c r="D164" s="197" t="s">
        <v>143</v>
      </c>
      <c r="E164" s="222" t="s">
        <v>1</v>
      </c>
      <c r="F164" s="223" t="s">
        <v>146</v>
      </c>
      <c r="G164" s="221"/>
      <c r="H164" s="224">
        <v>2.6</v>
      </c>
      <c r="I164" s="221"/>
      <c r="J164" s="221"/>
      <c r="K164" s="221"/>
      <c r="L164" s="225"/>
      <c r="M164" s="226"/>
      <c r="N164" s="227"/>
      <c r="O164" s="227"/>
      <c r="P164" s="227"/>
      <c r="Q164" s="227"/>
      <c r="R164" s="227"/>
      <c r="S164" s="227"/>
      <c r="T164" s="228"/>
      <c r="AT164" s="229" t="s">
        <v>143</v>
      </c>
      <c r="AU164" s="229" t="s">
        <v>88</v>
      </c>
      <c r="AV164" s="15" t="s">
        <v>139</v>
      </c>
      <c r="AW164" s="15" t="s">
        <v>33</v>
      </c>
      <c r="AX164" s="15" t="s">
        <v>86</v>
      </c>
      <c r="AY164" s="229" t="s">
        <v>133</v>
      </c>
    </row>
    <row r="165" spans="1:65" s="2" customFormat="1" ht="16.5" customHeight="1">
      <c r="A165" s="32"/>
      <c r="B165" s="33"/>
      <c r="C165" s="184" t="s">
        <v>197</v>
      </c>
      <c r="D165" s="184" t="s">
        <v>135</v>
      </c>
      <c r="E165" s="185" t="s">
        <v>235</v>
      </c>
      <c r="F165" s="186" t="s">
        <v>236</v>
      </c>
      <c r="G165" s="187" t="s">
        <v>172</v>
      </c>
      <c r="H165" s="188">
        <v>2.6</v>
      </c>
      <c r="I165" s="189">
        <v>0</v>
      </c>
      <c r="J165" s="189">
        <f>ROUND(I165*H165,2)</f>
        <v>0</v>
      </c>
      <c r="K165" s="190"/>
      <c r="L165" s="37"/>
      <c r="M165" s="191" t="s">
        <v>1</v>
      </c>
      <c r="N165" s="192" t="s">
        <v>43</v>
      </c>
      <c r="O165" s="193">
        <v>0.173</v>
      </c>
      <c r="P165" s="193">
        <f>O165*H165</f>
        <v>0.4498</v>
      </c>
      <c r="Q165" s="193">
        <v>0</v>
      </c>
      <c r="R165" s="193">
        <f>Q165*H165</f>
        <v>0</v>
      </c>
      <c r="S165" s="193">
        <v>0</v>
      </c>
      <c r="T165" s="194">
        <f>S165*H165</f>
        <v>0</v>
      </c>
      <c r="U165" s="32"/>
      <c r="V165" s="32"/>
      <c r="W165" s="32"/>
      <c r="X165" s="32"/>
      <c r="Y165" s="32"/>
      <c r="Z165" s="32"/>
      <c r="AA165" s="32"/>
      <c r="AB165" s="32"/>
      <c r="AC165" s="32"/>
      <c r="AD165" s="32"/>
      <c r="AE165" s="32"/>
      <c r="AR165" s="195" t="s">
        <v>139</v>
      </c>
      <c r="AT165" s="195" t="s">
        <v>135</v>
      </c>
      <c r="AU165" s="195" t="s">
        <v>88</v>
      </c>
      <c r="AY165" s="18" t="s">
        <v>133</v>
      </c>
      <c r="BE165" s="196">
        <f>IF(N165="základní",J165,0)</f>
        <v>0</v>
      </c>
      <c r="BF165" s="196">
        <f>IF(N165="snížená",J165,0)</f>
        <v>0</v>
      </c>
      <c r="BG165" s="196">
        <f>IF(N165="zákl. přenesená",J165,0)</f>
        <v>0</v>
      </c>
      <c r="BH165" s="196">
        <f>IF(N165="sníž. přenesená",J165,0)</f>
        <v>0</v>
      </c>
      <c r="BI165" s="196">
        <f>IF(N165="nulová",J165,0)</f>
        <v>0</v>
      </c>
      <c r="BJ165" s="18" t="s">
        <v>86</v>
      </c>
      <c r="BK165" s="196">
        <f>ROUND(I165*H165,2)</f>
        <v>0</v>
      </c>
      <c r="BL165" s="18" t="s">
        <v>139</v>
      </c>
      <c r="BM165" s="195" t="s">
        <v>1290</v>
      </c>
    </row>
    <row r="166" spans="1:47" s="2" customFormat="1" ht="12">
      <c r="A166" s="32"/>
      <c r="B166" s="33"/>
      <c r="C166" s="34"/>
      <c r="D166" s="197" t="s">
        <v>141</v>
      </c>
      <c r="E166" s="34"/>
      <c r="F166" s="198" t="s">
        <v>238</v>
      </c>
      <c r="G166" s="34"/>
      <c r="H166" s="34"/>
      <c r="I166" s="34"/>
      <c r="J166" s="34"/>
      <c r="K166" s="34"/>
      <c r="L166" s="37"/>
      <c r="M166" s="199"/>
      <c r="N166" s="200"/>
      <c r="O166" s="69"/>
      <c r="P166" s="69"/>
      <c r="Q166" s="69"/>
      <c r="R166" s="69"/>
      <c r="S166" s="69"/>
      <c r="T166" s="70"/>
      <c r="U166" s="32"/>
      <c r="V166" s="32"/>
      <c r="W166" s="32"/>
      <c r="X166" s="32"/>
      <c r="Y166" s="32"/>
      <c r="Z166" s="32"/>
      <c r="AA166" s="32"/>
      <c r="AB166" s="32"/>
      <c r="AC166" s="32"/>
      <c r="AD166" s="32"/>
      <c r="AE166" s="32"/>
      <c r="AT166" s="18" t="s">
        <v>141</v>
      </c>
      <c r="AU166" s="18" t="s">
        <v>88</v>
      </c>
    </row>
    <row r="167" spans="2:51" s="14" customFormat="1" ht="12">
      <c r="B167" s="210"/>
      <c r="C167" s="211"/>
      <c r="D167" s="197" t="s">
        <v>143</v>
      </c>
      <c r="E167" s="212" t="s">
        <v>1</v>
      </c>
      <c r="F167" s="213" t="s">
        <v>1289</v>
      </c>
      <c r="G167" s="211"/>
      <c r="H167" s="214">
        <v>2.6</v>
      </c>
      <c r="I167" s="211"/>
      <c r="J167" s="211"/>
      <c r="K167" s="211"/>
      <c r="L167" s="215"/>
      <c r="M167" s="216"/>
      <c r="N167" s="217"/>
      <c r="O167" s="217"/>
      <c r="P167" s="217"/>
      <c r="Q167" s="217"/>
      <c r="R167" s="217"/>
      <c r="S167" s="217"/>
      <c r="T167" s="218"/>
      <c r="AT167" s="219" t="s">
        <v>143</v>
      </c>
      <c r="AU167" s="219" t="s">
        <v>88</v>
      </c>
      <c r="AV167" s="14" t="s">
        <v>88</v>
      </c>
      <c r="AW167" s="14" t="s">
        <v>33</v>
      </c>
      <c r="AX167" s="14" t="s">
        <v>78</v>
      </c>
      <c r="AY167" s="219" t="s">
        <v>133</v>
      </c>
    </row>
    <row r="168" spans="2:51" s="15" customFormat="1" ht="12">
      <c r="B168" s="220"/>
      <c r="C168" s="221"/>
      <c r="D168" s="197" t="s">
        <v>143</v>
      </c>
      <c r="E168" s="222" t="s">
        <v>1</v>
      </c>
      <c r="F168" s="223" t="s">
        <v>146</v>
      </c>
      <c r="G168" s="221"/>
      <c r="H168" s="224">
        <v>2.6</v>
      </c>
      <c r="I168" s="221"/>
      <c r="J168" s="221"/>
      <c r="K168" s="221"/>
      <c r="L168" s="225"/>
      <c r="M168" s="226"/>
      <c r="N168" s="227"/>
      <c r="O168" s="227"/>
      <c r="P168" s="227"/>
      <c r="Q168" s="227"/>
      <c r="R168" s="227"/>
      <c r="S168" s="227"/>
      <c r="T168" s="228"/>
      <c r="AT168" s="229" t="s">
        <v>143</v>
      </c>
      <c r="AU168" s="229" t="s">
        <v>88</v>
      </c>
      <c r="AV168" s="15" t="s">
        <v>139</v>
      </c>
      <c r="AW168" s="15" t="s">
        <v>33</v>
      </c>
      <c r="AX168" s="15" t="s">
        <v>86</v>
      </c>
      <c r="AY168" s="229" t="s">
        <v>133</v>
      </c>
    </row>
    <row r="169" spans="1:65" s="2" customFormat="1" ht="16.5" customHeight="1">
      <c r="A169" s="32"/>
      <c r="B169" s="33"/>
      <c r="C169" s="184" t="s">
        <v>205</v>
      </c>
      <c r="D169" s="184" t="s">
        <v>135</v>
      </c>
      <c r="E169" s="185" t="s">
        <v>1291</v>
      </c>
      <c r="F169" s="186" t="s">
        <v>1292</v>
      </c>
      <c r="G169" s="187" t="s">
        <v>249</v>
      </c>
      <c r="H169" s="188">
        <v>8.9</v>
      </c>
      <c r="I169" s="189">
        <v>0</v>
      </c>
      <c r="J169" s="189">
        <f>ROUND(I169*H169,2)</f>
        <v>0</v>
      </c>
      <c r="K169" s="190"/>
      <c r="L169" s="37"/>
      <c r="M169" s="191" t="s">
        <v>1</v>
      </c>
      <c r="N169" s="192" t="s">
        <v>43</v>
      </c>
      <c r="O169" s="193">
        <v>2.26</v>
      </c>
      <c r="P169" s="193">
        <f>O169*H169</f>
        <v>20.113999999999997</v>
      </c>
      <c r="Q169" s="193">
        <v>0</v>
      </c>
      <c r="R169" s="193">
        <f>Q169*H169</f>
        <v>0</v>
      </c>
      <c r="S169" s="193">
        <v>0</v>
      </c>
      <c r="T169" s="194">
        <f>S169*H169</f>
        <v>0</v>
      </c>
      <c r="U169" s="32"/>
      <c r="V169" s="32"/>
      <c r="W169" s="32"/>
      <c r="X169" s="32"/>
      <c r="Y169" s="32"/>
      <c r="Z169" s="32"/>
      <c r="AA169" s="32"/>
      <c r="AB169" s="32"/>
      <c r="AC169" s="32"/>
      <c r="AD169" s="32"/>
      <c r="AE169" s="32"/>
      <c r="AR169" s="195" t="s">
        <v>139</v>
      </c>
      <c r="AT169" s="195" t="s">
        <v>135</v>
      </c>
      <c r="AU169" s="195" t="s">
        <v>88</v>
      </c>
      <c r="AY169" s="18" t="s">
        <v>133</v>
      </c>
      <c r="BE169" s="196">
        <f>IF(N169="základní",J169,0)</f>
        <v>0</v>
      </c>
      <c r="BF169" s="196">
        <f>IF(N169="snížená",J169,0)</f>
        <v>0</v>
      </c>
      <c r="BG169" s="196">
        <f>IF(N169="zákl. přenesená",J169,0)</f>
        <v>0</v>
      </c>
      <c r="BH169" s="196">
        <f>IF(N169="sníž. přenesená",J169,0)</f>
        <v>0</v>
      </c>
      <c r="BI169" s="196">
        <f>IF(N169="nulová",J169,0)</f>
        <v>0</v>
      </c>
      <c r="BJ169" s="18" t="s">
        <v>86</v>
      </c>
      <c r="BK169" s="196">
        <f>ROUND(I169*H169,2)</f>
        <v>0</v>
      </c>
      <c r="BL169" s="18" t="s">
        <v>139</v>
      </c>
      <c r="BM169" s="195" t="s">
        <v>1293</v>
      </c>
    </row>
    <row r="170" spans="1:47" s="2" customFormat="1" ht="19.5">
      <c r="A170" s="32"/>
      <c r="B170" s="33"/>
      <c r="C170" s="34"/>
      <c r="D170" s="197" t="s">
        <v>141</v>
      </c>
      <c r="E170" s="34"/>
      <c r="F170" s="198" t="s">
        <v>1294</v>
      </c>
      <c r="G170" s="34"/>
      <c r="H170" s="34"/>
      <c r="I170" s="34"/>
      <c r="J170" s="34"/>
      <c r="K170" s="34"/>
      <c r="L170" s="37"/>
      <c r="M170" s="199"/>
      <c r="N170" s="200"/>
      <c r="O170" s="69"/>
      <c r="P170" s="69"/>
      <c r="Q170" s="69"/>
      <c r="R170" s="69"/>
      <c r="S170" s="69"/>
      <c r="T170" s="70"/>
      <c r="U170" s="32"/>
      <c r="V170" s="32"/>
      <c r="W170" s="32"/>
      <c r="X170" s="32"/>
      <c r="Y170" s="32"/>
      <c r="Z170" s="32"/>
      <c r="AA170" s="32"/>
      <c r="AB170" s="32"/>
      <c r="AC170" s="32"/>
      <c r="AD170" s="32"/>
      <c r="AE170" s="32"/>
      <c r="AT170" s="18" t="s">
        <v>141</v>
      </c>
      <c r="AU170" s="18" t="s">
        <v>88</v>
      </c>
    </row>
    <row r="171" spans="2:51" s="13" customFormat="1" ht="12">
      <c r="B171" s="201"/>
      <c r="C171" s="202"/>
      <c r="D171" s="197" t="s">
        <v>143</v>
      </c>
      <c r="E171" s="203" t="s">
        <v>1</v>
      </c>
      <c r="F171" s="204" t="s">
        <v>1295</v>
      </c>
      <c r="G171" s="202"/>
      <c r="H171" s="203" t="s">
        <v>1</v>
      </c>
      <c r="I171" s="202"/>
      <c r="J171" s="202"/>
      <c r="K171" s="202"/>
      <c r="L171" s="205"/>
      <c r="M171" s="206"/>
      <c r="N171" s="207"/>
      <c r="O171" s="207"/>
      <c r="P171" s="207"/>
      <c r="Q171" s="207"/>
      <c r="R171" s="207"/>
      <c r="S171" s="207"/>
      <c r="T171" s="208"/>
      <c r="AT171" s="209" t="s">
        <v>143</v>
      </c>
      <c r="AU171" s="209" t="s">
        <v>88</v>
      </c>
      <c r="AV171" s="13" t="s">
        <v>86</v>
      </c>
      <c r="AW171" s="13" t="s">
        <v>33</v>
      </c>
      <c r="AX171" s="13" t="s">
        <v>78</v>
      </c>
      <c r="AY171" s="209" t="s">
        <v>133</v>
      </c>
    </row>
    <row r="172" spans="2:51" s="14" customFormat="1" ht="12">
      <c r="B172" s="210"/>
      <c r="C172" s="211"/>
      <c r="D172" s="197" t="s">
        <v>143</v>
      </c>
      <c r="E172" s="212" t="s">
        <v>1</v>
      </c>
      <c r="F172" s="213" t="s">
        <v>1296</v>
      </c>
      <c r="G172" s="211"/>
      <c r="H172" s="214">
        <v>4.794</v>
      </c>
      <c r="I172" s="211"/>
      <c r="J172" s="211"/>
      <c r="K172" s="211"/>
      <c r="L172" s="215"/>
      <c r="M172" s="216"/>
      <c r="N172" s="217"/>
      <c r="O172" s="217"/>
      <c r="P172" s="217"/>
      <c r="Q172" s="217"/>
      <c r="R172" s="217"/>
      <c r="S172" s="217"/>
      <c r="T172" s="218"/>
      <c r="AT172" s="219" t="s">
        <v>143</v>
      </c>
      <c r="AU172" s="219" t="s">
        <v>88</v>
      </c>
      <c r="AV172" s="14" t="s">
        <v>88</v>
      </c>
      <c r="AW172" s="14" t="s">
        <v>33</v>
      </c>
      <c r="AX172" s="14" t="s">
        <v>78</v>
      </c>
      <c r="AY172" s="219" t="s">
        <v>133</v>
      </c>
    </row>
    <row r="173" spans="2:51" s="14" customFormat="1" ht="12">
      <c r="B173" s="210"/>
      <c r="C173" s="211"/>
      <c r="D173" s="197" t="s">
        <v>143</v>
      </c>
      <c r="E173" s="212" t="s">
        <v>1</v>
      </c>
      <c r="F173" s="213" t="s">
        <v>1297</v>
      </c>
      <c r="G173" s="211"/>
      <c r="H173" s="214">
        <v>3.456</v>
      </c>
      <c r="I173" s="211"/>
      <c r="J173" s="211"/>
      <c r="K173" s="211"/>
      <c r="L173" s="215"/>
      <c r="M173" s="216"/>
      <c r="N173" s="217"/>
      <c r="O173" s="217"/>
      <c r="P173" s="217"/>
      <c r="Q173" s="217"/>
      <c r="R173" s="217"/>
      <c r="S173" s="217"/>
      <c r="T173" s="218"/>
      <c r="AT173" s="219" t="s">
        <v>143</v>
      </c>
      <c r="AU173" s="219" t="s">
        <v>88</v>
      </c>
      <c r="AV173" s="14" t="s">
        <v>88</v>
      </c>
      <c r="AW173" s="14" t="s">
        <v>33</v>
      </c>
      <c r="AX173" s="14" t="s">
        <v>78</v>
      </c>
      <c r="AY173" s="219" t="s">
        <v>133</v>
      </c>
    </row>
    <row r="174" spans="2:51" s="16" customFormat="1" ht="12">
      <c r="B174" s="230"/>
      <c r="C174" s="231"/>
      <c r="D174" s="197" t="s">
        <v>143</v>
      </c>
      <c r="E174" s="232" t="s">
        <v>1</v>
      </c>
      <c r="F174" s="233" t="s">
        <v>203</v>
      </c>
      <c r="G174" s="231"/>
      <c r="H174" s="234">
        <v>8.25</v>
      </c>
      <c r="I174" s="231"/>
      <c r="J174" s="231"/>
      <c r="K174" s="231"/>
      <c r="L174" s="235"/>
      <c r="M174" s="236"/>
      <c r="N174" s="237"/>
      <c r="O174" s="237"/>
      <c r="P174" s="237"/>
      <c r="Q174" s="237"/>
      <c r="R174" s="237"/>
      <c r="S174" s="237"/>
      <c r="T174" s="238"/>
      <c r="AT174" s="239" t="s">
        <v>143</v>
      </c>
      <c r="AU174" s="239" t="s">
        <v>88</v>
      </c>
      <c r="AV174" s="16" t="s">
        <v>153</v>
      </c>
      <c r="AW174" s="16" t="s">
        <v>33</v>
      </c>
      <c r="AX174" s="16" t="s">
        <v>78</v>
      </c>
      <c r="AY174" s="239" t="s">
        <v>133</v>
      </c>
    </row>
    <row r="175" spans="2:51" s="13" customFormat="1" ht="12">
      <c r="B175" s="201"/>
      <c r="C175" s="202"/>
      <c r="D175" s="197" t="s">
        <v>143</v>
      </c>
      <c r="E175" s="203" t="s">
        <v>1</v>
      </c>
      <c r="F175" s="204" t="s">
        <v>1298</v>
      </c>
      <c r="G175" s="202"/>
      <c r="H175" s="203" t="s">
        <v>1</v>
      </c>
      <c r="I175" s="202"/>
      <c r="J175" s="202"/>
      <c r="K175" s="202"/>
      <c r="L175" s="205"/>
      <c r="M175" s="206"/>
      <c r="N175" s="207"/>
      <c r="O175" s="207"/>
      <c r="P175" s="207"/>
      <c r="Q175" s="207"/>
      <c r="R175" s="207"/>
      <c r="S175" s="207"/>
      <c r="T175" s="208"/>
      <c r="AT175" s="209" t="s">
        <v>143</v>
      </c>
      <c r="AU175" s="209" t="s">
        <v>88</v>
      </c>
      <c r="AV175" s="13" t="s">
        <v>86</v>
      </c>
      <c r="AW175" s="13" t="s">
        <v>33</v>
      </c>
      <c r="AX175" s="13" t="s">
        <v>78</v>
      </c>
      <c r="AY175" s="209" t="s">
        <v>133</v>
      </c>
    </row>
    <row r="176" spans="2:51" s="14" customFormat="1" ht="12">
      <c r="B176" s="210"/>
      <c r="C176" s="211"/>
      <c r="D176" s="197" t="s">
        <v>143</v>
      </c>
      <c r="E176" s="212" t="s">
        <v>1</v>
      </c>
      <c r="F176" s="213" t="s">
        <v>1299</v>
      </c>
      <c r="G176" s="211"/>
      <c r="H176" s="214">
        <v>0.1</v>
      </c>
      <c r="I176" s="211"/>
      <c r="J176" s="211"/>
      <c r="K176" s="211"/>
      <c r="L176" s="215"/>
      <c r="M176" s="216"/>
      <c r="N176" s="217"/>
      <c r="O176" s="217"/>
      <c r="P176" s="217"/>
      <c r="Q176" s="217"/>
      <c r="R176" s="217"/>
      <c r="S176" s="217"/>
      <c r="T176" s="218"/>
      <c r="AT176" s="219" t="s">
        <v>143</v>
      </c>
      <c r="AU176" s="219" t="s">
        <v>88</v>
      </c>
      <c r="AV176" s="14" t="s">
        <v>88</v>
      </c>
      <c r="AW176" s="14" t="s">
        <v>33</v>
      </c>
      <c r="AX176" s="14" t="s">
        <v>78</v>
      </c>
      <c r="AY176" s="219" t="s">
        <v>133</v>
      </c>
    </row>
    <row r="177" spans="2:51" s="16" customFormat="1" ht="12">
      <c r="B177" s="230"/>
      <c r="C177" s="231"/>
      <c r="D177" s="197" t="s">
        <v>143</v>
      </c>
      <c r="E177" s="232" t="s">
        <v>1</v>
      </c>
      <c r="F177" s="233" t="s">
        <v>203</v>
      </c>
      <c r="G177" s="231"/>
      <c r="H177" s="234">
        <v>0.1</v>
      </c>
      <c r="I177" s="231"/>
      <c r="J177" s="231"/>
      <c r="K177" s="231"/>
      <c r="L177" s="235"/>
      <c r="M177" s="236"/>
      <c r="N177" s="237"/>
      <c r="O177" s="237"/>
      <c r="P177" s="237"/>
      <c r="Q177" s="237"/>
      <c r="R177" s="237"/>
      <c r="S177" s="237"/>
      <c r="T177" s="238"/>
      <c r="AT177" s="239" t="s">
        <v>143</v>
      </c>
      <c r="AU177" s="239" t="s">
        <v>88</v>
      </c>
      <c r="AV177" s="16" t="s">
        <v>153</v>
      </c>
      <c r="AW177" s="16" t="s">
        <v>33</v>
      </c>
      <c r="AX177" s="16" t="s">
        <v>78</v>
      </c>
      <c r="AY177" s="239" t="s">
        <v>133</v>
      </c>
    </row>
    <row r="178" spans="2:51" s="13" customFormat="1" ht="12">
      <c r="B178" s="201"/>
      <c r="C178" s="202"/>
      <c r="D178" s="197" t="s">
        <v>143</v>
      </c>
      <c r="E178" s="203" t="s">
        <v>1</v>
      </c>
      <c r="F178" s="204" t="s">
        <v>1300</v>
      </c>
      <c r="G178" s="202"/>
      <c r="H178" s="203" t="s">
        <v>1</v>
      </c>
      <c r="I178" s="202"/>
      <c r="J178" s="202"/>
      <c r="K178" s="202"/>
      <c r="L178" s="205"/>
      <c r="M178" s="206"/>
      <c r="N178" s="207"/>
      <c r="O178" s="207"/>
      <c r="P178" s="207"/>
      <c r="Q178" s="207"/>
      <c r="R178" s="207"/>
      <c r="S178" s="207"/>
      <c r="T178" s="208"/>
      <c r="AT178" s="209" t="s">
        <v>143</v>
      </c>
      <c r="AU178" s="209" t="s">
        <v>88</v>
      </c>
      <c r="AV178" s="13" t="s">
        <v>86</v>
      </c>
      <c r="AW178" s="13" t="s">
        <v>33</v>
      </c>
      <c r="AX178" s="13" t="s">
        <v>78</v>
      </c>
      <c r="AY178" s="209" t="s">
        <v>133</v>
      </c>
    </row>
    <row r="179" spans="2:51" s="14" customFormat="1" ht="12">
      <c r="B179" s="210"/>
      <c r="C179" s="211"/>
      <c r="D179" s="197" t="s">
        <v>143</v>
      </c>
      <c r="E179" s="212" t="s">
        <v>1</v>
      </c>
      <c r="F179" s="213" t="s">
        <v>1301</v>
      </c>
      <c r="G179" s="211"/>
      <c r="H179" s="214">
        <v>0.56</v>
      </c>
      <c r="I179" s="211"/>
      <c r="J179" s="211"/>
      <c r="K179" s="211"/>
      <c r="L179" s="215"/>
      <c r="M179" s="216"/>
      <c r="N179" s="217"/>
      <c r="O179" s="217"/>
      <c r="P179" s="217"/>
      <c r="Q179" s="217"/>
      <c r="R179" s="217"/>
      <c r="S179" s="217"/>
      <c r="T179" s="218"/>
      <c r="AT179" s="219" t="s">
        <v>143</v>
      </c>
      <c r="AU179" s="219" t="s">
        <v>88</v>
      </c>
      <c r="AV179" s="14" t="s">
        <v>88</v>
      </c>
      <c r="AW179" s="14" t="s">
        <v>33</v>
      </c>
      <c r="AX179" s="14" t="s">
        <v>78</v>
      </c>
      <c r="AY179" s="219" t="s">
        <v>133</v>
      </c>
    </row>
    <row r="180" spans="2:51" s="16" customFormat="1" ht="12">
      <c r="B180" s="230"/>
      <c r="C180" s="231"/>
      <c r="D180" s="197" t="s">
        <v>143</v>
      </c>
      <c r="E180" s="232" t="s">
        <v>1</v>
      </c>
      <c r="F180" s="233" t="s">
        <v>203</v>
      </c>
      <c r="G180" s="231"/>
      <c r="H180" s="234">
        <v>0.56</v>
      </c>
      <c r="I180" s="231"/>
      <c r="J180" s="231"/>
      <c r="K180" s="231"/>
      <c r="L180" s="235"/>
      <c r="M180" s="236"/>
      <c r="N180" s="237"/>
      <c r="O180" s="237"/>
      <c r="P180" s="237"/>
      <c r="Q180" s="237"/>
      <c r="R180" s="237"/>
      <c r="S180" s="237"/>
      <c r="T180" s="238"/>
      <c r="AT180" s="239" t="s">
        <v>143</v>
      </c>
      <c r="AU180" s="239" t="s">
        <v>88</v>
      </c>
      <c r="AV180" s="16" t="s">
        <v>153</v>
      </c>
      <c r="AW180" s="16" t="s">
        <v>33</v>
      </c>
      <c r="AX180" s="16" t="s">
        <v>78</v>
      </c>
      <c r="AY180" s="239" t="s">
        <v>133</v>
      </c>
    </row>
    <row r="181" spans="2:51" s="15" customFormat="1" ht="12">
      <c r="B181" s="220"/>
      <c r="C181" s="221"/>
      <c r="D181" s="197" t="s">
        <v>143</v>
      </c>
      <c r="E181" s="222" t="s">
        <v>1</v>
      </c>
      <c r="F181" s="223" t="s">
        <v>146</v>
      </c>
      <c r="G181" s="221"/>
      <c r="H181" s="224">
        <v>8.91</v>
      </c>
      <c r="I181" s="221"/>
      <c r="J181" s="221"/>
      <c r="K181" s="221"/>
      <c r="L181" s="225"/>
      <c r="M181" s="226"/>
      <c r="N181" s="227"/>
      <c r="O181" s="227"/>
      <c r="P181" s="227"/>
      <c r="Q181" s="227"/>
      <c r="R181" s="227"/>
      <c r="S181" s="227"/>
      <c r="T181" s="228"/>
      <c r="AT181" s="229" t="s">
        <v>143</v>
      </c>
      <c r="AU181" s="229" t="s">
        <v>88</v>
      </c>
      <c r="AV181" s="15" t="s">
        <v>139</v>
      </c>
      <c r="AW181" s="15" t="s">
        <v>33</v>
      </c>
      <c r="AX181" s="15" t="s">
        <v>78</v>
      </c>
      <c r="AY181" s="229" t="s">
        <v>133</v>
      </c>
    </row>
    <row r="182" spans="2:51" s="14" customFormat="1" ht="12">
      <c r="B182" s="210"/>
      <c r="C182" s="211"/>
      <c r="D182" s="197" t="s">
        <v>143</v>
      </c>
      <c r="E182" s="212" t="s">
        <v>1</v>
      </c>
      <c r="F182" s="213" t="s">
        <v>1302</v>
      </c>
      <c r="G182" s="211"/>
      <c r="H182" s="214">
        <v>8.9</v>
      </c>
      <c r="I182" s="211"/>
      <c r="J182" s="211"/>
      <c r="K182" s="211"/>
      <c r="L182" s="215"/>
      <c r="M182" s="216"/>
      <c r="N182" s="217"/>
      <c r="O182" s="217"/>
      <c r="P182" s="217"/>
      <c r="Q182" s="217"/>
      <c r="R182" s="217"/>
      <c r="S182" s="217"/>
      <c r="T182" s="218"/>
      <c r="AT182" s="219" t="s">
        <v>143</v>
      </c>
      <c r="AU182" s="219" t="s">
        <v>88</v>
      </c>
      <c r="AV182" s="14" t="s">
        <v>88</v>
      </c>
      <c r="AW182" s="14" t="s">
        <v>33</v>
      </c>
      <c r="AX182" s="14" t="s">
        <v>86</v>
      </c>
      <c r="AY182" s="219" t="s">
        <v>133</v>
      </c>
    </row>
    <row r="183" spans="1:65" s="2" customFormat="1" ht="16.5" customHeight="1">
      <c r="A183" s="32"/>
      <c r="B183" s="33"/>
      <c r="C183" s="184" t="s">
        <v>211</v>
      </c>
      <c r="D183" s="184" t="s">
        <v>135</v>
      </c>
      <c r="E183" s="185" t="s">
        <v>295</v>
      </c>
      <c r="F183" s="186" t="s">
        <v>296</v>
      </c>
      <c r="G183" s="187" t="s">
        <v>249</v>
      </c>
      <c r="H183" s="188">
        <v>1.2</v>
      </c>
      <c r="I183" s="189">
        <v>0</v>
      </c>
      <c r="J183" s="189">
        <f>ROUND(I183*H183,2)</f>
        <v>0</v>
      </c>
      <c r="K183" s="190"/>
      <c r="L183" s="37"/>
      <c r="M183" s="191" t="s">
        <v>1</v>
      </c>
      <c r="N183" s="192" t="s">
        <v>43</v>
      </c>
      <c r="O183" s="193">
        <v>1.763</v>
      </c>
      <c r="P183" s="193">
        <f>O183*H183</f>
        <v>2.1155999999999997</v>
      </c>
      <c r="Q183" s="193">
        <v>0</v>
      </c>
      <c r="R183" s="193">
        <f>Q183*H183</f>
        <v>0</v>
      </c>
      <c r="S183" s="193">
        <v>0</v>
      </c>
      <c r="T183" s="194">
        <f>S183*H183</f>
        <v>0</v>
      </c>
      <c r="U183" s="32"/>
      <c r="V183" s="32"/>
      <c r="W183" s="32"/>
      <c r="X183" s="32"/>
      <c r="Y183" s="32"/>
      <c r="Z183" s="32"/>
      <c r="AA183" s="32"/>
      <c r="AB183" s="32"/>
      <c r="AC183" s="32"/>
      <c r="AD183" s="32"/>
      <c r="AE183" s="32"/>
      <c r="AR183" s="195" t="s">
        <v>139</v>
      </c>
      <c r="AT183" s="195" t="s">
        <v>135</v>
      </c>
      <c r="AU183" s="195" t="s">
        <v>88</v>
      </c>
      <c r="AY183" s="18" t="s">
        <v>133</v>
      </c>
      <c r="BE183" s="196">
        <f>IF(N183="základní",J183,0)</f>
        <v>0</v>
      </c>
      <c r="BF183" s="196">
        <f>IF(N183="snížená",J183,0)</f>
        <v>0</v>
      </c>
      <c r="BG183" s="196">
        <f>IF(N183="zákl. přenesená",J183,0)</f>
        <v>0</v>
      </c>
      <c r="BH183" s="196">
        <f>IF(N183="sníž. přenesená",J183,0)</f>
        <v>0</v>
      </c>
      <c r="BI183" s="196">
        <f>IF(N183="nulová",J183,0)</f>
        <v>0</v>
      </c>
      <c r="BJ183" s="18" t="s">
        <v>86</v>
      </c>
      <c r="BK183" s="196">
        <f>ROUND(I183*H183,2)</f>
        <v>0</v>
      </c>
      <c r="BL183" s="18" t="s">
        <v>139</v>
      </c>
      <c r="BM183" s="195" t="s">
        <v>1303</v>
      </c>
    </row>
    <row r="184" spans="1:47" s="2" customFormat="1" ht="19.5">
      <c r="A184" s="32"/>
      <c r="B184" s="33"/>
      <c r="C184" s="34"/>
      <c r="D184" s="197" t="s">
        <v>141</v>
      </c>
      <c r="E184" s="34"/>
      <c r="F184" s="198" t="s">
        <v>298</v>
      </c>
      <c r="G184" s="34"/>
      <c r="H184" s="34"/>
      <c r="I184" s="34"/>
      <c r="J184" s="34"/>
      <c r="K184" s="34"/>
      <c r="L184" s="37"/>
      <c r="M184" s="199"/>
      <c r="N184" s="200"/>
      <c r="O184" s="69"/>
      <c r="P184" s="69"/>
      <c r="Q184" s="69"/>
      <c r="R184" s="69"/>
      <c r="S184" s="69"/>
      <c r="T184" s="70"/>
      <c r="U184" s="32"/>
      <c r="V184" s="32"/>
      <c r="W184" s="32"/>
      <c r="X184" s="32"/>
      <c r="Y184" s="32"/>
      <c r="Z184" s="32"/>
      <c r="AA184" s="32"/>
      <c r="AB184" s="32"/>
      <c r="AC184" s="32"/>
      <c r="AD184" s="32"/>
      <c r="AE184" s="32"/>
      <c r="AT184" s="18" t="s">
        <v>141</v>
      </c>
      <c r="AU184" s="18" t="s">
        <v>88</v>
      </c>
    </row>
    <row r="185" spans="2:51" s="13" customFormat="1" ht="12">
      <c r="B185" s="201"/>
      <c r="C185" s="202"/>
      <c r="D185" s="197" t="s">
        <v>143</v>
      </c>
      <c r="E185" s="203" t="s">
        <v>1</v>
      </c>
      <c r="F185" s="204" t="s">
        <v>1282</v>
      </c>
      <c r="G185" s="202"/>
      <c r="H185" s="203" t="s">
        <v>1</v>
      </c>
      <c r="I185" s="202"/>
      <c r="J185" s="202"/>
      <c r="K185" s="202"/>
      <c r="L185" s="205"/>
      <c r="M185" s="206"/>
      <c r="N185" s="207"/>
      <c r="O185" s="207"/>
      <c r="P185" s="207"/>
      <c r="Q185" s="207"/>
      <c r="R185" s="207"/>
      <c r="S185" s="207"/>
      <c r="T185" s="208"/>
      <c r="AT185" s="209" t="s">
        <v>143</v>
      </c>
      <c r="AU185" s="209" t="s">
        <v>88</v>
      </c>
      <c r="AV185" s="13" t="s">
        <v>86</v>
      </c>
      <c r="AW185" s="13" t="s">
        <v>33</v>
      </c>
      <c r="AX185" s="13" t="s">
        <v>78</v>
      </c>
      <c r="AY185" s="209" t="s">
        <v>133</v>
      </c>
    </row>
    <row r="186" spans="2:51" s="14" customFormat="1" ht="12">
      <c r="B186" s="210"/>
      <c r="C186" s="211"/>
      <c r="D186" s="197" t="s">
        <v>143</v>
      </c>
      <c r="E186" s="212" t="s">
        <v>1</v>
      </c>
      <c r="F186" s="213" t="s">
        <v>1304</v>
      </c>
      <c r="G186" s="211"/>
      <c r="H186" s="214">
        <v>1.2</v>
      </c>
      <c r="I186" s="211"/>
      <c r="J186" s="211"/>
      <c r="K186" s="211"/>
      <c r="L186" s="215"/>
      <c r="M186" s="216"/>
      <c r="N186" s="217"/>
      <c r="O186" s="217"/>
      <c r="P186" s="217"/>
      <c r="Q186" s="217"/>
      <c r="R186" s="217"/>
      <c r="S186" s="217"/>
      <c r="T186" s="218"/>
      <c r="AT186" s="219" t="s">
        <v>143</v>
      </c>
      <c r="AU186" s="219" t="s">
        <v>88</v>
      </c>
      <c r="AV186" s="14" t="s">
        <v>88</v>
      </c>
      <c r="AW186" s="14" t="s">
        <v>33</v>
      </c>
      <c r="AX186" s="14" t="s">
        <v>78</v>
      </c>
      <c r="AY186" s="219" t="s">
        <v>133</v>
      </c>
    </row>
    <row r="187" spans="2:51" s="15" customFormat="1" ht="12">
      <c r="B187" s="220"/>
      <c r="C187" s="221"/>
      <c r="D187" s="197" t="s">
        <v>143</v>
      </c>
      <c r="E187" s="222" t="s">
        <v>1</v>
      </c>
      <c r="F187" s="223" t="s">
        <v>146</v>
      </c>
      <c r="G187" s="221"/>
      <c r="H187" s="224">
        <v>1.2</v>
      </c>
      <c r="I187" s="221"/>
      <c r="J187" s="221"/>
      <c r="K187" s="221"/>
      <c r="L187" s="225"/>
      <c r="M187" s="226"/>
      <c r="N187" s="227"/>
      <c r="O187" s="227"/>
      <c r="P187" s="227"/>
      <c r="Q187" s="227"/>
      <c r="R187" s="227"/>
      <c r="S187" s="227"/>
      <c r="T187" s="228"/>
      <c r="AT187" s="229" t="s">
        <v>143</v>
      </c>
      <c r="AU187" s="229" t="s">
        <v>88</v>
      </c>
      <c r="AV187" s="15" t="s">
        <v>139</v>
      </c>
      <c r="AW187" s="15" t="s">
        <v>33</v>
      </c>
      <c r="AX187" s="15" t="s">
        <v>86</v>
      </c>
      <c r="AY187" s="229" t="s">
        <v>133</v>
      </c>
    </row>
    <row r="188" spans="1:65" s="2" customFormat="1" ht="16.5" customHeight="1">
      <c r="A188" s="32"/>
      <c r="B188" s="33"/>
      <c r="C188" s="184" t="s">
        <v>217</v>
      </c>
      <c r="D188" s="184" t="s">
        <v>135</v>
      </c>
      <c r="E188" s="185" t="s">
        <v>305</v>
      </c>
      <c r="F188" s="186" t="s">
        <v>306</v>
      </c>
      <c r="G188" s="187" t="s">
        <v>138</v>
      </c>
      <c r="H188" s="188">
        <v>21.3</v>
      </c>
      <c r="I188" s="189">
        <v>0</v>
      </c>
      <c r="J188" s="189">
        <f>ROUND(I188*H188,2)</f>
        <v>0</v>
      </c>
      <c r="K188" s="190"/>
      <c r="L188" s="37"/>
      <c r="M188" s="191" t="s">
        <v>1</v>
      </c>
      <c r="N188" s="192" t="s">
        <v>43</v>
      </c>
      <c r="O188" s="193">
        <v>0.236</v>
      </c>
      <c r="P188" s="193">
        <f>O188*H188</f>
        <v>5.0268</v>
      </c>
      <c r="Q188" s="193">
        <v>0.00084</v>
      </c>
      <c r="R188" s="193">
        <f>Q188*H188</f>
        <v>0.017892</v>
      </c>
      <c r="S188" s="193">
        <v>0</v>
      </c>
      <c r="T188" s="194">
        <f>S188*H188</f>
        <v>0</v>
      </c>
      <c r="U188" s="32"/>
      <c r="V188" s="32"/>
      <c r="W188" s="32"/>
      <c r="X188" s="32"/>
      <c r="Y188" s="32"/>
      <c r="Z188" s="32"/>
      <c r="AA188" s="32"/>
      <c r="AB188" s="32"/>
      <c r="AC188" s="32"/>
      <c r="AD188" s="32"/>
      <c r="AE188" s="32"/>
      <c r="AR188" s="195" t="s">
        <v>139</v>
      </c>
      <c r="AT188" s="195" t="s">
        <v>135</v>
      </c>
      <c r="AU188" s="195" t="s">
        <v>88</v>
      </c>
      <c r="AY188" s="18" t="s">
        <v>133</v>
      </c>
      <c r="BE188" s="196">
        <f>IF(N188="základní",J188,0)</f>
        <v>0</v>
      </c>
      <c r="BF188" s="196">
        <f>IF(N188="snížená",J188,0)</f>
        <v>0</v>
      </c>
      <c r="BG188" s="196">
        <f>IF(N188="zákl. přenesená",J188,0)</f>
        <v>0</v>
      </c>
      <c r="BH188" s="196">
        <f>IF(N188="sníž. přenesená",J188,0)</f>
        <v>0</v>
      </c>
      <c r="BI188" s="196">
        <f>IF(N188="nulová",J188,0)</f>
        <v>0</v>
      </c>
      <c r="BJ188" s="18" t="s">
        <v>86</v>
      </c>
      <c r="BK188" s="196">
        <f>ROUND(I188*H188,2)</f>
        <v>0</v>
      </c>
      <c r="BL188" s="18" t="s">
        <v>139</v>
      </c>
      <c r="BM188" s="195" t="s">
        <v>1305</v>
      </c>
    </row>
    <row r="189" spans="1:47" s="2" customFormat="1" ht="12">
      <c r="A189" s="32"/>
      <c r="B189" s="33"/>
      <c r="C189" s="34"/>
      <c r="D189" s="197" t="s">
        <v>141</v>
      </c>
      <c r="E189" s="34"/>
      <c r="F189" s="198" t="s">
        <v>308</v>
      </c>
      <c r="G189" s="34"/>
      <c r="H189" s="34"/>
      <c r="I189" s="34"/>
      <c r="J189" s="34"/>
      <c r="K189" s="34"/>
      <c r="L189" s="37"/>
      <c r="M189" s="199"/>
      <c r="N189" s="200"/>
      <c r="O189" s="69"/>
      <c r="P189" s="69"/>
      <c r="Q189" s="69"/>
      <c r="R189" s="69"/>
      <c r="S189" s="69"/>
      <c r="T189" s="70"/>
      <c r="U189" s="32"/>
      <c r="V189" s="32"/>
      <c r="W189" s="32"/>
      <c r="X189" s="32"/>
      <c r="Y189" s="32"/>
      <c r="Z189" s="32"/>
      <c r="AA189" s="32"/>
      <c r="AB189" s="32"/>
      <c r="AC189" s="32"/>
      <c r="AD189" s="32"/>
      <c r="AE189" s="32"/>
      <c r="AT189" s="18" t="s">
        <v>141</v>
      </c>
      <c r="AU189" s="18" t="s">
        <v>88</v>
      </c>
    </row>
    <row r="190" spans="2:51" s="13" customFormat="1" ht="12">
      <c r="B190" s="201"/>
      <c r="C190" s="202"/>
      <c r="D190" s="197" t="s">
        <v>143</v>
      </c>
      <c r="E190" s="203" t="s">
        <v>1</v>
      </c>
      <c r="F190" s="204" t="s">
        <v>1295</v>
      </c>
      <c r="G190" s="202"/>
      <c r="H190" s="203" t="s">
        <v>1</v>
      </c>
      <c r="I190" s="202"/>
      <c r="J190" s="202"/>
      <c r="K190" s="202"/>
      <c r="L190" s="205"/>
      <c r="M190" s="206"/>
      <c r="N190" s="207"/>
      <c r="O190" s="207"/>
      <c r="P190" s="207"/>
      <c r="Q190" s="207"/>
      <c r="R190" s="207"/>
      <c r="S190" s="207"/>
      <c r="T190" s="208"/>
      <c r="AT190" s="209" t="s">
        <v>143</v>
      </c>
      <c r="AU190" s="209" t="s">
        <v>88</v>
      </c>
      <c r="AV190" s="13" t="s">
        <v>86</v>
      </c>
      <c r="AW190" s="13" t="s">
        <v>33</v>
      </c>
      <c r="AX190" s="13" t="s">
        <v>78</v>
      </c>
      <c r="AY190" s="209" t="s">
        <v>133</v>
      </c>
    </row>
    <row r="191" spans="2:51" s="14" customFormat="1" ht="12">
      <c r="B191" s="210"/>
      <c r="C191" s="211"/>
      <c r="D191" s="197" t="s">
        <v>143</v>
      </c>
      <c r="E191" s="212" t="s">
        <v>1</v>
      </c>
      <c r="F191" s="213" t="s">
        <v>1306</v>
      </c>
      <c r="G191" s="211"/>
      <c r="H191" s="214">
        <v>11.984</v>
      </c>
      <c r="I191" s="211"/>
      <c r="J191" s="211"/>
      <c r="K191" s="211"/>
      <c r="L191" s="215"/>
      <c r="M191" s="216"/>
      <c r="N191" s="217"/>
      <c r="O191" s="217"/>
      <c r="P191" s="217"/>
      <c r="Q191" s="217"/>
      <c r="R191" s="217"/>
      <c r="S191" s="217"/>
      <c r="T191" s="218"/>
      <c r="AT191" s="219" t="s">
        <v>143</v>
      </c>
      <c r="AU191" s="219" t="s">
        <v>88</v>
      </c>
      <c r="AV191" s="14" t="s">
        <v>88</v>
      </c>
      <c r="AW191" s="14" t="s">
        <v>33</v>
      </c>
      <c r="AX191" s="14" t="s">
        <v>78</v>
      </c>
      <c r="AY191" s="219" t="s">
        <v>133</v>
      </c>
    </row>
    <row r="192" spans="2:51" s="14" customFormat="1" ht="12">
      <c r="B192" s="210"/>
      <c r="C192" s="211"/>
      <c r="D192" s="197" t="s">
        <v>143</v>
      </c>
      <c r="E192" s="212" t="s">
        <v>1</v>
      </c>
      <c r="F192" s="213" t="s">
        <v>1307</v>
      </c>
      <c r="G192" s="211"/>
      <c r="H192" s="214">
        <v>8.64</v>
      </c>
      <c r="I192" s="211"/>
      <c r="J192" s="211"/>
      <c r="K192" s="211"/>
      <c r="L192" s="215"/>
      <c r="M192" s="216"/>
      <c r="N192" s="217"/>
      <c r="O192" s="217"/>
      <c r="P192" s="217"/>
      <c r="Q192" s="217"/>
      <c r="R192" s="217"/>
      <c r="S192" s="217"/>
      <c r="T192" s="218"/>
      <c r="AT192" s="219" t="s">
        <v>143</v>
      </c>
      <c r="AU192" s="219" t="s">
        <v>88</v>
      </c>
      <c r="AV192" s="14" t="s">
        <v>88</v>
      </c>
      <c r="AW192" s="14" t="s">
        <v>33</v>
      </c>
      <c r="AX192" s="14" t="s">
        <v>78</v>
      </c>
      <c r="AY192" s="219" t="s">
        <v>133</v>
      </c>
    </row>
    <row r="193" spans="2:51" s="16" customFormat="1" ht="12">
      <c r="B193" s="230"/>
      <c r="C193" s="231"/>
      <c r="D193" s="197" t="s">
        <v>143</v>
      </c>
      <c r="E193" s="232" t="s">
        <v>1</v>
      </c>
      <c r="F193" s="233" t="s">
        <v>203</v>
      </c>
      <c r="G193" s="231"/>
      <c r="H193" s="234">
        <v>20.624000000000002</v>
      </c>
      <c r="I193" s="231"/>
      <c r="J193" s="231"/>
      <c r="K193" s="231"/>
      <c r="L193" s="235"/>
      <c r="M193" s="236"/>
      <c r="N193" s="237"/>
      <c r="O193" s="237"/>
      <c r="P193" s="237"/>
      <c r="Q193" s="237"/>
      <c r="R193" s="237"/>
      <c r="S193" s="237"/>
      <c r="T193" s="238"/>
      <c r="AT193" s="239" t="s">
        <v>143</v>
      </c>
      <c r="AU193" s="239" t="s">
        <v>88</v>
      </c>
      <c r="AV193" s="16" t="s">
        <v>153</v>
      </c>
      <c r="AW193" s="16" t="s">
        <v>33</v>
      </c>
      <c r="AX193" s="16" t="s">
        <v>78</v>
      </c>
      <c r="AY193" s="239" t="s">
        <v>133</v>
      </c>
    </row>
    <row r="194" spans="2:51" s="13" customFormat="1" ht="12">
      <c r="B194" s="201"/>
      <c r="C194" s="202"/>
      <c r="D194" s="197" t="s">
        <v>143</v>
      </c>
      <c r="E194" s="203" t="s">
        <v>1</v>
      </c>
      <c r="F194" s="204" t="s">
        <v>1300</v>
      </c>
      <c r="G194" s="202"/>
      <c r="H194" s="203" t="s">
        <v>1</v>
      </c>
      <c r="I194" s="202"/>
      <c r="J194" s="202"/>
      <c r="K194" s="202"/>
      <c r="L194" s="205"/>
      <c r="M194" s="206"/>
      <c r="N194" s="207"/>
      <c r="O194" s="207"/>
      <c r="P194" s="207"/>
      <c r="Q194" s="207"/>
      <c r="R194" s="207"/>
      <c r="S194" s="207"/>
      <c r="T194" s="208"/>
      <c r="AT194" s="209" t="s">
        <v>143</v>
      </c>
      <c r="AU194" s="209" t="s">
        <v>88</v>
      </c>
      <c r="AV194" s="13" t="s">
        <v>86</v>
      </c>
      <c r="AW194" s="13" t="s">
        <v>33</v>
      </c>
      <c r="AX194" s="13" t="s">
        <v>78</v>
      </c>
      <c r="AY194" s="209" t="s">
        <v>133</v>
      </c>
    </row>
    <row r="195" spans="2:51" s="14" customFormat="1" ht="12">
      <c r="B195" s="210"/>
      <c r="C195" s="211"/>
      <c r="D195" s="197" t="s">
        <v>143</v>
      </c>
      <c r="E195" s="212" t="s">
        <v>1</v>
      </c>
      <c r="F195" s="213" t="s">
        <v>1308</v>
      </c>
      <c r="G195" s="211"/>
      <c r="H195" s="214">
        <v>0.28</v>
      </c>
      <c r="I195" s="211"/>
      <c r="J195" s="211"/>
      <c r="K195" s="211"/>
      <c r="L195" s="215"/>
      <c r="M195" s="216"/>
      <c r="N195" s="217"/>
      <c r="O195" s="217"/>
      <c r="P195" s="217"/>
      <c r="Q195" s="217"/>
      <c r="R195" s="217"/>
      <c r="S195" s="217"/>
      <c r="T195" s="218"/>
      <c r="AT195" s="219" t="s">
        <v>143</v>
      </c>
      <c r="AU195" s="219" t="s">
        <v>88</v>
      </c>
      <c r="AV195" s="14" t="s">
        <v>88</v>
      </c>
      <c r="AW195" s="14" t="s">
        <v>33</v>
      </c>
      <c r="AX195" s="14" t="s">
        <v>78</v>
      </c>
      <c r="AY195" s="219" t="s">
        <v>133</v>
      </c>
    </row>
    <row r="196" spans="2:51" s="16" customFormat="1" ht="12">
      <c r="B196" s="230"/>
      <c r="C196" s="231"/>
      <c r="D196" s="197" t="s">
        <v>143</v>
      </c>
      <c r="E196" s="232" t="s">
        <v>1</v>
      </c>
      <c r="F196" s="233" t="s">
        <v>203</v>
      </c>
      <c r="G196" s="231"/>
      <c r="H196" s="234">
        <v>0.28</v>
      </c>
      <c r="I196" s="231"/>
      <c r="J196" s="231"/>
      <c r="K196" s="231"/>
      <c r="L196" s="235"/>
      <c r="M196" s="236"/>
      <c r="N196" s="237"/>
      <c r="O196" s="237"/>
      <c r="P196" s="237"/>
      <c r="Q196" s="237"/>
      <c r="R196" s="237"/>
      <c r="S196" s="237"/>
      <c r="T196" s="238"/>
      <c r="AT196" s="239" t="s">
        <v>143</v>
      </c>
      <c r="AU196" s="239" t="s">
        <v>88</v>
      </c>
      <c r="AV196" s="16" t="s">
        <v>153</v>
      </c>
      <c r="AW196" s="16" t="s">
        <v>33</v>
      </c>
      <c r="AX196" s="16" t="s">
        <v>78</v>
      </c>
      <c r="AY196" s="239" t="s">
        <v>133</v>
      </c>
    </row>
    <row r="197" spans="2:51" s="13" customFormat="1" ht="12">
      <c r="B197" s="201"/>
      <c r="C197" s="202"/>
      <c r="D197" s="197" t="s">
        <v>143</v>
      </c>
      <c r="E197" s="203" t="s">
        <v>1</v>
      </c>
      <c r="F197" s="204" t="s">
        <v>1298</v>
      </c>
      <c r="G197" s="202"/>
      <c r="H197" s="203" t="s">
        <v>1</v>
      </c>
      <c r="I197" s="202"/>
      <c r="J197" s="202"/>
      <c r="K197" s="202"/>
      <c r="L197" s="205"/>
      <c r="M197" s="206"/>
      <c r="N197" s="207"/>
      <c r="O197" s="207"/>
      <c r="P197" s="207"/>
      <c r="Q197" s="207"/>
      <c r="R197" s="207"/>
      <c r="S197" s="207"/>
      <c r="T197" s="208"/>
      <c r="AT197" s="209" t="s">
        <v>143</v>
      </c>
      <c r="AU197" s="209" t="s">
        <v>88</v>
      </c>
      <c r="AV197" s="13" t="s">
        <v>86</v>
      </c>
      <c r="AW197" s="13" t="s">
        <v>33</v>
      </c>
      <c r="AX197" s="13" t="s">
        <v>78</v>
      </c>
      <c r="AY197" s="209" t="s">
        <v>133</v>
      </c>
    </row>
    <row r="198" spans="2:51" s="14" customFormat="1" ht="12">
      <c r="B198" s="210"/>
      <c r="C198" s="211"/>
      <c r="D198" s="197" t="s">
        <v>143</v>
      </c>
      <c r="E198" s="212" t="s">
        <v>1</v>
      </c>
      <c r="F198" s="213" t="s">
        <v>1309</v>
      </c>
      <c r="G198" s="211"/>
      <c r="H198" s="214">
        <v>0.4</v>
      </c>
      <c r="I198" s="211"/>
      <c r="J198" s="211"/>
      <c r="K198" s="211"/>
      <c r="L198" s="215"/>
      <c r="M198" s="216"/>
      <c r="N198" s="217"/>
      <c r="O198" s="217"/>
      <c r="P198" s="217"/>
      <c r="Q198" s="217"/>
      <c r="R198" s="217"/>
      <c r="S198" s="217"/>
      <c r="T198" s="218"/>
      <c r="AT198" s="219" t="s">
        <v>143</v>
      </c>
      <c r="AU198" s="219" t="s">
        <v>88</v>
      </c>
      <c r="AV198" s="14" t="s">
        <v>88</v>
      </c>
      <c r="AW198" s="14" t="s">
        <v>33</v>
      </c>
      <c r="AX198" s="14" t="s">
        <v>78</v>
      </c>
      <c r="AY198" s="219" t="s">
        <v>133</v>
      </c>
    </row>
    <row r="199" spans="2:51" s="16" customFormat="1" ht="12">
      <c r="B199" s="230"/>
      <c r="C199" s="231"/>
      <c r="D199" s="197" t="s">
        <v>143</v>
      </c>
      <c r="E199" s="232" t="s">
        <v>1</v>
      </c>
      <c r="F199" s="233" t="s">
        <v>203</v>
      </c>
      <c r="G199" s="231"/>
      <c r="H199" s="234">
        <v>0.4</v>
      </c>
      <c r="I199" s="231"/>
      <c r="J199" s="231"/>
      <c r="K199" s="231"/>
      <c r="L199" s="235"/>
      <c r="M199" s="236"/>
      <c r="N199" s="237"/>
      <c r="O199" s="237"/>
      <c r="P199" s="237"/>
      <c r="Q199" s="237"/>
      <c r="R199" s="237"/>
      <c r="S199" s="237"/>
      <c r="T199" s="238"/>
      <c r="AT199" s="239" t="s">
        <v>143</v>
      </c>
      <c r="AU199" s="239" t="s">
        <v>88</v>
      </c>
      <c r="AV199" s="16" t="s">
        <v>153</v>
      </c>
      <c r="AW199" s="16" t="s">
        <v>33</v>
      </c>
      <c r="AX199" s="16" t="s">
        <v>78</v>
      </c>
      <c r="AY199" s="239" t="s">
        <v>133</v>
      </c>
    </row>
    <row r="200" spans="2:51" s="15" customFormat="1" ht="12">
      <c r="B200" s="220"/>
      <c r="C200" s="221"/>
      <c r="D200" s="197" t="s">
        <v>143</v>
      </c>
      <c r="E200" s="222" t="s">
        <v>1</v>
      </c>
      <c r="F200" s="223" t="s">
        <v>146</v>
      </c>
      <c r="G200" s="221"/>
      <c r="H200" s="224">
        <v>21.304000000000002</v>
      </c>
      <c r="I200" s="221"/>
      <c r="J200" s="221"/>
      <c r="K200" s="221"/>
      <c r="L200" s="225"/>
      <c r="M200" s="226"/>
      <c r="N200" s="227"/>
      <c r="O200" s="227"/>
      <c r="P200" s="227"/>
      <c r="Q200" s="227"/>
      <c r="R200" s="227"/>
      <c r="S200" s="227"/>
      <c r="T200" s="228"/>
      <c r="AT200" s="229" t="s">
        <v>143</v>
      </c>
      <c r="AU200" s="229" t="s">
        <v>88</v>
      </c>
      <c r="AV200" s="15" t="s">
        <v>139</v>
      </c>
      <c r="AW200" s="15" t="s">
        <v>33</v>
      </c>
      <c r="AX200" s="15" t="s">
        <v>78</v>
      </c>
      <c r="AY200" s="229" t="s">
        <v>133</v>
      </c>
    </row>
    <row r="201" spans="2:51" s="14" customFormat="1" ht="12">
      <c r="B201" s="210"/>
      <c r="C201" s="211"/>
      <c r="D201" s="197" t="s">
        <v>143</v>
      </c>
      <c r="E201" s="212" t="s">
        <v>1</v>
      </c>
      <c r="F201" s="213" t="s">
        <v>1310</v>
      </c>
      <c r="G201" s="211"/>
      <c r="H201" s="214">
        <v>21.3</v>
      </c>
      <c r="I201" s="211"/>
      <c r="J201" s="211"/>
      <c r="K201" s="211"/>
      <c r="L201" s="215"/>
      <c r="M201" s="216"/>
      <c r="N201" s="217"/>
      <c r="O201" s="217"/>
      <c r="P201" s="217"/>
      <c r="Q201" s="217"/>
      <c r="R201" s="217"/>
      <c r="S201" s="217"/>
      <c r="T201" s="218"/>
      <c r="AT201" s="219" t="s">
        <v>143</v>
      </c>
      <c r="AU201" s="219" t="s">
        <v>88</v>
      </c>
      <c r="AV201" s="14" t="s">
        <v>88</v>
      </c>
      <c r="AW201" s="14" t="s">
        <v>33</v>
      </c>
      <c r="AX201" s="14" t="s">
        <v>86</v>
      </c>
      <c r="AY201" s="219" t="s">
        <v>133</v>
      </c>
    </row>
    <row r="202" spans="1:65" s="2" customFormat="1" ht="16.5" customHeight="1">
      <c r="A202" s="32"/>
      <c r="B202" s="33"/>
      <c r="C202" s="184" t="s">
        <v>223</v>
      </c>
      <c r="D202" s="184" t="s">
        <v>135</v>
      </c>
      <c r="E202" s="185" t="s">
        <v>349</v>
      </c>
      <c r="F202" s="186" t="s">
        <v>350</v>
      </c>
      <c r="G202" s="187" t="s">
        <v>138</v>
      </c>
      <c r="H202" s="188">
        <v>21.3</v>
      </c>
      <c r="I202" s="189">
        <v>0</v>
      </c>
      <c r="J202" s="189">
        <f>ROUND(I202*H202,2)</f>
        <v>0</v>
      </c>
      <c r="K202" s="190"/>
      <c r="L202" s="37"/>
      <c r="M202" s="191" t="s">
        <v>1</v>
      </c>
      <c r="N202" s="192" t="s">
        <v>43</v>
      </c>
      <c r="O202" s="193">
        <v>0.216</v>
      </c>
      <c r="P202" s="193">
        <f>O202*H202</f>
        <v>4.6008000000000004</v>
      </c>
      <c r="Q202" s="193">
        <v>0</v>
      </c>
      <c r="R202" s="193">
        <f>Q202*H202</f>
        <v>0</v>
      </c>
      <c r="S202" s="193">
        <v>0</v>
      </c>
      <c r="T202" s="194">
        <f>S202*H202</f>
        <v>0</v>
      </c>
      <c r="U202" s="32"/>
      <c r="V202" s="32"/>
      <c r="W202" s="32"/>
      <c r="X202" s="32"/>
      <c r="Y202" s="32"/>
      <c r="Z202" s="32"/>
      <c r="AA202" s="32"/>
      <c r="AB202" s="32"/>
      <c r="AC202" s="32"/>
      <c r="AD202" s="32"/>
      <c r="AE202" s="32"/>
      <c r="AR202" s="195" t="s">
        <v>139</v>
      </c>
      <c r="AT202" s="195" t="s">
        <v>135</v>
      </c>
      <c r="AU202" s="195" t="s">
        <v>88</v>
      </c>
      <c r="AY202" s="18" t="s">
        <v>133</v>
      </c>
      <c r="BE202" s="196">
        <f>IF(N202="základní",J202,0)</f>
        <v>0</v>
      </c>
      <c r="BF202" s="196">
        <f>IF(N202="snížená",J202,0)</f>
        <v>0</v>
      </c>
      <c r="BG202" s="196">
        <f>IF(N202="zákl. přenesená",J202,0)</f>
        <v>0</v>
      </c>
      <c r="BH202" s="196">
        <f>IF(N202="sníž. přenesená",J202,0)</f>
        <v>0</v>
      </c>
      <c r="BI202" s="196">
        <f>IF(N202="nulová",J202,0)</f>
        <v>0</v>
      </c>
      <c r="BJ202" s="18" t="s">
        <v>86</v>
      </c>
      <c r="BK202" s="196">
        <f>ROUND(I202*H202,2)</f>
        <v>0</v>
      </c>
      <c r="BL202" s="18" t="s">
        <v>139</v>
      </c>
      <c r="BM202" s="195" t="s">
        <v>1311</v>
      </c>
    </row>
    <row r="203" spans="1:47" s="2" customFormat="1" ht="19.5">
      <c r="A203" s="32"/>
      <c r="B203" s="33"/>
      <c r="C203" s="34"/>
      <c r="D203" s="197" t="s">
        <v>141</v>
      </c>
      <c r="E203" s="34"/>
      <c r="F203" s="198" t="s">
        <v>352</v>
      </c>
      <c r="G203" s="34"/>
      <c r="H203" s="34"/>
      <c r="I203" s="34"/>
      <c r="J203" s="34"/>
      <c r="K203" s="34"/>
      <c r="L203" s="37"/>
      <c r="M203" s="199"/>
      <c r="N203" s="200"/>
      <c r="O203" s="69"/>
      <c r="P203" s="69"/>
      <c r="Q203" s="69"/>
      <c r="R203" s="69"/>
      <c r="S203" s="69"/>
      <c r="T203" s="70"/>
      <c r="U203" s="32"/>
      <c r="V203" s="32"/>
      <c r="W203" s="32"/>
      <c r="X203" s="32"/>
      <c r="Y203" s="32"/>
      <c r="Z203" s="32"/>
      <c r="AA203" s="32"/>
      <c r="AB203" s="32"/>
      <c r="AC203" s="32"/>
      <c r="AD203" s="32"/>
      <c r="AE203" s="32"/>
      <c r="AT203" s="18" t="s">
        <v>141</v>
      </c>
      <c r="AU203" s="18" t="s">
        <v>88</v>
      </c>
    </row>
    <row r="204" spans="2:51" s="14" customFormat="1" ht="12">
      <c r="B204" s="210"/>
      <c r="C204" s="211"/>
      <c r="D204" s="197" t="s">
        <v>143</v>
      </c>
      <c r="E204" s="212" t="s">
        <v>1</v>
      </c>
      <c r="F204" s="213" t="s">
        <v>1310</v>
      </c>
      <c r="G204" s="211"/>
      <c r="H204" s="214">
        <v>21.3</v>
      </c>
      <c r="I204" s="211"/>
      <c r="J204" s="211"/>
      <c r="K204" s="211"/>
      <c r="L204" s="215"/>
      <c r="M204" s="216"/>
      <c r="N204" s="217"/>
      <c r="O204" s="217"/>
      <c r="P204" s="217"/>
      <c r="Q204" s="217"/>
      <c r="R204" s="217"/>
      <c r="S204" s="217"/>
      <c r="T204" s="218"/>
      <c r="AT204" s="219" t="s">
        <v>143</v>
      </c>
      <c r="AU204" s="219" t="s">
        <v>88</v>
      </c>
      <c r="AV204" s="14" t="s">
        <v>88</v>
      </c>
      <c r="AW204" s="14" t="s">
        <v>33</v>
      </c>
      <c r="AX204" s="14" t="s">
        <v>86</v>
      </c>
      <c r="AY204" s="219" t="s">
        <v>133</v>
      </c>
    </row>
    <row r="205" spans="1:65" s="2" customFormat="1" ht="16.5" customHeight="1">
      <c r="A205" s="32"/>
      <c r="B205" s="33"/>
      <c r="C205" s="184" t="s">
        <v>8</v>
      </c>
      <c r="D205" s="184" t="s">
        <v>135</v>
      </c>
      <c r="E205" s="185" t="s">
        <v>370</v>
      </c>
      <c r="F205" s="186" t="s">
        <v>371</v>
      </c>
      <c r="G205" s="187" t="s">
        <v>249</v>
      </c>
      <c r="H205" s="188">
        <v>8.15</v>
      </c>
      <c r="I205" s="189">
        <v>0</v>
      </c>
      <c r="J205" s="189">
        <f>ROUND(I205*H205,2)</f>
        <v>0</v>
      </c>
      <c r="K205" s="190"/>
      <c r="L205" s="37"/>
      <c r="M205" s="191" t="s">
        <v>1</v>
      </c>
      <c r="N205" s="192" t="s">
        <v>43</v>
      </c>
      <c r="O205" s="193">
        <v>0.087</v>
      </c>
      <c r="P205" s="193">
        <f>O205*H205</f>
        <v>0.70905</v>
      </c>
      <c r="Q205" s="193">
        <v>0</v>
      </c>
      <c r="R205" s="193">
        <f>Q205*H205</f>
        <v>0</v>
      </c>
      <c r="S205" s="193">
        <v>0</v>
      </c>
      <c r="T205" s="194">
        <f>S205*H205</f>
        <v>0</v>
      </c>
      <c r="U205" s="32"/>
      <c r="V205" s="32"/>
      <c r="W205" s="32"/>
      <c r="X205" s="32"/>
      <c r="Y205" s="32"/>
      <c r="Z205" s="32"/>
      <c r="AA205" s="32"/>
      <c r="AB205" s="32"/>
      <c r="AC205" s="32"/>
      <c r="AD205" s="32"/>
      <c r="AE205" s="32"/>
      <c r="AR205" s="195" t="s">
        <v>139</v>
      </c>
      <c r="AT205" s="195" t="s">
        <v>135</v>
      </c>
      <c r="AU205" s="195" t="s">
        <v>88</v>
      </c>
      <c r="AY205" s="18" t="s">
        <v>133</v>
      </c>
      <c r="BE205" s="196">
        <f>IF(N205="základní",J205,0)</f>
        <v>0</v>
      </c>
      <c r="BF205" s="196">
        <f>IF(N205="snížená",J205,0)</f>
        <v>0</v>
      </c>
      <c r="BG205" s="196">
        <f>IF(N205="zákl. přenesená",J205,0)</f>
        <v>0</v>
      </c>
      <c r="BH205" s="196">
        <f>IF(N205="sníž. přenesená",J205,0)</f>
        <v>0</v>
      </c>
      <c r="BI205" s="196">
        <f>IF(N205="nulová",J205,0)</f>
        <v>0</v>
      </c>
      <c r="BJ205" s="18" t="s">
        <v>86</v>
      </c>
      <c r="BK205" s="196">
        <f>ROUND(I205*H205,2)</f>
        <v>0</v>
      </c>
      <c r="BL205" s="18" t="s">
        <v>139</v>
      </c>
      <c r="BM205" s="195" t="s">
        <v>1312</v>
      </c>
    </row>
    <row r="206" spans="1:47" s="2" customFormat="1" ht="19.5">
      <c r="A206" s="32"/>
      <c r="B206" s="33"/>
      <c r="C206" s="34"/>
      <c r="D206" s="197" t="s">
        <v>141</v>
      </c>
      <c r="E206" s="34"/>
      <c r="F206" s="198" t="s">
        <v>373</v>
      </c>
      <c r="G206" s="34"/>
      <c r="H206" s="34"/>
      <c r="I206" s="34"/>
      <c r="J206" s="34"/>
      <c r="K206" s="34"/>
      <c r="L206" s="37"/>
      <c r="M206" s="199"/>
      <c r="N206" s="200"/>
      <c r="O206" s="69"/>
      <c r="P206" s="69"/>
      <c r="Q206" s="69"/>
      <c r="R206" s="69"/>
      <c r="S206" s="69"/>
      <c r="T206" s="70"/>
      <c r="U206" s="32"/>
      <c r="V206" s="32"/>
      <c r="W206" s="32"/>
      <c r="X206" s="32"/>
      <c r="Y206" s="32"/>
      <c r="Z206" s="32"/>
      <c r="AA206" s="32"/>
      <c r="AB206" s="32"/>
      <c r="AC206" s="32"/>
      <c r="AD206" s="32"/>
      <c r="AE206" s="32"/>
      <c r="AT206" s="18" t="s">
        <v>141</v>
      </c>
      <c r="AU206" s="18" t="s">
        <v>88</v>
      </c>
    </row>
    <row r="207" spans="2:51" s="14" customFormat="1" ht="12">
      <c r="B207" s="210"/>
      <c r="C207" s="211"/>
      <c r="D207" s="197" t="s">
        <v>143</v>
      </c>
      <c r="E207" s="212" t="s">
        <v>1</v>
      </c>
      <c r="F207" s="213" t="s">
        <v>1313</v>
      </c>
      <c r="G207" s="211"/>
      <c r="H207" s="214">
        <v>8.15</v>
      </c>
      <c r="I207" s="211"/>
      <c r="J207" s="211"/>
      <c r="K207" s="211"/>
      <c r="L207" s="215"/>
      <c r="M207" s="216"/>
      <c r="N207" s="217"/>
      <c r="O207" s="217"/>
      <c r="P207" s="217"/>
      <c r="Q207" s="217"/>
      <c r="R207" s="217"/>
      <c r="S207" s="217"/>
      <c r="T207" s="218"/>
      <c r="AT207" s="219" t="s">
        <v>143</v>
      </c>
      <c r="AU207" s="219" t="s">
        <v>88</v>
      </c>
      <c r="AV207" s="14" t="s">
        <v>88</v>
      </c>
      <c r="AW207" s="14" t="s">
        <v>33</v>
      </c>
      <c r="AX207" s="14" t="s">
        <v>86</v>
      </c>
      <c r="AY207" s="219" t="s">
        <v>133</v>
      </c>
    </row>
    <row r="208" spans="1:65" s="2" customFormat="1" ht="21.75" customHeight="1">
      <c r="A208" s="32"/>
      <c r="B208" s="33"/>
      <c r="C208" s="184" t="s">
        <v>234</v>
      </c>
      <c r="D208" s="184" t="s">
        <v>135</v>
      </c>
      <c r="E208" s="185" t="s">
        <v>376</v>
      </c>
      <c r="F208" s="186" t="s">
        <v>377</v>
      </c>
      <c r="G208" s="187" t="s">
        <v>249</v>
      </c>
      <c r="H208" s="188">
        <v>163</v>
      </c>
      <c r="I208" s="189">
        <v>0</v>
      </c>
      <c r="J208" s="189">
        <f>ROUND(I208*H208,2)</f>
        <v>0</v>
      </c>
      <c r="K208" s="190"/>
      <c r="L208" s="37"/>
      <c r="M208" s="191" t="s">
        <v>1</v>
      </c>
      <c r="N208" s="192" t="s">
        <v>43</v>
      </c>
      <c r="O208" s="193">
        <v>0.005</v>
      </c>
      <c r="P208" s="193">
        <f>O208*H208</f>
        <v>0.8150000000000001</v>
      </c>
      <c r="Q208" s="193">
        <v>0</v>
      </c>
      <c r="R208" s="193">
        <f>Q208*H208</f>
        <v>0</v>
      </c>
      <c r="S208" s="193">
        <v>0</v>
      </c>
      <c r="T208" s="194">
        <f>S208*H208</f>
        <v>0</v>
      </c>
      <c r="U208" s="32"/>
      <c r="V208" s="32"/>
      <c r="W208" s="32"/>
      <c r="X208" s="32"/>
      <c r="Y208" s="32"/>
      <c r="Z208" s="32"/>
      <c r="AA208" s="32"/>
      <c r="AB208" s="32"/>
      <c r="AC208" s="32"/>
      <c r="AD208" s="32"/>
      <c r="AE208" s="32"/>
      <c r="AR208" s="195" t="s">
        <v>139</v>
      </c>
      <c r="AT208" s="195" t="s">
        <v>135</v>
      </c>
      <c r="AU208" s="195" t="s">
        <v>88</v>
      </c>
      <c r="AY208" s="18" t="s">
        <v>133</v>
      </c>
      <c r="BE208" s="196">
        <f>IF(N208="základní",J208,0)</f>
        <v>0</v>
      </c>
      <c r="BF208" s="196">
        <f>IF(N208="snížená",J208,0)</f>
        <v>0</v>
      </c>
      <c r="BG208" s="196">
        <f>IF(N208="zákl. přenesená",J208,0)</f>
        <v>0</v>
      </c>
      <c r="BH208" s="196">
        <f>IF(N208="sníž. přenesená",J208,0)</f>
        <v>0</v>
      </c>
      <c r="BI208" s="196">
        <f>IF(N208="nulová",J208,0)</f>
        <v>0</v>
      </c>
      <c r="BJ208" s="18" t="s">
        <v>86</v>
      </c>
      <c r="BK208" s="196">
        <f>ROUND(I208*H208,2)</f>
        <v>0</v>
      </c>
      <c r="BL208" s="18" t="s">
        <v>139</v>
      </c>
      <c r="BM208" s="195" t="s">
        <v>1314</v>
      </c>
    </row>
    <row r="209" spans="1:47" s="2" customFormat="1" ht="19.5">
      <c r="A209" s="32"/>
      <c r="B209" s="33"/>
      <c r="C209" s="34"/>
      <c r="D209" s="197" t="s">
        <v>141</v>
      </c>
      <c r="E209" s="34"/>
      <c r="F209" s="198" t="s">
        <v>379</v>
      </c>
      <c r="G209" s="34"/>
      <c r="H209" s="34"/>
      <c r="I209" s="34"/>
      <c r="J209" s="34"/>
      <c r="K209" s="34"/>
      <c r="L209" s="37"/>
      <c r="M209" s="199"/>
      <c r="N209" s="200"/>
      <c r="O209" s="69"/>
      <c r="P209" s="69"/>
      <c r="Q209" s="69"/>
      <c r="R209" s="69"/>
      <c r="S209" s="69"/>
      <c r="T209" s="70"/>
      <c r="U209" s="32"/>
      <c r="V209" s="32"/>
      <c r="W209" s="32"/>
      <c r="X209" s="32"/>
      <c r="Y209" s="32"/>
      <c r="Z209" s="32"/>
      <c r="AA209" s="32"/>
      <c r="AB209" s="32"/>
      <c r="AC209" s="32"/>
      <c r="AD209" s="32"/>
      <c r="AE209" s="32"/>
      <c r="AT209" s="18" t="s">
        <v>141</v>
      </c>
      <c r="AU209" s="18" t="s">
        <v>88</v>
      </c>
    </row>
    <row r="210" spans="2:51" s="14" customFormat="1" ht="12">
      <c r="B210" s="210"/>
      <c r="C210" s="211"/>
      <c r="D210" s="197" t="s">
        <v>143</v>
      </c>
      <c r="E210" s="212" t="s">
        <v>1</v>
      </c>
      <c r="F210" s="213" t="s">
        <v>1315</v>
      </c>
      <c r="G210" s="211"/>
      <c r="H210" s="214">
        <v>163</v>
      </c>
      <c r="I210" s="211"/>
      <c r="J210" s="211"/>
      <c r="K210" s="211"/>
      <c r="L210" s="215"/>
      <c r="M210" s="216"/>
      <c r="N210" s="217"/>
      <c r="O210" s="217"/>
      <c r="P210" s="217"/>
      <c r="Q210" s="217"/>
      <c r="R210" s="217"/>
      <c r="S210" s="217"/>
      <c r="T210" s="218"/>
      <c r="AT210" s="219" t="s">
        <v>143</v>
      </c>
      <c r="AU210" s="219" t="s">
        <v>88</v>
      </c>
      <c r="AV210" s="14" t="s">
        <v>88</v>
      </c>
      <c r="AW210" s="14" t="s">
        <v>33</v>
      </c>
      <c r="AX210" s="14" t="s">
        <v>86</v>
      </c>
      <c r="AY210" s="219" t="s">
        <v>133</v>
      </c>
    </row>
    <row r="211" spans="1:65" s="2" customFormat="1" ht="16.5" customHeight="1">
      <c r="A211" s="32"/>
      <c r="B211" s="33"/>
      <c r="C211" s="184" t="s">
        <v>240</v>
      </c>
      <c r="D211" s="184" t="s">
        <v>135</v>
      </c>
      <c r="E211" s="185" t="s">
        <v>388</v>
      </c>
      <c r="F211" s="186" t="s">
        <v>389</v>
      </c>
      <c r="G211" s="187" t="s">
        <v>390</v>
      </c>
      <c r="H211" s="188">
        <v>16.3</v>
      </c>
      <c r="I211" s="189">
        <v>0</v>
      </c>
      <c r="J211" s="189">
        <f>ROUND(I211*H211,2)</f>
        <v>0</v>
      </c>
      <c r="K211" s="190"/>
      <c r="L211" s="37"/>
      <c r="M211" s="191" t="s">
        <v>1</v>
      </c>
      <c r="N211" s="192" t="s">
        <v>43</v>
      </c>
      <c r="O211" s="193">
        <v>0</v>
      </c>
      <c r="P211" s="193">
        <f>O211*H211</f>
        <v>0</v>
      </c>
      <c r="Q211" s="193">
        <v>0</v>
      </c>
      <c r="R211" s="193">
        <f>Q211*H211</f>
        <v>0</v>
      </c>
      <c r="S211" s="193">
        <v>0</v>
      </c>
      <c r="T211" s="194">
        <f>S211*H211</f>
        <v>0</v>
      </c>
      <c r="U211" s="32"/>
      <c r="V211" s="32"/>
      <c r="W211" s="32"/>
      <c r="X211" s="32"/>
      <c r="Y211" s="32"/>
      <c r="Z211" s="32"/>
      <c r="AA211" s="32"/>
      <c r="AB211" s="32"/>
      <c r="AC211" s="32"/>
      <c r="AD211" s="32"/>
      <c r="AE211" s="32"/>
      <c r="AR211" s="195" t="s">
        <v>139</v>
      </c>
      <c r="AT211" s="195" t="s">
        <v>135</v>
      </c>
      <c r="AU211" s="195" t="s">
        <v>88</v>
      </c>
      <c r="AY211" s="18" t="s">
        <v>133</v>
      </c>
      <c r="BE211" s="196">
        <f>IF(N211="základní",J211,0)</f>
        <v>0</v>
      </c>
      <c r="BF211" s="196">
        <f>IF(N211="snížená",J211,0)</f>
        <v>0</v>
      </c>
      <c r="BG211" s="196">
        <f>IF(N211="zákl. přenesená",J211,0)</f>
        <v>0</v>
      </c>
      <c r="BH211" s="196">
        <f>IF(N211="sníž. přenesená",J211,0)</f>
        <v>0</v>
      </c>
      <c r="BI211" s="196">
        <f>IF(N211="nulová",J211,0)</f>
        <v>0</v>
      </c>
      <c r="BJ211" s="18" t="s">
        <v>86</v>
      </c>
      <c r="BK211" s="196">
        <f>ROUND(I211*H211,2)</f>
        <v>0</v>
      </c>
      <c r="BL211" s="18" t="s">
        <v>139</v>
      </c>
      <c r="BM211" s="195" t="s">
        <v>1316</v>
      </c>
    </row>
    <row r="212" spans="1:47" s="2" customFormat="1" ht="12">
      <c r="A212" s="32"/>
      <c r="B212" s="33"/>
      <c r="C212" s="34"/>
      <c r="D212" s="197" t="s">
        <v>141</v>
      </c>
      <c r="E212" s="34"/>
      <c r="F212" s="198" t="s">
        <v>392</v>
      </c>
      <c r="G212" s="34"/>
      <c r="H212" s="34"/>
      <c r="I212" s="34"/>
      <c r="J212" s="34"/>
      <c r="K212" s="34"/>
      <c r="L212" s="37"/>
      <c r="M212" s="199"/>
      <c r="N212" s="200"/>
      <c r="O212" s="69"/>
      <c r="P212" s="69"/>
      <c r="Q212" s="69"/>
      <c r="R212" s="69"/>
      <c r="S212" s="69"/>
      <c r="T212" s="70"/>
      <c r="U212" s="32"/>
      <c r="V212" s="32"/>
      <c r="W212" s="32"/>
      <c r="X212" s="32"/>
      <c r="Y212" s="32"/>
      <c r="Z212" s="32"/>
      <c r="AA212" s="32"/>
      <c r="AB212" s="32"/>
      <c r="AC212" s="32"/>
      <c r="AD212" s="32"/>
      <c r="AE212" s="32"/>
      <c r="AT212" s="18" t="s">
        <v>141</v>
      </c>
      <c r="AU212" s="18" t="s">
        <v>88</v>
      </c>
    </row>
    <row r="213" spans="2:51" s="14" customFormat="1" ht="12">
      <c r="B213" s="210"/>
      <c r="C213" s="211"/>
      <c r="D213" s="197" t="s">
        <v>143</v>
      </c>
      <c r="E213" s="212" t="s">
        <v>1</v>
      </c>
      <c r="F213" s="213" t="s">
        <v>1317</v>
      </c>
      <c r="G213" s="211"/>
      <c r="H213" s="214">
        <v>16.3</v>
      </c>
      <c r="I213" s="211"/>
      <c r="J213" s="211"/>
      <c r="K213" s="211"/>
      <c r="L213" s="215"/>
      <c r="M213" s="216"/>
      <c r="N213" s="217"/>
      <c r="O213" s="217"/>
      <c r="P213" s="217"/>
      <c r="Q213" s="217"/>
      <c r="R213" s="217"/>
      <c r="S213" s="217"/>
      <c r="T213" s="218"/>
      <c r="AT213" s="219" t="s">
        <v>143</v>
      </c>
      <c r="AU213" s="219" t="s">
        <v>88</v>
      </c>
      <c r="AV213" s="14" t="s">
        <v>88</v>
      </c>
      <c r="AW213" s="14" t="s">
        <v>33</v>
      </c>
      <c r="AX213" s="14" t="s">
        <v>86</v>
      </c>
      <c r="AY213" s="219" t="s">
        <v>133</v>
      </c>
    </row>
    <row r="214" spans="1:65" s="2" customFormat="1" ht="16.5" customHeight="1">
      <c r="A214" s="32"/>
      <c r="B214" s="33"/>
      <c r="C214" s="184" t="s">
        <v>246</v>
      </c>
      <c r="D214" s="184" t="s">
        <v>135</v>
      </c>
      <c r="E214" s="185" t="s">
        <v>395</v>
      </c>
      <c r="F214" s="186" t="s">
        <v>396</v>
      </c>
      <c r="G214" s="187" t="s">
        <v>249</v>
      </c>
      <c r="H214" s="188">
        <v>8.15</v>
      </c>
      <c r="I214" s="189">
        <v>0</v>
      </c>
      <c r="J214" s="189">
        <f>ROUND(I214*H214,2)</f>
        <v>0</v>
      </c>
      <c r="K214" s="190"/>
      <c r="L214" s="37"/>
      <c r="M214" s="191" t="s">
        <v>1</v>
      </c>
      <c r="N214" s="192" t="s">
        <v>43</v>
      </c>
      <c r="O214" s="193">
        <v>0.009</v>
      </c>
      <c r="P214" s="193">
        <f>O214*H214</f>
        <v>0.07335</v>
      </c>
      <c r="Q214" s="193">
        <v>0</v>
      </c>
      <c r="R214" s="193">
        <f>Q214*H214</f>
        <v>0</v>
      </c>
      <c r="S214" s="193">
        <v>0</v>
      </c>
      <c r="T214" s="194">
        <f>S214*H214</f>
        <v>0</v>
      </c>
      <c r="U214" s="32"/>
      <c r="V214" s="32"/>
      <c r="W214" s="32"/>
      <c r="X214" s="32"/>
      <c r="Y214" s="32"/>
      <c r="Z214" s="32"/>
      <c r="AA214" s="32"/>
      <c r="AB214" s="32"/>
      <c r="AC214" s="32"/>
      <c r="AD214" s="32"/>
      <c r="AE214" s="32"/>
      <c r="AR214" s="195" t="s">
        <v>139</v>
      </c>
      <c r="AT214" s="195" t="s">
        <v>135</v>
      </c>
      <c r="AU214" s="195" t="s">
        <v>88</v>
      </c>
      <c r="AY214" s="18" t="s">
        <v>133</v>
      </c>
      <c r="BE214" s="196">
        <f>IF(N214="základní",J214,0)</f>
        <v>0</v>
      </c>
      <c r="BF214" s="196">
        <f>IF(N214="snížená",J214,0)</f>
        <v>0</v>
      </c>
      <c r="BG214" s="196">
        <f>IF(N214="zákl. přenesená",J214,0)</f>
        <v>0</v>
      </c>
      <c r="BH214" s="196">
        <f>IF(N214="sníž. přenesená",J214,0)</f>
        <v>0</v>
      </c>
      <c r="BI214" s="196">
        <f>IF(N214="nulová",J214,0)</f>
        <v>0</v>
      </c>
      <c r="BJ214" s="18" t="s">
        <v>86</v>
      </c>
      <c r="BK214" s="196">
        <f>ROUND(I214*H214,2)</f>
        <v>0</v>
      </c>
      <c r="BL214" s="18" t="s">
        <v>139</v>
      </c>
      <c r="BM214" s="195" t="s">
        <v>1318</v>
      </c>
    </row>
    <row r="215" spans="1:47" s="2" customFormat="1" ht="12">
      <c r="A215" s="32"/>
      <c r="B215" s="33"/>
      <c r="C215" s="34"/>
      <c r="D215" s="197" t="s">
        <v>141</v>
      </c>
      <c r="E215" s="34"/>
      <c r="F215" s="198" t="s">
        <v>398</v>
      </c>
      <c r="G215" s="34"/>
      <c r="H215" s="34"/>
      <c r="I215" s="34"/>
      <c r="J215" s="34"/>
      <c r="K215" s="34"/>
      <c r="L215" s="37"/>
      <c r="M215" s="199"/>
      <c r="N215" s="200"/>
      <c r="O215" s="69"/>
      <c r="P215" s="69"/>
      <c r="Q215" s="69"/>
      <c r="R215" s="69"/>
      <c r="S215" s="69"/>
      <c r="T215" s="70"/>
      <c r="U215" s="32"/>
      <c r="V215" s="32"/>
      <c r="W215" s="32"/>
      <c r="X215" s="32"/>
      <c r="Y215" s="32"/>
      <c r="Z215" s="32"/>
      <c r="AA215" s="32"/>
      <c r="AB215" s="32"/>
      <c r="AC215" s="32"/>
      <c r="AD215" s="32"/>
      <c r="AE215" s="32"/>
      <c r="AT215" s="18" t="s">
        <v>141</v>
      </c>
      <c r="AU215" s="18" t="s">
        <v>88</v>
      </c>
    </row>
    <row r="216" spans="2:51" s="14" customFormat="1" ht="12">
      <c r="B216" s="210"/>
      <c r="C216" s="211"/>
      <c r="D216" s="197" t="s">
        <v>143</v>
      </c>
      <c r="E216" s="212" t="s">
        <v>1</v>
      </c>
      <c r="F216" s="213" t="s">
        <v>1319</v>
      </c>
      <c r="G216" s="211"/>
      <c r="H216" s="214">
        <v>8.15</v>
      </c>
      <c r="I216" s="211"/>
      <c r="J216" s="211"/>
      <c r="K216" s="211"/>
      <c r="L216" s="215"/>
      <c r="M216" s="216"/>
      <c r="N216" s="217"/>
      <c r="O216" s="217"/>
      <c r="P216" s="217"/>
      <c r="Q216" s="217"/>
      <c r="R216" s="217"/>
      <c r="S216" s="217"/>
      <c r="T216" s="218"/>
      <c r="AT216" s="219" t="s">
        <v>143</v>
      </c>
      <c r="AU216" s="219" t="s">
        <v>88</v>
      </c>
      <c r="AV216" s="14" t="s">
        <v>88</v>
      </c>
      <c r="AW216" s="14" t="s">
        <v>33</v>
      </c>
      <c r="AX216" s="14" t="s">
        <v>86</v>
      </c>
      <c r="AY216" s="219" t="s">
        <v>133</v>
      </c>
    </row>
    <row r="217" spans="1:65" s="2" customFormat="1" ht="16.5" customHeight="1">
      <c r="A217" s="32"/>
      <c r="B217" s="33"/>
      <c r="C217" s="184" t="s">
        <v>294</v>
      </c>
      <c r="D217" s="184" t="s">
        <v>135</v>
      </c>
      <c r="E217" s="185" t="s">
        <v>401</v>
      </c>
      <c r="F217" s="186" t="s">
        <v>402</v>
      </c>
      <c r="G217" s="187" t="s">
        <v>249</v>
      </c>
      <c r="H217" s="188">
        <v>0.75</v>
      </c>
      <c r="I217" s="189">
        <v>0</v>
      </c>
      <c r="J217" s="189">
        <f>ROUND(I217*H217,2)</f>
        <v>0</v>
      </c>
      <c r="K217" s="190"/>
      <c r="L217" s="37"/>
      <c r="M217" s="191" t="s">
        <v>1</v>
      </c>
      <c r="N217" s="192" t="s">
        <v>43</v>
      </c>
      <c r="O217" s="193">
        <v>0.328</v>
      </c>
      <c r="P217" s="193">
        <f>O217*H217</f>
        <v>0.246</v>
      </c>
      <c r="Q217" s="193">
        <v>0</v>
      </c>
      <c r="R217" s="193">
        <f>Q217*H217</f>
        <v>0</v>
      </c>
      <c r="S217" s="193">
        <v>0</v>
      </c>
      <c r="T217" s="194">
        <f>S217*H217</f>
        <v>0</v>
      </c>
      <c r="U217" s="32"/>
      <c r="V217" s="32"/>
      <c r="W217" s="32"/>
      <c r="X217" s="32"/>
      <c r="Y217" s="32"/>
      <c r="Z217" s="32"/>
      <c r="AA217" s="32"/>
      <c r="AB217" s="32"/>
      <c r="AC217" s="32"/>
      <c r="AD217" s="32"/>
      <c r="AE217" s="32"/>
      <c r="AR217" s="195" t="s">
        <v>139</v>
      </c>
      <c r="AT217" s="195" t="s">
        <v>135</v>
      </c>
      <c r="AU217" s="195" t="s">
        <v>88</v>
      </c>
      <c r="AY217" s="18" t="s">
        <v>133</v>
      </c>
      <c r="BE217" s="196">
        <f>IF(N217="základní",J217,0)</f>
        <v>0</v>
      </c>
      <c r="BF217" s="196">
        <f>IF(N217="snížená",J217,0)</f>
        <v>0</v>
      </c>
      <c r="BG217" s="196">
        <f>IF(N217="zákl. přenesená",J217,0)</f>
        <v>0</v>
      </c>
      <c r="BH217" s="196">
        <f>IF(N217="sníž. přenesená",J217,0)</f>
        <v>0</v>
      </c>
      <c r="BI217" s="196">
        <f>IF(N217="nulová",J217,0)</f>
        <v>0</v>
      </c>
      <c r="BJ217" s="18" t="s">
        <v>86</v>
      </c>
      <c r="BK217" s="196">
        <f>ROUND(I217*H217,2)</f>
        <v>0</v>
      </c>
      <c r="BL217" s="18" t="s">
        <v>139</v>
      </c>
      <c r="BM217" s="195" t="s">
        <v>1320</v>
      </c>
    </row>
    <row r="218" spans="1:47" s="2" customFormat="1" ht="19.5">
      <c r="A218" s="32"/>
      <c r="B218" s="33"/>
      <c r="C218" s="34"/>
      <c r="D218" s="197" t="s">
        <v>141</v>
      </c>
      <c r="E218" s="34"/>
      <c r="F218" s="198" t="s">
        <v>404</v>
      </c>
      <c r="G218" s="34"/>
      <c r="H218" s="34"/>
      <c r="I218" s="34"/>
      <c r="J218" s="34"/>
      <c r="K218" s="34"/>
      <c r="L218" s="37"/>
      <c r="M218" s="199"/>
      <c r="N218" s="200"/>
      <c r="O218" s="69"/>
      <c r="P218" s="69"/>
      <c r="Q218" s="69"/>
      <c r="R218" s="69"/>
      <c r="S218" s="69"/>
      <c r="T218" s="70"/>
      <c r="U218" s="32"/>
      <c r="V218" s="32"/>
      <c r="W218" s="32"/>
      <c r="X218" s="32"/>
      <c r="Y218" s="32"/>
      <c r="Z218" s="32"/>
      <c r="AA218" s="32"/>
      <c r="AB218" s="32"/>
      <c r="AC218" s="32"/>
      <c r="AD218" s="32"/>
      <c r="AE218" s="32"/>
      <c r="AT218" s="18" t="s">
        <v>141</v>
      </c>
      <c r="AU218" s="18" t="s">
        <v>88</v>
      </c>
    </row>
    <row r="219" spans="2:51" s="14" customFormat="1" ht="12">
      <c r="B219" s="210"/>
      <c r="C219" s="211"/>
      <c r="D219" s="197" t="s">
        <v>143</v>
      </c>
      <c r="E219" s="212" t="s">
        <v>1</v>
      </c>
      <c r="F219" s="213" t="s">
        <v>1302</v>
      </c>
      <c r="G219" s="211"/>
      <c r="H219" s="214">
        <v>8.9</v>
      </c>
      <c r="I219" s="211"/>
      <c r="J219" s="211"/>
      <c r="K219" s="211"/>
      <c r="L219" s="215"/>
      <c r="M219" s="216"/>
      <c r="N219" s="217"/>
      <c r="O219" s="217"/>
      <c r="P219" s="217"/>
      <c r="Q219" s="217"/>
      <c r="R219" s="217"/>
      <c r="S219" s="217"/>
      <c r="T219" s="218"/>
      <c r="AT219" s="219" t="s">
        <v>143</v>
      </c>
      <c r="AU219" s="219" t="s">
        <v>88</v>
      </c>
      <c r="AV219" s="14" t="s">
        <v>88</v>
      </c>
      <c r="AW219" s="14" t="s">
        <v>33</v>
      </c>
      <c r="AX219" s="14" t="s">
        <v>78</v>
      </c>
      <c r="AY219" s="219" t="s">
        <v>133</v>
      </c>
    </row>
    <row r="220" spans="2:51" s="14" customFormat="1" ht="12">
      <c r="B220" s="210"/>
      <c r="C220" s="211"/>
      <c r="D220" s="197" t="s">
        <v>143</v>
      </c>
      <c r="E220" s="212" t="s">
        <v>1</v>
      </c>
      <c r="F220" s="213" t="s">
        <v>1321</v>
      </c>
      <c r="G220" s="211"/>
      <c r="H220" s="214">
        <v>-0.88</v>
      </c>
      <c r="I220" s="211"/>
      <c r="J220" s="211"/>
      <c r="K220" s="211"/>
      <c r="L220" s="215"/>
      <c r="M220" s="216"/>
      <c r="N220" s="217"/>
      <c r="O220" s="217"/>
      <c r="P220" s="217"/>
      <c r="Q220" s="217"/>
      <c r="R220" s="217"/>
      <c r="S220" s="217"/>
      <c r="T220" s="218"/>
      <c r="AT220" s="219" t="s">
        <v>143</v>
      </c>
      <c r="AU220" s="219" t="s">
        <v>88</v>
      </c>
      <c r="AV220" s="14" t="s">
        <v>88</v>
      </c>
      <c r="AW220" s="14" t="s">
        <v>33</v>
      </c>
      <c r="AX220" s="14" t="s">
        <v>78</v>
      </c>
      <c r="AY220" s="219" t="s">
        <v>133</v>
      </c>
    </row>
    <row r="221" spans="2:51" s="14" customFormat="1" ht="12">
      <c r="B221" s="210"/>
      <c r="C221" s="211"/>
      <c r="D221" s="197" t="s">
        <v>143</v>
      </c>
      <c r="E221" s="212" t="s">
        <v>1</v>
      </c>
      <c r="F221" s="213" t="s">
        <v>1322</v>
      </c>
      <c r="G221" s="211"/>
      <c r="H221" s="214">
        <v>-6.98</v>
      </c>
      <c r="I221" s="211"/>
      <c r="J221" s="211"/>
      <c r="K221" s="211"/>
      <c r="L221" s="215"/>
      <c r="M221" s="216"/>
      <c r="N221" s="217"/>
      <c r="O221" s="217"/>
      <c r="P221" s="217"/>
      <c r="Q221" s="217"/>
      <c r="R221" s="217"/>
      <c r="S221" s="217"/>
      <c r="T221" s="218"/>
      <c r="AT221" s="219" t="s">
        <v>143</v>
      </c>
      <c r="AU221" s="219" t="s">
        <v>88</v>
      </c>
      <c r="AV221" s="14" t="s">
        <v>88</v>
      </c>
      <c r="AW221" s="14" t="s">
        <v>33</v>
      </c>
      <c r="AX221" s="14" t="s">
        <v>78</v>
      </c>
      <c r="AY221" s="219" t="s">
        <v>133</v>
      </c>
    </row>
    <row r="222" spans="2:51" s="14" customFormat="1" ht="12">
      <c r="B222" s="210"/>
      <c r="C222" s="211"/>
      <c r="D222" s="197" t="s">
        <v>143</v>
      </c>
      <c r="E222" s="212" t="s">
        <v>1</v>
      </c>
      <c r="F222" s="213" t="s">
        <v>1323</v>
      </c>
      <c r="G222" s="211"/>
      <c r="H222" s="214">
        <v>-0.08</v>
      </c>
      <c r="I222" s="211"/>
      <c r="J222" s="211"/>
      <c r="K222" s="211"/>
      <c r="L222" s="215"/>
      <c r="M222" s="216"/>
      <c r="N222" s="217"/>
      <c r="O222" s="217"/>
      <c r="P222" s="217"/>
      <c r="Q222" s="217"/>
      <c r="R222" s="217"/>
      <c r="S222" s="217"/>
      <c r="T222" s="218"/>
      <c r="AT222" s="219" t="s">
        <v>143</v>
      </c>
      <c r="AU222" s="219" t="s">
        <v>88</v>
      </c>
      <c r="AV222" s="14" t="s">
        <v>88</v>
      </c>
      <c r="AW222" s="14" t="s">
        <v>33</v>
      </c>
      <c r="AX222" s="14" t="s">
        <v>78</v>
      </c>
      <c r="AY222" s="219" t="s">
        <v>133</v>
      </c>
    </row>
    <row r="223" spans="2:51" s="14" customFormat="1" ht="12">
      <c r="B223" s="210"/>
      <c r="C223" s="211"/>
      <c r="D223" s="197" t="s">
        <v>143</v>
      </c>
      <c r="E223" s="212" t="s">
        <v>1</v>
      </c>
      <c r="F223" s="213" t="s">
        <v>1324</v>
      </c>
      <c r="G223" s="211"/>
      <c r="H223" s="214">
        <v>-0.206</v>
      </c>
      <c r="I223" s="211"/>
      <c r="J223" s="211"/>
      <c r="K223" s="211"/>
      <c r="L223" s="215"/>
      <c r="M223" s="216"/>
      <c r="N223" s="217"/>
      <c r="O223" s="217"/>
      <c r="P223" s="217"/>
      <c r="Q223" s="217"/>
      <c r="R223" s="217"/>
      <c r="S223" s="217"/>
      <c r="T223" s="218"/>
      <c r="AT223" s="219" t="s">
        <v>143</v>
      </c>
      <c r="AU223" s="219" t="s">
        <v>88</v>
      </c>
      <c r="AV223" s="14" t="s">
        <v>88</v>
      </c>
      <c r="AW223" s="14" t="s">
        <v>33</v>
      </c>
      <c r="AX223" s="14" t="s">
        <v>78</v>
      </c>
      <c r="AY223" s="219" t="s">
        <v>133</v>
      </c>
    </row>
    <row r="224" spans="2:51" s="15" customFormat="1" ht="12">
      <c r="B224" s="220"/>
      <c r="C224" s="221"/>
      <c r="D224" s="197" t="s">
        <v>143</v>
      </c>
      <c r="E224" s="222" t="s">
        <v>1</v>
      </c>
      <c r="F224" s="223" t="s">
        <v>146</v>
      </c>
      <c r="G224" s="221"/>
      <c r="H224" s="224">
        <v>0.7539999999999992</v>
      </c>
      <c r="I224" s="221"/>
      <c r="J224" s="221"/>
      <c r="K224" s="221"/>
      <c r="L224" s="225"/>
      <c r="M224" s="226"/>
      <c r="N224" s="227"/>
      <c r="O224" s="227"/>
      <c r="P224" s="227"/>
      <c r="Q224" s="227"/>
      <c r="R224" s="227"/>
      <c r="S224" s="227"/>
      <c r="T224" s="228"/>
      <c r="AT224" s="229" t="s">
        <v>143</v>
      </c>
      <c r="AU224" s="229" t="s">
        <v>88</v>
      </c>
      <c r="AV224" s="15" t="s">
        <v>139</v>
      </c>
      <c r="AW224" s="15" t="s">
        <v>33</v>
      </c>
      <c r="AX224" s="15" t="s">
        <v>78</v>
      </c>
      <c r="AY224" s="229" t="s">
        <v>133</v>
      </c>
    </row>
    <row r="225" spans="2:51" s="14" customFormat="1" ht="12">
      <c r="B225" s="210"/>
      <c r="C225" s="211"/>
      <c r="D225" s="197" t="s">
        <v>143</v>
      </c>
      <c r="E225" s="212" t="s">
        <v>1</v>
      </c>
      <c r="F225" s="213" t="s">
        <v>1325</v>
      </c>
      <c r="G225" s="211"/>
      <c r="H225" s="214">
        <v>0.75</v>
      </c>
      <c r="I225" s="211"/>
      <c r="J225" s="211"/>
      <c r="K225" s="211"/>
      <c r="L225" s="215"/>
      <c r="M225" s="216"/>
      <c r="N225" s="217"/>
      <c r="O225" s="217"/>
      <c r="P225" s="217"/>
      <c r="Q225" s="217"/>
      <c r="R225" s="217"/>
      <c r="S225" s="217"/>
      <c r="T225" s="218"/>
      <c r="AT225" s="219" t="s">
        <v>143</v>
      </c>
      <c r="AU225" s="219" t="s">
        <v>88</v>
      </c>
      <c r="AV225" s="14" t="s">
        <v>88</v>
      </c>
      <c r="AW225" s="14" t="s">
        <v>33</v>
      </c>
      <c r="AX225" s="14" t="s">
        <v>86</v>
      </c>
      <c r="AY225" s="219" t="s">
        <v>133</v>
      </c>
    </row>
    <row r="226" spans="1:65" s="2" customFormat="1" ht="16.5" customHeight="1">
      <c r="A226" s="32"/>
      <c r="B226" s="33"/>
      <c r="C226" s="184" t="s">
        <v>304</v>
      </c>
      <c r="D226" s="184" t="s">
        <v>135</v>
      </c>
      <c r="E226" s="185" t="s">
        <v>416</v>
      </c>
      <c r="F226" s="186" t="s">
        <v>417</v>
      </c>
      <c r="G226" s="187" t="s">
        <v>249</v>
      </c>
      <c r="H226" s="188">
        <v>6.98</v>
      </c>
      <c r="I226" s="189">
        <v>0</v>
      </c>
      <c r="J226" s="189">
        <f>ROUND(I226*H226,2)</f>
        <v>0</v>
      </c>
      <c r="K226" s="190"/>
      <c r="L226" s="37"/>
      <c r="M226" s="191" t="s">
        <v>1</v>
      </c>
      <c r="N226" s="192" t="s">
        <v>43</v>
      </c>
      <c r="O226" s="193">
        <v>0.435</v>
      </c>
      <c r="P226" s="193">
        <f>O226*H226</f>
        <v>3.0363</v>
      </c>
      <c r="Q226" s="193">
        <v>0</v>
      </c>
      <c r="R226" s="193">
        <f>Q226*H226</f>
        <v>0</v>
      </c>
      <c r="S226" s="193">
        <v>0</v>
      </c>
      <c r="T226" s="194">
        <f>S226*H226</f>
        <v>0</v>
      </c>
      <c r="U226" s="32"/>
      <c r="V226" s="32"/>
      <c r="W226" s="32"/>
      <c r="X226" s="32"/>
      <c r="Y226" s="32"/>
      <c r="Z226" s="32"/>
      <c r="AA226" s="32"/>
      <c r="AB226" s="32"/>
      <c r="AC226" s="32"/>
      <c r="AD226" s="32"/>
      <c r="AE226" s="32"/>
      <c r="AR226" s="195" t="s">
        <v>139</v>
      </c>
      <c r="AT226" s="195" t="s">
        <v>135</v>
      </c>
      <c r="AU226" s="195" t="s">
        <v>88</v>
      </c>
      <c r="AY226" s="18" t="s">
        <v>133</v>
      </c>
      <c r="BE226" s="196">
        <f>IF(N226="základní",J226,0)</f>
        <v>0</v>
      </c>
      <c r="BF226" s="196">
        <f>IF(N226="snížená",J226,0)</f>
        <v>0</v>
      </c>
      <c r="BG226" s="196">
        <f>IF(N226="zákl. přenesená",J226,0)</f>
        <v>0</v>
      </c>
      <c r="BH226" s="196">
        <f>IF(N226="sníž. přenesená",J226,0)</f>
        <v>0</v>
      </c>
      <c r="BI226" s="196">
        <f>IF(N226="nulová",J226,0)</f>
        <v>0</v>
      </c>
      <c r="BJ226" s="18" t="s">
        <v>86</v>
      </c>
      <c r="BK226" s="196">
        <f>ROUND(I226*H226,2)</f>
        <v>0</v>
      </c>
      <c r="BL226" s="18" t="s">
        <v>139</v>
      </c>
      <c r="BM226" s="195" t="s">
        <v>1326</v>
      </c>
    </row>
    <row r="227" spans="1:47" s="2" customFormat="1" ht="19.5">
      <c r="A227" s="32"/>
      <c r="B227" s="33"/>
      <c r="C227" s="34"/>
      <c r="D227" s="197" t="s">
        <v>141</v>
      </c>
      <c r="E227" s="34"/>
      <c r="F227" s="198" t="s">
        <v>419</v>
      </c>
      <c r="G227" s="34"/>
      <c r="H227" s="34"/>
      <c r="I227" s="34"/>
      <c r="J227" s="34"/>
      <c r="K227" s="34"/>
      <c r="L227" s="37"/>
      <c r="M227" s="199"/>
      <c r="N227" s="200"/>
      <c r="O227" s="69"/>
      <c r="P227" s="69"/>
      <c r="Q227" s="69"/>
      <c r="R227" s="69"/>
      <c r="S227" s="69"/>
      <c r="T227" s="70"/>
      <c r="U227" s="32"/>
      <c r="V227" s="32"/>
      <c r="W227" s="32"/>
      <c r="X227" s="32"/>
      <c r="Y227" s="32"/>
      <c r="Z227" s="32"/>
      <c r="AA227" s="32"/>
      <c r="AB227" s="32"/>
      <c r="AC227" s="32"/>
      <c r="AD227" s="32"/>
      <c r="AE227" s="32"/>
      <c r="AT227" s="18" t="s">
        <v>141</v>
      </c>
      <c r="AU227" s="18" t="s">
        <v>88</v>
      </c>
    </row>
    <row r="228" spans="2:51" s="14" customFormat="1" ht="12">
      <c r="B228" s="210"/>
      <c r="C228" s="211"/>
      <c r="D228" s="197" t="s">
        <v>143</v>
      </c>
      <c r="E228" s="212" t="s">
        <v>1</v>
      </c>
      <c r="F228" s="213" t="s">
        <v>1327</v>
      </c>
      <c r="G228" s="211"/>
      <c r="H228" s="214">
        <v>6.98</v>
      </c>
      <c r="I228" s="211"/>
      <c r="J228" s="211"/>
      <c r="K228" s="211"/>
      <c r="L228" s="215"/>
      <c r="M228" s="216"/>
      <c r="N228" s="217"/>
      <c r="O228" s="217"/>
      <c r="P228" s="217"/>
      <c r="Q228" s="217"/>
      <c r="R228" s="217"/>
      <c r="S228" s="217"/>
      <c r="T228" s="218"/>
      <c r="AT228" s="219" t="s">
        <v>143</v>
      </c>
      <c r="AU228" s="219" t="s">
        <v>88</v>
      </c>
      <c r="AV228" s="14" t="s">
        <v>88</v>
      </c>
      <c r="AW228" s="14" t="s">
        <v>33</v>
      </c>
      <c r="AX228" s="14" t="s">
        <v>78</v>
      </c>
      <c r="AY228" s="219" t="s">
        <v>133</v>
      </c>
    </row>
    <row r="229" spans="2:51" s="15" customFormat="1" ht="12">
      <c r="B229" s="220"/>
      <c r="C229" s="221"/>
      <c r="D229" s="197" t="s">
        <v>143</v>
      </c>
      <c r="E229" s="222" t="s">
        <v>1</v>
      </c>
      <c r="F229" s="223" t="s">
        <v>146</v>
      </c>
      <c r="G229" s="221"/>
      <c r="H229" s="224">
        <v>6.98</v>
      </c>
      <c r="I229" s="221"/>
      <c r="J229" s="221"/>
      <c r="K229" s="221"/>
      <c r="L229" s="225"/>
      <c r="M229" s="226"/>
      <c r="N229" s="227"/>
      <c r="O229" s="227"/>
      <c r="P229" s="227"/>
      <c r="Q229" s="227"/>
      <c r="R229" s="227"/>
      <c r="S229" s="227"/>
      <c r="T229" s="228"/>
      <c r="AT229" s="229" t="s">
        <v>143</v>
      </c>
      <c r="AU229" s="229" t="s">
        <v>88</v>
      </c>
      <c r="AV229" s="15" t="s">
        <v>139</v>
      </c>
      <c r="AW229" s="15" t="s">
        <v>33</v>
      </c>
      <c r="AX229" s="15" t="s">
        <v>86</v>
      </c>
      <c r="AY229" s="229" t="s">
        <v>133</v>
      </c>
    </row>
    <row r="230" spans="1:65" s="2" customFormat="1" ht="16.5" customHeight="1">
      <c r="A230" s="32"/>
      <c r="B230" s="33"/>
      <c r="C230" s="240" t="s">
        <v>7</v>
      </c>
      <c r="D230" s="240" t="s">
        <v>422</v>
      </c>
      <c r="E230" s="241" t="s">
        <v>438</v>
      </c>
      <c r="F230" s="242" t="s">
        <v>439</v>
      </c>
      <c r="G230" s="243" t="s">
        <v>390</v>
      </c>
      <c r="H230" s="244">
        <v>8</v>
      </c>
      <c r="I230" s="245">
        <v>0</v>
      </c>
      <c r="J230" s="245">
        <f>ROUND(I230*H230,2)</f>
        <v>0</v>
      </c>
      <c r="K230" s="246"/>
      <c r="L230" s="247"/>
      <c r="M230" s="248" t="s">
        <v>1</v>
      </c>
      <c r="N230" s="249" t="s">
        <v>43</v>
      </c>
      <c r="O230" s="193">
        <v>0</v>
      </c>
      <c r="P230" s="193">
        <f>O230*H230</f>
        <v>0</v>
      </c>
      <c r="Q230" s="193">
        <v>1</v>
      </c>
      <c r="R230" s="193">
        <f>Q230*H230</f>
        <v>8</v>
      </c>
      <c r="S230" s="193">
        <v>0</v>
      </c>
      <c r="T230" s="194">
        <f>S230*H230</f>
        <v>0</v>
      </c>
      <c r="U230" s="32"/>
      <c r="V230" s="32"/>
      <c r="W230" s="32"/>
      <c r="X230" s="32"/>
      <c r="Y230" s="32"/>
      <c r="Z230" s="32"/>
      <c r="AA230" s="32"/>
      <c r="AB230" s="32"/>
      <c r="AC230" s="32"/>
      <c r="AD230" s="32"/>
      <c r="AE230" s="32"/>
      <c r="AR230" s="195" t="s">
        <v>183</v>
      </c>
      <c r="AT230" s="195" t="s">
        <v>422</v>
      </c>
      <c r="AU230" s="195" t="s">
        <v>88</v>
      </c>
      <c r="AY230" s="18" t="s">
        <v>133</v>
      </c>
      <c r="BE230" s="196">
        <f>IF(N230="základní",J230,0)</f>
        <v>0</v>
      </c>
      <c r="BF230" s="196">
        <f>IF(N230="snížená",J230,0)</f>
        <v>0</v>
      </c>
      <c r="BG230" s="196">
        <f>IF(N230="zákl. přenesená",J230,0)</f>
        <v>0</v>
      </c>
      <c r="BH230" s="196">
        <f>IF(N230="sníž. přenesená",J230,0)</f>
        <v>0</v>
      </c>
      <c r="BI230" s="196">
        <f>IF(N230="nulová",J230,0)</f>
        <v>0</v>
      </c>
      <c r="BJ230" s="18" t="s">
        <v>86</v>
      </c>
      <c r="BK230" s="196">
        <f>ROUND(I230*H230,2)</f>
        <v>0</v>
      </c>
      <c r="BL230" s="18" t="s">
        <v>139</v>
      </c>
      <c r="BM230" s="195" t="s">
        <v>1328</v>
      </c>
    </row>
    <row r="231" spans="1:47" s="2" customFormat="1" ht="12">
      <c r="A231" s="32"/>
      <c r="B231" s="33"/>
      <c r="C231" s="34"/>
      <c r="D231" s="197" t="s">
        <v>141</v>
      </c>
      <c r="E231" s="34"/>
      <c r="F231" s="198" t="s">
        <v>441</v>
      </c>
      <c r="G231" s="34"/>
      <c r="H231" s="34"/>
      <c r="I231" s="34"/>
      <c r="J231" s="34"/>
      <c r="K231" s="34"/>
      <c r="L231" s="37"/>
      <c r="M231" s="199"/>
      <c r="N231" s="200"/>
      <c r="O231" s="69"/>
      <c r="P231" s="69"/>
      <c r="Q231" s="69"/>
      <c r="R231" s="69"/>
      <c r="S231" s="69"/>
      <c r="T231" s="70"/>
      <c r="U231" s="32"/>
      <c r="V231" s="32"/>
      <c r="W231" s="32"/>
      <c r="X231" s="32"/>
      <c r="Y231" s="32"/>
      <c r="Z231" s="32"/>
      <c r="AA231" s="32"/>
      <c r="AB231" s="32"/>
      <c r="AC231" s="32"/>
      <c r="AD231" s="32"/>
      <c r="AE231" s="32"/>
      <c r="AT231" s="18" t="s">
        <v>141</v>
      </c>
      <c r="AU231" s="18" t="s">
        <v>88</v>
      </c>
    </row>
    <row r="232" spans="2:51" s="13" customFormat="1" ht="12">
      <c r="B232" s="201"/>
      <c r="C232" s="202"/>
      <c r="D232" s="197" t="s">
        <v>143</v>
      </c>
      <c r="E232" s="203" t="s">
        <v>1</v>
      </c>
      <c r="F232" s="204" t="s">
        <v>1329</v>
      </c>
      <c r="G232" s="202"/>
      <c r="H232" s="203" t="s">
        <v>1</v>
      </c>
      <c r="I232" s="202"/>
      <c r="J232" s="202"/>
      <c r="K232" s="202"/>
      <c r="L232" s="205"/>
      <c r="M232" s="206"/>
      <c r="N232" s="207"/>
      <c r="O232" s="207"/>
      <c r="P232" s="207"/>
      <c r="Q232" s="207"/>
      <c r="R232" s="207"/>
      <c r="S232" s="207"/>
      <c r="T232" s="208"/>
      <c r="AT232" s="209" t="s">
        <v>143</v>
      </c>
      <c r="AU232" s="209" t="s">
        <v>88</v>
      </c>
      <c r="AV232" s="13" t="s">
        <v>86</v>
      </c>
      <c r="AW232" s="13" t="s">
        <v>33</v>
      </c>
      <c r="AX232" s="13" t="s">
        <v>78</v>
      </c>
      <c r="AY232" s="209" t="s">
        <v>133</v>
      </c>
    </row>
    <row r="233" spans="2:51" s="14" customFormat="1" ht="12">
      <c r="B233" s="210"/>
      <c r="C233" s="211"/>
      <c r="D233" s="197" t="s">
        <v>143</v>
      </c>
      <c r="E233" s="212" t="s">
        <v>1</v>
      </c>
      <c r="F233" s="213" t="s">
        <v>1330</v>
      </c>
      <c r="G233" s="211"/>
      <c r="H233" s="214">
        <v>4.048</v>
      </c>
      <c r="I233" s="211"/>
      <c r="J233" s="211"/>
      <c r="K233" s="211"/>
      <c r="L233" s="215"/>
      <c r="M233" s="216"/>
      <c r="N233" s="217"/>
      <c r="O233" s="217"/>
      <c r="P233" s="217"/>
      <c r="Q233" s="217"/>
      <c r="R233" s="217"/>
      <c r="S233" s="217"/>
      <c r="T233" s="218"/>
      <c r="AT233" s="219" t="s">
        <v>143</v>
      </c>
      <c r="AU233" s="219" t="s">
        <v>88</v>
      </c>
      <c r="AV233" s="14" t="s">
        <v>88</v>
      </c>
      <c r="AW233" s="14" t="s">
        <v>33</v>
      </c>
      <c r="AX233" s="14" t="s">
        <v>78</v>
      </c>
      <c r="AY233" s="219" t="s">
        <v>133</v>
      </c>
    </row>
    <row r="234" spans="2:51" s="15" customFormat="1" ht="12">
      <c r="B234" s="220"/>
      <c r="C234" s="221"/>
      <c r="D234" s="197" t="s">
        <v>143</v>
      </c>
      <c r="E234" s="222" t="s">
        <v>1</v>
      </c>
      <c r="F234" s="223" t="s">
        <v>146</v>
      </c>
      <c r="G234" s="221"/>
      <c r="H234" s="224">
        <v>4.048</v>
      </c>
      <c r="I234" s="221"/>
      <c r="J234" s="221"/>
      <c r="K234" s="221"/>
      <c r="L234" s="225"/>
      <c r="M234" s="226"/>
      <c r="N234" s="227"/>
      <c r="O234" s="227"/>
      <c r="P234" s="227"/>
      <c r="Q234" s="227"/>
      <c r="R234" s="227"/>
      <c r="S234" s="227"/>
      <c r="T234" s="228"/>
      <c r="AT234" s="229" t="s">
        <v>143</v>
      </c>
      <c r="AU234" s="229" t="s">
        <v>88</v>
      </c>
      <c r="AV234" s="15" t="s">
        <v>139</v>
      </c>
      <c r="AW234" s="15" t="s">
        <v>33</v>
      </c>
      <c r="AX234" s="15" t="s">
        <v>78</v>
      </c>
      <c r="AY234" s="229" t="s">
        <v>133</v>
      </c>
    </row>
    <row r="235" spans="2:51" s="14" customFormat="1" ht="12">
      <c r="B235" s="210"/>
      <c r="C235" s="211"/>
      <c r="D235" s="197" t="s">
        <v>143</v>
      </c>
      <c r="E235" s="212" t="s">
        <v>1</v>
      </c>
      <c r="F235" s="213" t="s">
        <v>1331</v>
      </c>
      <c r="G235" s="211"/>
      <c r="H235" s="214">
        <v>8</v>
      </c>
      <c r="I235" s="211"/>
      <c r="J235" s="211"/>
      <c r="K235" s="211"/>
      <c r="L235" s="215"/>
      <c r="M235" s="216"/>
      <c r="N235" s="217"/>
      <c r="O235" s="217"/>
      <c r="P235" s="217"/>
      <c r="Q235" s="217"/>
      <c r="R235" s="217"/>
      <c r="S235" s="217"/>
      <c r="T235" s="218"/>
      <c r="AT235" s="219" t="s">
        <v>143</v>
      </c>
      <c r="AU235" s="219" t="s">
        <v>88</v>
      </c>
      <c r="AV235" s="14" t="s">
        <v>88</v>
      </c>
      <c r="AW235" s="14" t="s">
        <v>33</v>
      </c>
      <c r="AX235" s="14" t="s">
        <v>86</v>
      </c>
      <c r="AY235" s="219" t="s">
        <v>133</v>
      </c>
    </row>
    <row r="236" spans="1:65" s="2" customFormat="1" ht="16.5" customHeight="1">
      <c r="A236" s="32"/>
      <c r="B236" s="33"/>
      <c r="C236" s="240" t="s">
        <v>348</v>
      </c>
      <c r="D236" s="240" t="s">
        <v>422</v>
      </c>
      <c r="E236" s="241" t="s">
        <v>423</v>
      </c>
      <c r="F236" s="242" t="s">
        <v>1061</v>
      </c>
      <c r="G236" s="243" t="s">
        <v>390</v>
      </c>
      <c r="H236" s="244">
        <v>5.6</v>
      </c>
      <c r="I236" s="245">
        <v>0</v>
      </c>
      <c r="J236" s="245">
        <f>ROUND(I236*H236,2)</f>
        <v>0</v>
      </c>
      <c r="K236" s="246"/>
      <c r="L236" s="247"/>
      <c r="M236" s="248" t="s">
        <v>1</v>
      </c>
      <c r="N236" s="249" t="s">
        <v>43</v>
      </c>
      <c r="O236" s="193">
        <v>0</v>
      </c>
      <c r="P236" s="193">
        <f>O236*H236</f>
        <v>0</v>
      </c>
      <c r="Q236" s="193">
        <v>1</v>
      </c>
      <c r="R236" s="193">
        <f>Q236*H236</f>
        <v>5.6</v>
      </c>
      <c r="S236" s="193">
        <v>0</v>
      </c>
      <c r="T236" s="194">
        <f>S236*H236</f>
        <v>0</v>
      </c>
      <c r="U236" s="32"/>
      <c r="V236" s="32"/>
      <c r="W236" s="32"/>
      <c r="X236" s="32"/>
      <c r="Y236" s="32"/>
      <c r="Z236" s="32"/>
      <c r="AA236" s="32"/>
      <c r="AB236" s="32"/>
      <c r="AC236" s="32"/>
      <c r="AD236" s="32"/>
      <c r="AE236" s="32"/>
      <c r="AR236" s="195" t="s">
        <v>183</v>
      </c>
      <c r="AT236" s="195" t="s">
        <v>422</v>
      </c>
      <c r="AU236" s="195" t="s">
        <v>88</v>
      </c>
      <c r="AY236" s="18" t="s">
        <v>133</v>
      </c>
      <c r="BE236" s="196">
        <f>IF(N236="základní",J236,0)</f>
        <v>0</v>
      </c>
      <c r="BF236" s="196">
        <f>IF(N236="snížená",J236,0)</f>
        <v>0</v>
      </c>
      <c r="BG236" s="196">
        <f>IF(N236="zákl. přenesená",J236,0)</f>
        <v>0</v>
      </c>
      <c r="BH236" s="196">
        <f>IF(N236="sníž. přenesená",J236,0)</f>
        <v>0</v>
      </c>
      <c r="BI236" s="196">
        <f>IF(N236="nulová",J236,0)</f>
        <v>0</v>
      </c>
      <c r="BJ236" s="18" t="s">
        <v>86</v>
      </c>
      <c r="BK236" s="196">
        <f>ROUND(I236*H236,2)</f>
        <v>0</v>
      </c>
      <c r="BL236" s="18" t="s">
        <v>139</v>
      </c>
      <c r="BM236" s="195" t="s">
        <v>1332</v>
      </c>
    </row>
    <row r="237" spans="1:47" s="2" customFormat="1" ht="12">
      <c r="A237" s="32"/>
      <c r="B237" s="33"/>
      <c r="C237" s="34"/>
      <c r="D237" s="197" t="s">
        <v>141</v>
      </c>
      <c r="E237" s="34"/>
      <c r="F237" s="198" t="s">
        <v>426</v>
      </c>
      <c r="G237" s="34"/>
      <c r="H237" s="34"/>
      <c r="I237" s="34"/>
      <c r="J237" s="34"/>
      <c r="K237" s="34"/>
      <c r="L237" s="37"/>
      <c r="M237" s="199"/>
      <c r="N237" s="200"/>
      <c r="O237" s="69"/>
      <c r="P237" s="69"/>
      <c r="Q237" s="69"/>
      <c r="R237" s="69"/>
      <c r="S237" s="69"/>
      <c r="T237" s="70"/>
      <c r="U237" s="32"/>
      <c r="V237" s="32"/>
      <c r="W237" s="32"/>
      <c r="X237" s="32"/>
      <c r="Y237" s="32"/>
      <c r="Z237" s="32"/>
      <c r="AA237" s="32"/>
      <c r="AB237" s="32"/>
      <c r="AC237" s="32"/>
      <c r="AD237" s="32"/>
      <c r="AE237" s="32"/>
      <c r="AT237" s="18" t="s">
        <v>141</v>
      </c>
      <c r="AU237" s="18" t="s">
        <v>88</v>
      </c>
    </row>
    <row r="238" spans="2:51" s="13" customFormat="1" ht="12">
      <c r="B238" s="201"/>
      <c r="C238" s="202"/>
      <c r="D238" s="197" t="s">
        <v>143</v>
      </c>
      <c r="E238" s="203" t="s">
        <v>1</v>
      </c>
      <c r="F238" s="204" t="s">
        <v>1056</v>
      </c>
      <c r="G238" s="202"/>
      <c r="H238" s="203" t="s">
        <v>1</v>
      </c>
      <c r="I238" s="202"/>
      <c r="J238" s="202"/>
      <c r="K238" s="202"/>
      <c r="L238" s="205"/>
      <c r="M238" s="206"/>
      <c r="N238" s="207"/>
      <c r="O238" s="207"/>
      <c r="P238" s="207"/>
      <c r="Q238" s="207"/>
      <c r="R238" s="207"/>
      <c r="S238" s="207"/>
      <c r="T238" s="208"/>
      <c r="AT238" s="209" t="s">
        <v>143</v>
      </c>
      <c r="AU238" s="209" t="s">
        <v>88</v>
      </c>
      <c r="AV238" s="13" t="s">
        <v>86</v>
      </c>
      <c r="AW238" s="13" t="s">
        <v>33</v>
      </c>
      <c r="AX238" s="13" t="s">
        <v>78</v>
      </c>
      <c r="AY238" s="209" t="s">
        <v>133</v>
      </c>
    </row>
    <row r="239" spans="2:51" s="14" customFormat="1" ht="12">
      <c r="B239" s="210"/>
      <c r="C239" s="211"/>
      <c r="D239" s="197" t="s">
        <v>143</v>
      </c>
      <c r="E239" s="212" t="s">
        <v>1</v>
      </c>
      <c r="F239" s="213" t="s">
        <v>1333</v>
      </c>
      <c r="G239" s="211"/>
      <c r="H239" s="214">
        <v>2.816</v>
      </c>
      <c r="I239" s="211"/>
      <c r="J239" s="211"/>
      <c r="K239" s="211"/>
      <c r="L239" s="215"/>
      <c r="M239" s="216"/>
      <c r="N239" s="217"/>
      <c r="O239" s="217"/>
      <c r="P239" s="217"/>
      <c r="Q239" s="217"/>
      <c r="R239" s="217"/>
      <c r="S239" s="217"/>
      <c r="T239" s="218"/>
      <c r="AT239" s="219" t="s">
        <v>143</v>
      </c>
      <c r="AU239" s="219" t="s">
        <v>88</v>
      </c>
      <c r="AV239" s="14" t="s">
        <v>88</v>
      </c>
      <c r="AW239" s="14" t="s">
        <v>33</v>
      </c>
      <c r="AX239" s="14" t="s">
        <v>78</v>
      </c>
      <c r="AY239" s="219" t="s">
        <v>133</v>
      </c>
    </row>
    <row r="240" spans="2:51" s="15" customFormat="1" ht="12">
      <c r="B240" s="220"/>
      <c r="C240" s="221"/>
      <c r="D240" s="197" t="s">
        <v>143</v>
      </c>
      <c r="E240" s="222" t="s">
        <v>1</v>
      </c>
      <c r="F240" s="223" t="s">
        <v>146</v>
      </c>
      <c r="G240" s="221"/>
      <c r="H240" s="224">
        <v>2.816</v>
      </c>
      <c r="I240" s="221"/>
      <c r="J240" s="221"/>
      <c r="K240" s="221"/>
      <c r="L240" s="225"/>
      <c r="M240" s="226"/>
      <c r="N240" s="227"/>
      <c r="O240" s="227"/>
      <c r="P240" s="227"/>
      <c r="Q240" s="227"/>
      <c r="R240" s="227"/>
      <c r="S240" s="227"/>
      <c r="T240" s="228"/>
      <c r="AT240" s="229" t="s">
        <v>143</v>
      </c>
      <c r="AU240" s="229" t="s">
        <v>88</v>
      </c>
      <c r="AV240" s="15" t="s">
        <v>139</v>
      </c>
      <c r="AW240" s="15" t="s">
        <v>33</v>
      </c>
      <c r="AX240" s="15" t="s">
        <v>78</v>
      </c>
      <c r="AY240" s="229" t="s">
        <v>133</v>
      </c>
    </row>
    <row r="241" spans="2:51" s="14" customFormat="1" ht="12">
      <c r="B241" s="210"/>
      <c r="C241" s="211"/>
      <c r="D241" s="197" t="s">
        <v>143</v>
      </c>
      <c r="E241" s="212" t="s">
        <v>1</v>
      </c>
      <c r="F241" s="213" t="s">
        <v>1334</v>
      </c>
      <c r="G241" s="211"/>
      <c r="H241" s="214">
        <v>5.6</v>
      </c>
      <c r="I241" s="211"/>
      <c r="J241" s="211"/>
      <c r="K241" s="211"/>
      <c r="L241" s="215"/>
      <c r="M241" s="216"/>
      <c r="N241" s="217"/>
      <c r="O241" s="217"/>
      <c r="P241" s="217"/>
      <c r="Q241" s="217"/>
      <c r="R241" s="217"/>
      <c r="S241" s="217"/>
      <c r="T241" s="218"/>
      <c r="AT241" s="219" t="s">
        <v>143</v>
      </c>
      <c r="AU241" s="219" t="s">
        <v>88</v>
      </c>
      <c r="AV241" s="14" t="s">
        <v>88</v>
      </c>
      <c r="AW241" s="14" t="s">
        <v>33</v>
      </c>
      <c r="AX241" s="14" t="s">
        <v>86</v>
      </c>
      <c r="AY241" s="219" t="s">
        <v>133</v>
      </c>
    </row>
    <row r="242" spans="1:65" s="2" customFormat="1" ht="16.5" customHeight="1">
      <c r="A242" s="32"/>
      <c r="B242" s="33"/>
      <c r="C242" s="240" t="s">
        <v>353</v>
      </c>
      <c r="D242" s="240" t="s">
        <v>422</v>
      </c>
      <c r="E242" s="241" t="s">
        <v>1335</v>
      </c>
      <c r="F242" s="242" t="s">
        <v>1336</v>
      </c>
      <c r="G242" s="243" t="s">
        <v>390</v>
      </c>
      <c r="H242" s="244">
        <v>0.36</v>
      </c>
      <c r="I242" s="245">
        <v>0</v>
      </c>
      <c r="J242" s="245">
        <f>ROUND(I242*H242,2)</f>
        <v>0</v>
      </c>
      <c r="K242" s="246"/>
      <c r="L242" s="247"/>
      <c r="M242" s="248" t="s">
        <v>1</v>
      </c>
      <c r="N242" s="249" t="s">
        <v>43</v>
      </c>
      <c r="O242" s="193">
        <v>0</v>
      </c>
      <c r="P242" s="193">
        <f>O242*H242</f>
        <v>0</v>
      </c>
      <c r="Q242" s="193">
        <v>1</v>
      </c>
      <c r="R242" s="193">
        <f>Q242*H242</f>
        <v>0.36</v>
      </c>
      <c r="S242" s="193">
        <v>0</v>
      </c>
      <c r="T242" s="194">
        <f>S242*H242</f>
        <v>0</v>
      </c>
      <c r="U242" s="32"/>
      <c r="V242" s="32"/>
      <c r="W242" s="32"/>
      <c r="X242" s="32"/>
      <c r="Y242" s="32"/>
      <c r="Z242" s="32"/>
      <c r="AA242" s="32"/>
      <c r="AB242" s="32"/>
      <c r="AC242" s="32"/>
      <c r="AD242" s="32"/>
      <c r="AE242" s="32"/>
      <c r="AR242" s="195" t="s">
        <v>183</v>
      </c>
      <c r="AT242" s="195" t="s">
        <v>422</v>
      </c>
      <c r="AU242" s="195" t="s">
        <v>88</v>
      </c>
      <c r="AY242" s="18" t="s">
        <v>133</v>
      </c>
      <c r="BE242" s="196">
        <f>IF(N242="základní",J242,0)</f>
        <v>0</v>
      </c>
      <c r="BF242" s="196">
        <f>IF(N242="snížená",J242,0)</f>
        <v>0</v>
      </c>
      <c r="BG242" s="196">
        <f>IF(N242="zákl. přenesená",J242,0)</f>
        <v>0</v>
      </c>
      <c r="BH242" s="196">
        <f>IF(N242="sníž. přenesená",J242,0)</f>
        <v>0</v>
      </c>
      <c r="BI242" s="196">
        <f>IF(N242="nulová",J242,0)</f>
        <v>0</v>
      </c>
      <c r="BJ242" s="18" t="s">
        <v>86</v>
      </c>
      <c r="BK242" s="196">
        <f>ROUND(I242*H242,2)</f>
        <v>0</v>
      </c>
      <c r="BL242" s="18" t="s">
        <v>139</v>
      </c>
      <c r="BM242" s="195" t="s">
        <v>1337</v>
      </c>
    </row>
    <row r="243" spans="1:47" s="2" customFormat="1" ht="12">
      <c r="A243" s="32"/>
      <c r="B243" s="33"/>
      <c r="C243" s="34"/>
      <c r="D243" s="197" t="s">
        <v>141</v>
      </c>
      <c r="E243" s="34"/>
      <c r="F243" s="198" t="s">
        <v>1338</v>
      </c>
      <c r="G243" s="34"/>
      <c r="H243" s="34"/>
      <c r="I243" s="34"/>
      <c r="J243" s="34"/>
      <c r="K243" s="34"/>
      <c r="L243" s="37"/>
      <c r="M243" s="199"/>
      <c r="N243" s="200"/>
      <c r="O243" s="69"/>
      <c r="P243" s="69"/>
      <c r="Q243" s="69"/>
      <c r="R243" s="69"/>
      <c r="S243" s="69"/>
      <c r="T243" s="70"/>
      <c r="U243" s="32"/>
      <c r="V243" s="32"/>
      <c r="W243" s="32"/>
      <c r="X243" s="32"/>
      <c r="Y243" s="32"/>
      <c r="Z243" s="32"/>
      <c r="AA243" s="32"/>
      <c r="AB243" s="32"/>
      <c r="AC243" s="32"/>
      <c r="AD243" s="32"/>
      <c r="AE243" s="32"/>
      <c r="AT243" s="18" t="s">
        <v>141</v>
      </c>
      <c r="AU243" s="18" t="s">
        <v>88</v>
      </c>
    </row>
    <row r="244" spans="2:51" s="13" customFormat="1" ht="12">
      <c r="B244" s="201"/>
      <c r="C244" s="202"/>
      <c r="D244" s="197" t="s">
        <v>143</v>
      </c>
      <c r="E244" s="203" t="s">
        <v>1</v>
      </c>
      <c r="F244" s="204" t="s">
        <v>1339</v>
      </c>
      <c r="G244" s="202"/>
      <c r="H244" s="203" t="s">
        <v>1</v>
      </c>
      <c r="I244" s="202"/>
      <c r="J244" s="202"/>
      <c r="K244" s="202"/>
      <c r="L244" s="205"/>
      <c r="M244" s="206"/>
      <c r="N244" s="207"/>
      <c r="O244" s="207"/>
      <c r="P244" s="207"/>
      <c r="Q244" s="207"/>
      <c r="R244" s="207"/>
      <c r="S244" s="207"/>
      <c r="T244" s="208"/>
      <c r="AT244" s="209" t="s">
        <v>143</v>
      </c>
      <c r="AU244" s="209" t="s">
        <v>88</v>
      </c>
      <c r="AV244" s="13" t="s">
        <v>86</v>
      </c>
      <c r="AW244" s="13" t="s">
        <v>33</v>
      </c>
      <c r="AX244" s="13" t="s">
        <v>78</v>
      </c>
      <c r="AY244" s="209" t="s">
        <v>133</v>
      </c>
    </row>
    <row r="245" spans="2:51" s="14" customFormat="1" ht="12">
      <c r="B245" s="210"/>
      <c r="C245" s="211"/>
      <c r="D245" s="197" t="s">
        <v>143</v>
      </c>
      <c r="E245" s="212" t="s">
        <v>1</v>
      </c>
      <c r="F245" s="213" t="s">
        <v>1340</v>
      </c>
      <c r="G245" s="211"/>
      <c r="H245" s="214">
        <v>0.184</v>
      </c>
      <c r="I245" s="211"/>
      <c r="J245" s="211"/>
      <c r="K245" s="211"/>
      <c r="L245" s="215"/>
      <c r="M245" s="216"/>
      <c r="N245" s="217"/>
      <c r="O245" s="217"/>
      <c r="P245" s="217"/>
      <c r="Q245" s="217"/>
      <c r="R245" s="217"/>
      <c r="S245" s="217"/>
      <c r="T245" s="218"/>
      <c r="AT245" s="219" t="s">
        <v>143</v>
      </c>
      <c r="AU245" s="219" t="s">
        <v>88</v>
      </c>
      <c r="AV245" s="14" t="s">
        <v>88</v>
      </c>
      <c r="AW245" s="14" t="s">
        <v>33</v>
      </c>
      <c r="AX245" s="14" t="s">
        <v>78</v>
      </c>
      <c r="AY245" s="219" t="s">
        <v>133</v>
      </c>
    </row>
    <row r="246" spans="2:51" s="15" customFormat="1" ht="12">
      <c r="B246" s="220"/>
      <c r="C246" s="221"/>
      <c r="D246" s="197" t="s">
        <v>143</v>
      </c>
      <c r="E246" s="222" t="s">
        <v>1</v>
      </c>
      <c r="F246" s="223" t="s">
        <v>146</v>
      </c>
      <c r="G246" s="221"/>
      <c r="H246" s="224">
        <v>0.184</v>
      </c>
      <c r="I246" s="221"/>
      <c r="J246" s="221"/>
      <c r="K246" s="221"/>
      <c r="L246" s="225"/>
      <c r="M246" s="226"/>
      <c r="N246" s="227"/>
      <c r="O246" s="227"/>
      <c r="P246" s="227"/>
      <c r="Q246" s="227"/>
      <c r="R246" s="227"/>
      <c r="S246" s="227"/>
      <c r="T246" s="228"/>
      <c r="AT246" s="229" t="s">
        <v>143</v>
      </c>
      <c r="AU246" s="229" t="s">
        <v>88</v>
      </c>
      <c r="AV246" s="15" t="s">
        <v>139</v>
      </c>
      <c r="AW246" s="15" t="s">
        <v>33</v>
      </c>
      <c r="AX246" s="15" t="s">
        <v>78</v>
      </c>
      <c r="AY246" s="229" t="s">
        <v>133</v>
      </c>
    </row>
    <row r="247" spans="2:51" s="14" customFormat="1" ht="12">
      <c r="B247" s="210"/>
      <c r="C247" s="211"/>
      <c r="D247" s="197" t="s">
        <v>143</v>
      </c>
      <c r="E247" s="212" t="s">
        <v>1</v>
      </c>
      <c r="F247" s="213" t="s">
        <v>1341</v>
      </c>
      <c r="G247" s="211"/>
      <c r="H247" s="214">
        <v>0.36</v>
      </c>
      <c r="I247" s="211"/>
      <c r="J247" s="211"/>
      <c r="K247" s="211"/>
      <c r="L247" s="215"/>
      <c r="M247" s="216"/>
      <c r="N247" s="217"/>
      <c r="O247" s="217"/>
      <c r="P247" s="217"/>
      <c r="Q247" s="217"/>
      <c r="R247" s="217"/>
      <c r="S247" s="217"/>
      <c r="T247" s="218"/>
      <c r="AT247" s="219" t="s">
        <v>143</v>
      </c>
      <c r="AU247" s="219" t="s">
        <v>88</v>
      </c>
      <c r="AV247" s="14" t="s">
        <v>88</v>
      </c>
      <c r="AW247" s="14" t="s">
        <v>33</v>
      </c>
      <c r="AX247" s="14" t="s">
        <v>86</v>
      </c>
      <c r="AY247" s="219" t="s">
        <v>133</v>
      </c>
    </row>
    <row r="248" spans="1:65" s="2" customFormat="1" ht="16.5" customHeight="1">
      <c r="A248" s="32"/>
      <c r="B248" s="33"/>
      <c r="C248" s="184" t="s">
        <v>358</v>
      </c>
      <c r="D248" s="184" t="s">
        <v>135</v>
      </c>
      <c r="E248" s="185" t="s">
        <v>465</v>
      </c>
      <c r="F248" s="186" t="s">
        <v>466</v>
      </c>
      <c r="G248" s="187" t="s">
        <v>138</v>
      </c>
      <c r="H248" s="188">
        <v>8.8</v>
      </c>
      <c r="I248" s="189">
        <v>0</v>
      </c>
      <c r="J248" s="189">
        <f>ROUND(I248*H248,2)</f>
        <v>0</v>
      </c>
      <c r="K248" s="190"/>
      <c r="L248" s="37"/>
      <c r="M248" s="191" t="s">
        <v>1</v>
      </c>
      <c r="N248" s="192" t="s">
        <v>43</v>
      </c>
      <c r="O248" s="193">
        <v>0.025</v>
      </c>
      <c r="P248" s="193">
        <f>O248*H248</f>
        <v>0.22000000000000003</v>
      </c>
      <c r="Q248" s="193">
        <v>0</v>
      </c>
      <c r="R248" s="193">
        <f>Q248*H248</f>
        <v>0</v>
      </c>
      <c r="S248" s="193">
        <v>0</v>
      </c>
      <c r="T248" s="194">
        <f>S248*H248</f>
        <v>0</v>
      </c>
      <c r="U248" s="32"/>
      <c r="V248" s="32"/>
      <c r="W248" s="32"/>
      <c r="X248" s="32"/>
      <c r="Y248" s="32"/>
      <c r="Z248" s="32"/>
      <c r="AA248" s="32"/>
      <c r="AB248" s="32"/>
      <c r="AC248" s="32"/>
      <c r="AD248" s="32"/>
      <c r="AE248" s="32"/>
      <c r="AR248" s="195" t="s">
        <v>139</v>
      </c>
      <c r="AT248" s="195" t="s">
        <v>135</v>
      </c>
      <c r="AU248" s="195" t="s">
        <v>88</v>
      </c>
      <c r="AY248" s="18" t="s">
        <v>133</v>
      </c>
      <c r="BE248" s="196">
        <f>IF(N248="základní",J248,0)</f>
        <v>0</v>
      </c>
      <c r="BF248" s="196">
        <f>IF(N248="snížená",J248,0)</f>
        <v>0</v>
      </c>
      <c r="BG248" s="196">
        <f>IF(N248="zákl. přenesená",J248,0)</f>
        <v>0</v>
      </c>
      <c r="BH248" s="196">
        <f>IF(N248="sníž. přenesená",J248,0)</f>
        <v>0</v>
      </c>
      <c r="BI248" s="196">
        <f>IF(N248="nulová",J248,0)</f>
        <v>0</v>
      </c>
      <c r="BJ248" s="18" t="s">
        <v>86</v>
      </c>
      <c r="BK248" s="196">
        <f>ROUND(I248*H248,2)</f>
        <v>0</v>
      </c>
      <c r="BL248" s="18" t="s">
        <v>139</v>
      </c>
      <c r="BM248" s="195" t="s">
        <v>1342</v>
      </c>
    </row>
    <row r="249" spans="1:47" s="2" customFormat="1" ht="12">
      <c r="A249" s="32"/>
      <c r="B249" s="33"/>
      <c r="C249" s="34"/>
      <c r="D249" s="197" t="s">
        <v>141</v>
      </c>
      <c r="E249" s="34"/>
      <c r="F249" s="198" t="s">
        <v>468</v>
      </c>
      <c r="G249" s="34"/>
      <c r="H249" s="34"/>
      <c r="I249" s="34"/>
      <c r="J249" s="34"/>
      <c r="K249" s="34"/>
      <c r="L249" s="37"/>
      <c r="M249" s="199"/>
      <c r="N249" s="200"/>
      <c r="O249" s="69"/>
      <c r="P249" s="69"/>
      <c r="Q249" s="69"/>
      <c r="R249" s="69"/>
      <c r="S249" s="69"/>
      <c r="T249" s="70"/>
      <c r="U249" s="32"/>
      <c r="V249" s="32"/>
      <c r="W249" s="32"/>
      <c r="X249" s="32"/>
      <c r="Y249" s="32"/>
      <c r="Z249" s="32"/>
      <c r="AA249" s="32"/>
      <c r="AB249" s="32"/>
      <c r="AC249" s="32"/>
      <c r="AD249" s="32"/>
      <c r="AE249" s="32"/>
      <c r="AT249" s="18" t="s">
        <v>141</v>
      </c>
      <c r="AU249" s="18" t="s">
        <v>88</v>
      </c>
    </row>
    <row r="250" spans="2:51" s="13" customFormat="1" ht="12">
      <c r="B250" s="201"/>
      <c r="C250" s="202"/>
      <c r="D250" s="197" t="s">
        <v>143</v>
      </c>
      <c r="E250" s="203" t="s">
        <v>1</v>
      </c>
      <c r="F250" s="204" t="s">
        <v>1282</v>
      </c>
      <c r="G250" s="202"/>
      <c r="H250" s="203" t="s">
        <v>1</v>
      </c>
      <c r="I250" s="202"/>
      <c r="J250" s="202"/>
      <c r="K250" s="202"/>
      <c r="L250" s="205"/>
      <c r="M250" s="206"/>
      <c r="N250" s="207"/>
      <c r="O250" s="207"/>
      <c r="P250" s="207"/>
      <c r="Q250" s="207"/>
      <c r="R250" s="207"/>
      <c r="S250" s="207"/>
      <c r="T250" s="208"/>
      <c r="AT250" s="209" t="s">
        <v>143</v>
      </c>
      <c r="AU250" s="209" t="s">
        <v>88</v>
      </c>
      <c r="AV250" s="13" t="s">
        <v>86</v>
      </c>
      <c r="AW250" s="13" t="s">
        <v>33</v>
      </c>
      <c r="AX250" s="13" t="s">
        <v>78</v>
      </c>
      <c r="AY250" s="209" t="s">
        <v>133</v>
      </c>
    </row>
    <row r="251" spans="2:51" s="14" customFormat="1" ht="12">
      <c r="B251" s="210"/>
      <c r="C251" s="211"/>
      <c r="D251" s="197" t="s">
        <v>143</v>
      </c>
      <c r="E251" s="212" t="s">
        <v>1</v>
      </c>
      <c r="F251" s="213" t="s">
        <v>1343</v>
      </c>
      <c r="G251" s="211"/>
      <c r="H251" s="214">
        <v>8.8</v>
      </c>
      <c r="I251" s="211"/>
      <c r="J251" s="211"/>
      <c r="K251" s="211"/>
      <c r="L251" s="215"/>
      <c r="M251" s="216"/>
      <c r="N251" s="217"/>
      <c r="O251" s="217"/>
      <c r="P251" s="217"/>
      <c r="Q251" s="217"/>
      <c r="R251" s="217"/>
      <c r="S251" s="217"/>
      <c r="T251" s="218"/>
      <c r="AT251" s="219" t="s">
        <v>143</v>
      </c>
      <c r="AU251" s="219" t="s">
        <v>88</v>
      </c>
      <c r="AV251" s="14" t="s">
        <v>88</v>
      </c>
      <c r="AW251" s="14" t="s">
        <v>33</v>
      </c>
      <c r="AX251" s="14" t="s">
        <v>78</v>
      </c>
      <c r="AY251" s="219" t="s">
        <v>133</v>
      </c>
    </row>
    <row r="252" spans="2:51" s="15" customFormat="1" ht="12">
      <c r="B252" s="220"/>
      <c r="C252" s="221"/>
      <c r="D252" s="197" t="s">
        <v>143</v>
      </c>
      <c r="E252" s="222" t="s">
        <v>1</v>
      </c>
      <c r="F252" s="223" t="s">
        <v>146</v>
      </c>
      <c r="G252" s="221"/>
      <c r="H252" s="224">
        <v>8.8</v>
      </c>
      <c r="I252" s="221"/>
      <c r="J252" s="221"/>
      <c r="K252" s="221"/>
      <c r="L252" s="225"/>
      <c r="M252" s="226"/>
      <c r="N252" s="227"/>
      <c r="O252" s="227"/>
      <c r="P252" s="227"/>
      <c r="Q252" s="227"/>
      <c r="R252" s="227"/>
      <c r="S252" s="227"/>
      <c r="T252" s="228"/>
      <c r="AT252" s="229" t="s">
        <v>143</v>
      </c>
      <c r="AU252" s="229" t="s">
        <v>88</v>
      </c>
      <c r="AV252" s="15" t="s">
        <v>139</v>
      </c>
      <c r="AW252" s="15" t="s">
        <v>33</v>
      </c>
      <c r="AX252" s="15" t="s">
        <v>86</v>
      </c>
      <c r="AY252" s="229" t="s">
        <v>133</v>
      </c>
    </row>
    <row r="253" spans="2:63" s="12" customFormat="1" ht="22.9" customHeight="1">
      <c r="B253" s="169"/>
      <c r="C253" s="170"/>
      <c r="D253" s="171" t="s">
        <v>77</v>
      </c>
      <c r="E253" s="182" t="s">
        <v>139</v>
      </c>
      <c r="F253" s="182" t="s">
        <v>497</v>
      </c>
      <c r="G253" s="170"/>
      <c r="H253" s="170"/>
      <c r="I253" s="170"/>
      <c r="J253" s="183">
        <f>BK253</f>
        <v>0</v>
      </c>
      <c r="K253" s="170"/>
      <c r="L253" s="174"/>
      <c r="M253" s="175"/>
      <c r="N253" s="176"/>
      <c r="O253" s="176"/>
      <c r="P253" s="177">
        <f>SUM(P254:P258)</f>
        <v>1.15896</v>
      </c>
      <c r="Q253" s="176"/>
      <c r="R253" s="177">
        <f>SUM(R254:R258)</f>
        <v>0</v>
      </c>
      <c r="S253" s="176"/>
      <c r="T253" s="178">
        <f>SUM(T254:T258)</f>
        <v>0</v>
      </c>
      <c r="AR253" s="179" t="s">
        <v>86</v>
      </c>
      <c r="AT253" s="180" t="s">
        <v>77</v>
      </c>
      <c r="AU253" s="180" t="s">
        <v>86</v>
      </c>
      <c r="AY253" s="179" t="s">
        <v>133</v>
      </c>
      <c r="BK253" s="181">
        <f>SUM(BK254:BK258)</f>
        <v>0</v>
      </c>
    </row>
    <row r="254" spans="1:65" s="2" customFormat="1" ht="16.5" customHeight="1">
      <c r="A254" s="32"/>
      <c r="B254" s="33"/>
      <c r="C254" s="184" t="s">
        <v>364</v>
      </c>
      <c r="D254" s="184" t="s">
        <v>135</v>
      </c>
      <c r="E254" s="185" t="s">
        <v>499</v>
      </c>
      <c r="F254" s="186" t="s">
        <v>500</v>
      </c>
      <c r="G254" s="187" t="s">
        <v>249</v>
      </c>
      <c r="H254" s="188">
        <v>0.88</v>
      </c>
      <c r="I254" s="189">
        <v>0</v>
      </c>
      <c r="J254" s="189">
        <f>ROUND(I254*H254,2)</f>
        <v>0</v>
      </c>
      <c r="K254" s="190"/>
      <c r="L254" s="37"/>
      <c r="M254" s="191" t="s">
        <v>1</v>
      </c>
      <c r="N254" s="192" t="s">
        <v>43</v>
      </c>
      <c r="O254" s="193">
        <v>1.317</v>
      </c>
      <c r="P254" s="193">
        <f>O254*H254</f>
        <v>1.15896</v>
      </c>
      <c r="Q254" s="193">
        <v>0</v>
      </c>
      <c r="R254" s="193">
        <f>Q254*H254</f>
        <v>0</v>
      </c>
      <c r="S254" s="193">
        <v>0</v>
      </c>
      <c r="T254" s="194">
        <f>S254*H254</f>
        <v>0</v>
      </c>
      <c r="U254" s="32"/>
      <c r="V254" s="32"/>
      <c r="W254" s="32"/>
      <c r="X254" s="32"/>
      <c r="Y254" s="32"/>
      <c r="Z254" s="32"/>
      <c r="AA254" s="32"/>
      <c r="AB254" s="32"/>
      <c r="AC254" s="32"/>
      <c r="AD254" s="32"/>
      <c r="AE254" s="32"/>
      <c r="AR254" s="195" t="s">
        <v>139</v>
      </c>
      <c r="AT254" s="195" t="s">
        <v>135</v>
      </c>
      <c r="AU254" s="195" t="s">
        <v>88</v>
      </c>
      <c r="AY254" s="18" t="s">
        <v>133</v>
      </c>
      <c r="BE254" s="196">
        <f>IF(N254="základní",J254,0)</f>
        <v>0</v>
      </c>
      <c r="BF254" s="196">
        <f>IF(N254="snížená",J254,0)</f>
        <v>0</v>
      </c>
      <c r="BG254" s="196">
        <f>IF(N254="zákl. přenesená",J254,0)</f>
        <v>0</v>
      </c>
      <c r="BH254" s="196">
        <f>IF(N254="sníž. přenesená",J254,0)</f>
        <v>0</v>
      </c>
      <c r="BI254" s="196">
        <f>IF(N254="nulová",J254,0)</f>
        <v>0</v>
      </c>
      <c r="BJ254" s="18" t="s">
        <v>86</v>
      </c>
      <c r="BK254" s="196">
        <f>ROUND(I254*H254,2)</f>
        <v>0</v>
      </c>
      <c r="BL254" s="18" t="s">
        <v>139</v>
      </c>
      <c r="BM254" s="195" t="s">
        <v>1344</v>
      </c>
    </row>
    <row r="255" spans="1:47" s="2" customFormat="1" ht="12">
      <c r="A255" s="32"/>
      <c r="B255" s="33"/>
      <c r="C255" s="34"/>
      <c r="D255" s="197" t="s">
        <v>141</v>
      </c>
      <c r="E255" s="34"/>
      <c r="F255" s="198" t="s">
        <v>502</v>
      </c>
      <c r="G255" s="34"/>
      <c r="H255" s="34"/>
      <c r="I255" s="34"/>
      <c r="J255" s="34"/>
      <c r="K255" s="34"/>
      <c r="L255" s="37"/>
      <c r="M255" s="199"/>
      <c r="N255" s="200"/>
      <c r="O255" s="69"/>
      <c r="P255" s="69"/>
      <c r="Q255" s="69"/>
      <c r="R255" s="69"/>
      <c r="S255" s="69"/>
      <c r="T255" s="70"/>
      <c r="U255" s="32"/>
      <c r="V255" s="32"/>
      <c r="W255" s="32"/>
      <c r="X255" s="32"/>
      <c r="Y255" s="32"/>
      <c r="Z255" s="32"/>
      <c r="AA255" s="32"/>
      <c r="AB255" s="32"/>
      <c r="AC255" s="32"/>
      <c r="AD255" s="32"/>
      <c r="AE255" s="32"/>
      <c r="AT255" s="18" t="s">
        <v>141</v>
      </c>
      <c r="AU255" s="18" t="s">
        <v>88</v>
      </c>
    </row>
    <row r="256" spans="2:51" s="13" customFormat="1" ht="12">
      <c r="B256" s="201"/>
      <c r="C256" s="202"/>
      <c r="D256" s="197" t="s">
        <v>143</v>
      </c>
      <c r="E256" s="203" t="s">
        <v>1</v>
      </c>
      <c r="F256" s="204" t="s">
        <v>1056</v>
      </c>
      <c r="G256" s="202"/>
      <c r="H256" s="203" t="s">
        <v>1</v>
      </c>
      <c r="I256" s="202"/>
      <c r="J256" s="202"/>
      <c r="K256" s="202"/>
      <c r="L256" s="205"/>
      <c r="M256" s="206"/>
      <c r="N256" s="207"/>
      <c r="O256" s="207"/>
      <c r="P256" s="207"/>
      <c r="Q256" s="207"/>
      <c r="R256" s="207"/>
      <c r="S256" s="207"/>
      <c r="T256" s="208"/>
      <c r="AT256" s="209" t="s">
        <v>143</v>
      </c>
      <c r="AU256" s="209" t="s">
        <v>88</v>
      </c>
      <c r="AV256" s="13" t="s">
        <v>86</v>
      </c>
      <c r="AW256" s="13" t="s">
        <v>33</v>
      </c>
      <c r="AX256" s="13" t="s">
        <v>78</v>
      </c>
      <c r="AY256" s="209" t="s">
        <v>133</v>
      </c>
    </row>
    <row r="257" spans="2:51" s="14" customFormat="1" ht="12">
      <c r="B257" s="210"/>
      <c r="C257" s="211"/>
      <c r="D257" s="197" t="s">
        <v>143</v>
      </c>
      <c r="E257" s="212" t="s">
        <v>1</v>
      </c>
      <c r="F257" s="213" t="s">
        <v>1345</v>
      </c>
      <c r="G257" s="211"/>
      <c r="H257" s="214">
        <v>0.88</v>
      </c>
      <c r="I257" s="211"/>
      <c r="J257" s="211"/>
      <c r="K257" s="211"/>
      <c r="L257" s="215"/>
      <c r="M257" s="216"/>
      <c r="N257" s="217"/>
      <c r="O257" s="217"/>
      <c r="P257" s="217"/>
      <c r="Q257" s="217"/>
      <c r="R257" s="217"/>
      <c r="S257" s="217"/>
      <c r="T257" s="218"/>
      <c r="AT257" s="219" t="s">
        <v>143</v>
      </c>
      <c r="AU257" s="219" t="s">
        <v>88</v>
      </c>
      <c r="AV257" s="14" t="s">
        <v>88</v>
      </c>
      <c r="AW257" s="14" t="s">
        <v>33</v>
      </c>
      <c r="AX257" s="14" t="s">
        <v>78</v>
      </c>
      <c r="AY257" s="219" t="s">
        <v>133</v>
      </c>
    </row>
    <row r="258" spans="2:51" s="15" customFormat="1" ht="12">
      <c r="B258" s="220"/>
      <c r="C258" s="221"/>
      <c r="D258" s="197" t="s">
        <v>143</v>
      </c>
      <c r="E258" s="222" t="s">
        <v>1</v>
      </c>
      <c r="F258" s="223" t="s">
        <v>146</v>
      </c>
      <c r="G258" s="221"/>
      <c r="H258" s="224">
        <v>0.88</v>
      </c>
      <c r="I258" s="221"/>
      <c r="J258" s="221"/>
      <c r="K258" s="221"/>
      <c r="L258" s="225"/>
      <c r="M258" s="226"/>
      <c r="N258" s="227"/>
      <c r="O258" s="227"/>
      <c r="P258" s="227"/>
      <c r="Q258" s="227"/>
      <c r="R258" s="227"/>
      <c r="S258" s="227"/>
      <c r="T258" s="228"/>
      <c r="AT258" s="229" t="s">
        <v>143</v>
      </c>
      <c r="AU258" s="229" t="s">
        <v>88</v>
      </c>
      <c r="AV258" s="15" t="s">
        <v>139</v>
      </c>
      <c r="AW258" s="15" t="s">
        <v>33</v>
      </c>
      <c r="AX258" s="15" t="s">
        <v>86</v>
      </c>
      <c r="AY258" s="229" t="s">
        <v>133</v>
      </c>
    </row>
    <row r="259" spans="2:63" s="12" customFormat="1" ht="22.9" customHeight="1">
      <c r="B259" s="169"/>
      <c r="C259" s="170"/>
      <c r="D259" s="171" t="s">
        <v>77</v>
      </c>
      <c r="E259" s="182" t="s">
        <v>164</v>
      </c>
      <c r="F259" s="182" t="s">
        <v>555</v>
      </c>
      <c r="G259" s="170"/>
      <c r="H259" s="170"/>
      <c r="I259" s="170"/>
      <c r="J259" s="183">
        <f>BK259</f>
        <v>0</v>
      </c>
      <c r="K259" s="170"/>
      <c r="L259" s="174"/>
      <c r="M259" s="175"/>
      <c r="N259" s="176"/>
      <c r="O259" s="176"/>
      <c r="P259" s="177">
        <f>SUM(P260:P263)</f>
        <v>-3.05424</v>
      </c>
      <c r="Q259" s="176"/>
      <c r="R259" s="177">
        <f>SUM(R260:R263)</f>
        <v>-0.617232</v>
      </c>
      <c r="S259" s="176"/>
      <c r="T259" s="178">
        <f>SUM(T260:T263)</f>
        <v>0</v>
      </c>
      <c r="AR259" s="179" t="s">
        <v>86</v>
      </c>
      <c r="AT259" s="180" t="s">
        <v>77</v>
      </c>
      <c r="AU259" s="180" t="s">
        <v>86</v>
      </c>
      <c r="AY259" s="179" t="s">
        <v>133</v>
      </c>
      <c r="BK259" s="181">
        <f>SUM(BK260:BK263)</f>
        <v>0</v>
      </c>
    </row>
    <row r="260" spans="1:65" s="2" customFormat="1" ht="16.5" customHeight="1">
      <c r="A260" s="32"/>
      <c r="B260" s="33"/>
      <c r="C260" s="184" t="s">
        <v>369</v>
      </c>
      <c r="D260" s="184" t="s">
        <v>135</v>
      </c>
      <c r="E260" s="185" t="s">
        <v>589</v>
      </c>
      <c r="F260" s="186" t="s">
        <v>590</v>
      </c>
      <c r="G260" s="187" t="s">
        <v>390</v>
      </c>
      <c r="H260" s="188">
        <v>-3.36</v>
      </c>
      <c r="I260" s="189">
        <v>0</v>
      </c>
      <c r="J260" s="189">
        <f>ROUND(I260*H260,2)</f>
        <v>0</v>
      </c>
      <c r="K260" s="190"/>
      <c r="L260" s="37"/>
      <c r="M260" s="191" t="s">
        <v>1</v>
      </c>
      <c r="N260" s="192" t="s">
        <v>43</v>
      </c>
      <c r="O260" s="193">
        <v>0.909</v>
      </c>
      <c r="P260" s="193">
        <f>O260*H260</f>
        <v>-3.05424</v>
      </c>
      <c r="Q260" s="193">
        <v>0.1837</v>
      </c>
      <c r="R260" s="193">
        <f>Q260*H260</f>
        <v>-0.617232</v>
      </c>
      <c r="S260" s="193">
        <v>0</v>
      </c>
      <c r="T260" s="194">
        <f>S260*H260</f>
        <v>0</v>
      </c>
      <c r="U260" s="32"/>
      <c r="V260" s="32"/>
      <c r="W260" s="32"/>
      <c r="X260" s="32"/>
      <c r="Y260" s="32"/>
      <c r="Z260" s="32"/>
      <c r="AA260" s="32"/>
      <c r="AB260" s="32"/>
      <c r="AC260" s="32"/>
      <c r="AD260" s="32"/>
      <c r="AE260" s="32"/>
      <c r="AR260" s="195" t="s">
        <v>139</v>
      </c>
      <c r="AT260" s="195" t="s">
        <v>135</v>
      </c>
      <c r="AU260" s="195" t="s">
        <v>88</v>
      </c>
      <c r="AY260" s="18" t="s">
        <v>133</v>
      </c>
      <c r="BE260" s="196">
        <f>IF(N260="základní",J260,0)</f>
        <v>0</v>
      </c>
      <c r="BF260" s="196">
        <f>IF(N260="snížená",J260,0)</f>
        <v>0</v>
      </c>
      <c r="BG260" s="196">
        <f>IF(N260="zákl. přenesená",J260,0)</f>
        <v>0</v>
      </c>
      <c r="BH260" s="196">
        <f>IF(N260="sníž. přenesená",J260,0)</f>
        <v>0</v>
      </c>
      <c r="BI260" s="196">
        <f>IF(N260="nulová",J260,0)</f>
        <v>0</v>
      </c>
      <c r="BJ260" s="18" t="s">
        <v>86</v>
      </c>
      <c r="BK260" s="196">
        <f>ROUND(I260*H260,2)</f>
        <v>0</v>
      </c>
      <c r="BL260" s="18" t="s">
        <v>139</v>
      </c>
      <c r="BM260" s="195" t="s">
        <v>1346</v>
      </c>
    </row>
    <row r="261" spans="1:47" s="2" customFormat="1" ht="19.5">
      <c r="A261" s="32"/>
      <c r="B261" s="33"/>
      <c r="C261" s="34"/>
      <c r="D261" s="197" t="s">
        <v>141</v>
      </c>
      <c r="E261" s="34"/>
      <c r="F261" s="198" t="s">
        <v>592</v>
      </c>
      <c r="G261" s="34"/>
      <c r="H261" s="34"/>
      <c r="I261" s="34"/>
      <c r="J261" s="34"/>
      <c r="K261" s="34"/>
      <c r="L261" s="37"/>
      <c r="M261" s="199"/>
      <c r="N261" s="200"/>
      <c r="O261" s="69"/>
      <c r="P261" s="69"/>
      <c r="Q261" s="69"/>
      <c r="R261" s="69"/>
      <c r="S261" s="69"/>
      <c r="T261" s="70"/>
      <c r="U261" s="32"/>
      <c r="V261" s="32"/>
      <c r="W261" s="32"/>
      <c r="X261" s="32"/>
      <c r="Y261" s="32"/>
      <c r="Z261" s="32"/>
      <c r="AA261" s="32"/>
      <c r="AB261" s="32"/>
      <c r="AC261" s="32"/>
      <c r="AD261" s="32"/>
      <c r="AE261" s="32"/>
      <c r="AT261" s="18" t="s">
        <v>141</v>
      </c>
      <c r="AU261" s="18" t="s">
        <v>88</v>
      </c>
    </row>
    <row r="262" spans="2:51" s="13" customFormat="1" ht="12">
      <c r="B262" s="201"/>
      <c r="C262" s="202"/>
      <c r="D262" s="197" t="s">
        <v>143</v>
      </c>
      <c r="E262" s="203" t="s">
        <v>1</v>
      </c>
      <c r="F262" s="204" t="s">
        <v>1347</v>
      </c>
      <c r="G262" s="202"/>
      <c r="H262" s="203" t="s">
        <v>1</v>
      </c>
      <c r="I262" s="202"/>
      <c r="J262" s="202"/>
      <c r="K262" s="202"/>
      <c r="L262" s="205"/>
      <c r="M262" s="206"/>
      <c r="N262" s="207"/>
      <c r="O262" s="207"/>
      <c r="P262" s="207"/>
      <c r="Q262" s="207"/>
      <c r="R262" s="207"/>
      <c r="S262" s="207"/>
      <c r="T262" s="208"/>
      <c r="AT262" s="209" t="s">
        <v>143</v>
      </c>
      <c r="AU262" s="209" t="s">
        <v>88</v>
      </c>
      <c r="AV262" s="13" t="s">
        <v>86</v>
      </c>
      <c r="AW262" s="13" t="s">
        <v>33</v>
      </c>
      <c r="AX262" s="13" t="s">
        <v>78</v>
      </c>
      <c r="AY262" s="209" t="s">
        <v>133</v>
      </c>
    </row>
    <row r="263" spans="2:51" s="14" customFormat="1" ht="12">
      <c r="B263" s="210"/>
      <c r="C263" s="211"/>
      <c r="D263" s="197" t="s">
        <v>143</v>
      </c>
      <c r="E263" s="212" t="s">
        <v>1</v>
      </c>
      <c r="F263" s="213" t="s">
        <v>1348</v>
      </c>
      <c r="G263" s="211"/>
      <c r="H263" s="214">
        <v>-3.36</v>
      </c>
      <c r="I263" s="211"/>
      <c r="J263" s="211"/>
      <c r="K263" s="211"/>
      <c r="L263" s="215"/>
      <c r="M263" s="216"/>
      <c r="N263" s="217"/>
      <c r="O263" s="217"/>
      <c r="P263" s="217"/>
      <c r="Q263" s="217"/>
      <c r="R263" s="217"/>
      <c r="S263" s="217"/>
      <c r="T263" s="218"/>
      <c r="AT263" s="219" t="s">
        <v>143</v>
      </c>
      <c r="AU263" s="219" t="s">
        <v>88</v>
      </c>
      <c r="AV263" s="14" t="s">
        <v>88</v>
      </c>
      <c r="AW263" s="14" t="s">
        <v>33</v>
      </c>
      <c r="AX263" s="14" t="s">
        <v>86</v>
      </c>
      <c r="AY263" s="219" t="s">
        <v>133</v>
      </c>
    </row>
    <row r="264" spans="2:63" s="12" customFormat="1" ht="22.9" customHeight="1">
      <c r="B264" s="169"/>
      <c r="C264" s="170"/>
      <c r="D264" s="171" t="s">
        <v>77</v>
      </c>
      <c r="E264" s="182" t="s">
        <v>183</v>
      </c>
      <c r="F264" s="182" t="s">
        <v>599</v>
      </c>
      <c r="G264" s="170"/>
      <c r="H264" s="170"/>
      <c r="I264" s="170"/>
      <c r="J264" s="183">
        <f>BK264</f>
        <v>0</v>
      </c>
      <c r="K264" s="170"/>
      <c r="L264" s="174"/>
      <c r="M264" s="175"/>
      <c r="N264" s="176"/>
      <c r="O264" s="176"/>
      <c r="P264" s="177">
        <f>SUM(P265:P379)</f>
        <v>27.79892</v>
      </c>
      <c r="Q264" s="176"/>
      <c r="R264" s="177">
        <f>SUM(R265:R379)</f>
        <v>2.6449589</v>
      </c>
      <c r="S264" s="176"/>
      <c r="T264" s="178">
        <f>SUM(T265:T379)</f>
        <v>0</v>
      </c>
      <c r="AR264" s="179" t="s">
        <v>86</v>
      </c>
      <c r="AT264" s="180" t="s">
        <v>77</v>
      </c>
      <c r="AU264" s="180" t="s">
        <v>86</v>
      </c>
      <c r="AY264" s="179" t="s">
        <v>133</v>
      </c>
      <c r="BK264" s="181">
        <f>SUM(BK265:BK379)</f>
        <v>0</v>
      </c>
    </row>
    <row r="265" spans="1:65" s="2" customFormat="1" ht="16.5" customHeight="1">
      <c r="A265" s="32"/>
      <c r="B265" s="33"/>
      <c r="C265" s="184" t="s">
        <v>375</v>
      </c>
      <c r="D265" s="184" t="s">
        <v>135</v>
      </c>
      <c r="E265" s="185" t="s">
        <v>1349</v>
      </c>
      <c r="F265" s="186" t="s">
        <v>1350</v>
      </c>
      <c r="G265" s="187" t="s">
        <v>514</v>
      </c>
      <c r="H265" s="188">
        <v>1</v>
      </c>
      <c r="I265" s="189">
        <v>0</v>
      </c>
      <c r="J265" s="189">
        <f>ROUND(I265*H265,2)</f>
        <v>0</v>
      </c>
      <c r="K265" s="190"/>
      <c r="L265" s="37"/>
      <c r="M265" s="191" t="s">
        <v>1</v>
      </c>
      <c r="N265" s="192" t="s">
        <v>43</v>
      </c>
      <c r="O265" s="193">
        <v>0.759</v>
      </c>
      <c r="P265" s="193">
        <f>O265*H265</f>
        <v>0.759</v>
      </c>
      <c r="Q265" s="193">
        <v>0.00167</v>
      </c>
      <c r="R265" s="193">
        <f>Q265*H265</f>
        <v>0.00167</v>
      </c>
      <c r="S265" s="193">
        <v>0</v>
      </c>
      <c r="T265" s="194">
        <f>S265*H265</f>
        <v>0</v>
      </c>
      <c r="U265" s="32"/>
      <c r="V265" s="32"/>
      <c r="W265" s="32"/>
      <c r="X265" s="32"/>
      <c r="Y265" s="32"/>
      <c r="Z265" s="32"/>
      <c r="AA265" s="32"/>
      <c r="AB265" s="32"/>
      <c r="AC265" s="32"/>
      <c r="AD265" s="32"/>
      <c r="AE265" s="32"/>
      <c r="AR265" s="195" t="s">
        <v>139</v>
      </c>
      <c r="AT265" s="195" t="s">
        <v>135</v>
      </c>
      <c r="AU265" s="195" t="s">
        <v>88</v>
      </c>
      <c r="AY265" s="18" t="s">
        <v>133</v>
      </c>
      <c r="BE265" s="196">
        <f>IF(N265="základní",J265,0)</f>
        <v>0</v>
      </c>
      <c r="BF265" s="196">
        <f>IF(N265="snížená",J265,0)</f>
        <v>0</v>
      </c>
      <c r="BG265" s="196">
        <f>IF(N265="zákl. přenesená",J265,0)</f>
        <v>0</v>
      </c>
      <c r="BH265" s="196">
        <f>IF(N265="sníž. přenesená",J265,0)</f>
        <v>0</v>
      </c>
      <c r="BI265" s="196">
        <f>IF(N265="nulová",J265,0)</f>
        <v>0</v>
      </c>
      <c r="BJ265" s="18" t="s">
        <v>86</v>
      </c>
      <c r="BK265" s="196">
        <f>ROUND(I265*H265,2)</f>
        <v>0</v>
      </c>
      <c r="BL265" s="18" t="s">
        <v>139</v>
      </c>
      <c r="BM265" s="195" t="s">
        <v>1351</v>
      </c>
    </row>
    <row r="266" spans="1:47" s="2" customFormat="1" ht="19.5">
      <c r="A266" s="32"/>
      <c r="B266" s="33"/>
      <c r="C266" s="34"/>
      <c r="D266" s="197" t="s">
        <v>141</v>
      </c>
      <c r="E266" s="34"/>
      <c r="F266" s="198" t="s">
        <v>1352</v>
      </c>
      <c r="G266" s="34"/>
      <c r="H266" s="34"/>
      <c r="I266" s="34"/>
      <c r="J266" s="34"/>
      <c r="K266" s="34"/>
      <c r="L266" s="37"/>
      <c r="M266" s="199"/>
      <c r="N266" s="200"/>
      <c r="O266" s="69"/>
      <c r="P266" s="69"/>
      <c r="Q266" s="69"/>
      <c r="R266" s="69"/>
      <c r="S266" s="69"/>
      <c r="T266" s="70"/>
      <c r="U266" s="32"/>
      <c r="V266" s="32"/>
      <c r="W266" s="32"/>
      <c r="X266" s="32"/>
      <c r="Y266" s="32"/>
      <c r="Z266" s="32"/>
      <c r="AA266" s="32"/>
      <c r="AB266" s="32"/>
      <c r="AC266" s="32"/>
      <c r="AD266" s="32"/>
      <c r="AE266" s="32"/>
      <c r="AT266" s="18" t="s">
        <v>141</v>
      </c>
      <c r="AU266" s="18" t="s">
        <v>88</v>
      </c>
    </row>
    <row r="267" spans="2:51" s="13" customFormat="1" ht="12">
      <c r="B267" s="201"/>
      <c r="C267" s="202"/>
      <c r="D267" s="197" t="s">
        <v>143</v>
      </c>
      <c r="E267" s="203" t="s">
        <v>1</v>
      </c>
      <c r="F267" s="204" t="s">
        <v>1353</v>
      </c>
      <c r="G267" s="202"/>
      <c r="H267" s="203" t="s">
        <v>1</v>
      </c>
      <c r="I267" s="202"/>
      <c r="J267" s="202"/>
      <c r="K267" s="202"/>
      <c r="L267" s="205"/>
      <c r="M267" s="206"/>
      <c r="N267" s="207"/>
      <c r="O267" s="207"/>
      <c r="P267" s="207"/>
      <c r="Q267" s="207"/>
      <c r="R267" s="207"/>
      <c r="S267" s="207"/>
      <c r="T267" s="208"/>
      <c r="AT267" s="209" t="s">
        <v>143</v>
      </c>
      <c r="AU267" s="209" t="s">
        <v>88</v>
      </c>
      <c r="AV267" s="13" t="s">
        <v>86</v>
      </c>
      <c r="AW267" s="13" t="s">
        <v>33</v>
      </c>
      <c r="AX267" s="13" t="s">
        <v>78</v>
      </c>
      <c r="AY267" s="209" t="s">
        <v>133</v>
      </c>
    </row>
    <row r="268" spans="2:51" s="14" customFormat="1" ht="12">
      <c r="B268" s="210"/>
      <c r="C268" s="211"/>
      <c r="D268" s="197" t="s">
        <v>143</v>
      </c>
      <c r="E268" s="212" t="s">
        <v>1</v>
      </c>
      <c r="F268" s="213" t="s">
        <v>536</v>
      </c>
      <c r="G268" s="211"/>
      <c r="H268" s="214">
        <v>1</v>
      </c>
      <c r="I268" s="211"/>
      <c r="J268" s="211"/>
      <c r="K268" s="211"/>
      <c r="L268" s="215"/>
      <c r="M268" s="216"/>
      <c r="N268" s="217"/>
      <c r="O268" s="217"/>
      <c r="P268" s="217"/>
      <c r="Q268" s="217"/>
      <c r="R268" s="217"/>
      <c r="S268" s="217"/>
      <c r="T268" s="218"/>
      <c r="AT268" s="219" t="s">
        <v>143</v>
      </c>
      <c r="AU268" s="219" t="s">
        <v>88</v>
      </c>
      <c r="AV268" s="14" t="s">
        <v>88</v>
      </c>
      <c r="AW268" s="14" t="s">
        <v>33</v>
      </c>
      <c r="AX268" s="14" t="s">
        <v>78</v>
      </c>
      <c r="AY268" s="219" t="s">
        <v>133</v>
      </c>
    </row>
    <row r="269" spans="2:51" s="15" customFormat="1" ht="12">
      <c r="B269" s="220"/>
      <c r="C269" s="221"/>
      <c r="D269" s="197" t="s">
        <v>143</v>
      </c>
      <c r="E269" s="222" t="s">
        <v>1</v>
      </c>
      <c r="F269" s="223" t="s">
        <v>146</v>
      </c>
      <c r="G269" s="221"/>
      <c r="H269" s="224">
        <v>1</v>
      </c>
      <c r="I269" s="221"/>
      <c r="J269" s="221"/>
      <c r="K269" s="221"/>
      <c r="L269" s="225"/>
      <c r="M269" s="226"/>
      <c r="N269" s="227"/>
      <c r="O269" s="227"/>
      <c r="P269" s="227"/>
      <c r="Q269" s="227"/>
      <c r="R269" s="227"/>
      <c r="S269" s="227"/>
      <c r="T269" s="228"/>
      <c r="AT269" s="229" t="s">
        <v>143</v>
      </c>
      <c r="AU269" s="229" t="s">
        <v>88</v>
      </c>
      <c r="AV269" s="15" t="s">
        <v>139</v>
      </c>
      <c r="AW269" s="15" t="s">
        <v>33</v>
      </c>
      <c r="AX269" s="15" t="s">
        <v>86</v>
      </c>
      <c r="AY269" s="229" t="s">
        <v>133</v>
      </c>
    </row>
    <row r="270" spans="1:65" s="2" customFormat="1" ht="16.5" customHeight="1">
      <c r="A270" s="32"/>
      <c r="B270" s="33"/>
      <c r="C270" s="240" t="s">
        <v>381</v>
      </c>
      <c r="D270" s="240" t="s">
        <v>422</v>
      </c>
      <c r="E270" s="241" t="s">
        <v>1354</v>
      </c>
      <c r="F270" s="242" t="s">
        <v>1355</v>
      </c>
      <c r="G270" s="243" t="s">
        <v>514</v>
      </c>
      <c r="H270" s="244">
        <v>1</v>
      </c>
      <c r="I270" s="245">
        <v>0</v>
      </c>
      <c r="J270" s="245">
        <f>ROUND(I270*H270,2)</f>
        <v>0</v>
      </c>
      <c r="K270" s="246"/>
      <c r="L270" s="247"/>
      <c r="M270" s="248" t="s">
        <v>1</v>
      </c>
      <c r="N270" s="249" t="s">
        <v>43</v>
      </c>
      <c r="O270" s="193">
        <v>0</v>
      </c>
      <c r="P270" s="193">
        <f>O270*H270</f>
        <v>0</v>
      </c>
      <c r="Q270" s="193">
        <v>0.00015</v>
      </c>
      <c r="R270" s="193">
        <f>Q270*H270</f>
        <v>0.00015</v>
      </c>
      <c r="S270" s="193">
        <v>0</v>
      </c>
      <c r="T270" s="194">
        <f>S270*H270</f>
        <v>0</v>
      </c>
      <c r="U270" s="32"/>
      <c r="V270" s="32"/>
      <c r="W270" s="32"/>
      <c r="X270" s="32"/>
      <c r="Y270" s="32"/>
      <c r="Z270" s="32"/>
      <c r="AA270" s="32"/>
      <c r="AB270" s="32"/>
      <c r="AC270" s="32"/>
      <c r="AD270" s="32"/>
      <c r="AE270" s="32"/>
      <c r="AR270" s="195" t="s">
        <v>183</v>
      </c>
      <c r="AT270" s="195" t="s">
        <v>422</v>
      </c>
      <c r="AU270" s="195" t="s">
        <v>88</v>
      </c>
      <c r="AY270" s="18" t="s">
        <v>133</v>
      </c>
      <c r="BE270" s="196">
        <f>IF(N270="základní",J270,0)</f>
        <v>0</v>
      </c>
      <c r="BF270" s="196">
        <f>IF(N270="snížená",J270,0)</f>
        <v>0</v>
      </c>
      <c r="BG270" s="196">
        <f>IF(N270="zákl. přenesená",J270,0)</f>
        <v>0</v>
      </c>
      <c r="BH270" s="196">
        <f>IF(N270="sníž. přenesená",J270,0)</f>
        <v>0</v>
      </c>
      <c r="BI270" s="196">
        <f>IF(N270="nulová",J270,0)</f>
        <v>0</v>
      </c>
      <c r="BJ270" s="18" t="s">
        <v>86</v>
      </c>
      <c r="BK270" s="196">
        <f>ROUND(I270*H270,2)</f>
        <v>0</v>
      </c>
      <c r="BL270" s="18" t="s">
        <v>139</v>
      </c>
      <c r="BM270" s="195" t="s">
        <v>1356</v>
      </c>
    </row>
    <row r="271" spans="1:47" s="2" customFormat="1" ht="12">
      <c r="A271" s="32"/>
      <c r="B271" s="33"/>
      <c r="C271" s="34"/>
      <c r="D271" s="197" t="s">
        <v>141</v>
      </c>
      <c r="E271" s="34"/>
      <c r="F271" s="198" t="s">
        <v>1355</v>
      </c>
      <c r="G271" s="34"/>
      <c r="H271" s="34"/>
      <c r="I271" s="34"/>
      <c r="J271" s="34"/>
      <c r="K271" s="34"/>
      <c r="L271" s="37"/>
      <c r="M271" s="199"/>
      <c r="N271" s="200"/>
      <c r="O271" s="69"/>
      <c r="P271" s="69"/>
      <c r="Q271" s="69"/>
      <c r="R271" s="69"/>
      <c r="S271" s="69"/>
      <c r="T271" s="70"/>
      <c r="U271" s="32"/>
      <c r="V271" s="32"/>
      <c r="W271" s="32"/>
      <c r="X271" s="32"/>
      <c r="Y271" s="32"/>
      <c r="Z271" s="32"/>
      <c r="AA271" s="32"/>
      <c r="AB271" s="32"/>
      <c r="AC271" s="32"/>
      <c r="AD271" s="32"/>
      <c r="AE271" s="32"/>
      <c r="AT271" s="18" t="s">
        <v>141</v>
      </c>
      <c r="AU271" s="18" t="s">
        <v>88</v>
      </c>
    </row>
    <row r="272" spans="2:51" s="13" customFormat="1" ht="12">
      <c r="B272" s="201"/>
      <c r="C272" s="202"/>
      <c r="D272" s="197" t="s">
        <v>143</v>
      </c>
      <c r="E272" s="203" t="s">
        <v>1</v>
      </c>
      <c r="F272" s="204" t="s">
        <v>1353</v>
      </c>
      <c r="G272" s="202"/>
      <c r="H272" s="203" t="s">
        <v>1</v>
      </c>
      <c r="I272" s="202"/>
      <c r="J272" s="202"/>
      <c r="K272" s="202"/>
      <c r="L272" s="205"/>
      <c r="M272" s="206"/>
      <c r="N272" s="207"/>
      <c r="O272" s="207"/>
      <c r="P272" s="207"/>
      <c r="Q272" s="207"/>
      <c r="R272" s="207"/>
      <c r="S272" s="207"/>
      <c r="T272" s="208"/>
      <c r="AT272" s="209" t="s">
        <v>143</v>
      </c>
      <c r="AU272" s="209" t="s">
        <v>88</v>
      </c>
      <c r="AV272" s="13" t="s">
        <v>86</v>
      </c>
      <c r="AW272" s="13" t="s">
        <v>33</v>
      </c>
      <c r="AX272" s="13" t="s">
        <v>78</v>
      </c>
      <c r="AY272" s="209" t="s">
        <v>133</v>
      </c>
    </row>
    <row r="273" spans="2:51" s="14" customFormat="1" ht="12">
      <c r="B273" s="210"/>
      <c r="C273" s="211"/>
      <c r="D273" s="197" t="s">
        <v>143</v>
      </c>
      <c r="E273" s="212" t="s">
        <v>1</v>
      </c>
      <c r="F273" s="213" t="s">
        <v>536</v>
      </c>
      <c r="G273" s="211"/>
      <c r="H273" s="214">
        <v>1</v>
      </c>
      <c r="I273" s="211"/>
      <c r="J273" s="211"/>
      <c r="K273" s="211"/>
      <c r="L273" s="215"/>
      <c r="M273" s="216"/>
      <c r="N273" s="217"/>
      <c r="O273" s="217"/>
      <c r="P273" s="217"/>
      <c r="Q273" s="217"/>
      <c r="R273" s="217"/>
      <c r="S273" s="217"/>
      <c r="T273" s="218"/>
      <c r="AT273" s="219" t="s">
        <v>143</v>
      </c>
      <c r="AU273" s="219" t="s">
        <v>88</v>
      </c>
      <c r="AV273" s="14" t="s">
        <v>88</v>
      </c>
      <c r="AW273" s="14" t="s">
        <v>33</v>
      </c>
      <c r="AX273" s="14" t="s">
        <v>78</v>
      </c>
      <c r="AY273" s="219" t="s">
        <v>133</v>
      </c>
    </row>
    <row r="274" spans="2:51" s="15" customFormat="1" ht="12">
      <c r="B274" s="220"/>
      <c r="C274" s="221"/>
      <c r="D274" s="197" t="s">
        <v>143</v>
      </c>
      <c r="E274" s="222" t="s">
        <v>1</v>
      </c>
      <c r="F274" s="223" t="s">
        <v>146</v>
      </c>
      <c r="G274" s="221"/>
      <c r="H274" s="224">
        <v>1</v>
      </c>
      <c r="I274" s="221"/>
      <c r="J274" s="221"/>
      <c r="K274" s="221"/>
      <c r="L274" s="225"/>
      <c r="M274" s="226"/>
      <c r="N274" s="227"/>
      <c r="O274" s="227"/>
      <c r="P274" s="227"/>
      <c r="Q274" s="227"/>
      <c r="R274" s="227"/>
      <c r="S274" s="227"/>
      <c r="T274" s="228"/>
      <c r="AT274" s="229" t="s">
        <v>143</v>
      </c>
      <c r="AU274" s="229" t="s">
        <v>88</v>
      </c>
      <c r="AV274" s="15" t="s">
        <v>139</v>
      </c>
      <c r="AW274" s="15" t="s">
        <v>33</v>
      </c>
      <c r="AX274" s="15" t="s">
        <v>86</v>
      </c>
      <c r="AY274" s="229" t="s">
        <v>133</v>
      </c>
    </row>
    <row r="275" spans="1:65" s="2" customFormat="1" ht="16.5" customHeight="1">
      <c r="A275" s="32"/>
      <c r="B275" s="33"/>
      <c r="C275" s="184" t="s">
        <v>387</v>
      </c>
      <c r="D275" s="184" t="s">
        <v>135</v>
      </c>
      <c r="E275" s="185" t="s">
        <v>1357</v>
      </c>
      <c r="F275" s="186" t="s">
        <v>1358</v>
      </c>
      <c r="G275" s="187" t="s">
        <v>172</v>
      </c>
      <c r="H275" s="188">
        <v>11</v>
      </c>
      <c r="I275" s="189">
        <v>0</v>
      </c>
      <c r="J275" s="189">
        <f>ROUND(I275*H275,2)</f>
        <v>0</v>
      </c>
      <c r="K275" s="190"/>
      <c r="L275" s="37"/>
      <c r="M275" s="191" t="s">
        <v>1</v>
      </c>
      <c r="N275" s="192" t="s">
        <v>43</v>
      </c>
      <c r="O275" s="193">
        <v>0.235</v>
      </c>
      <c r="P275" s="193">
        <f>O275*H275</f>
        <v>2.585</v>
      </c>
      <c r="Q275" s="193">
        <v>0</v>
      </c>
      <c r="R275" s="193">
        <f>Q275*H275</f>
        <v>0</v>
      </c>
      <c r="S275" s="193">
        <v>0</v>
      </c>
      <c r="T275" s="194">
        <f>S275*H275</f>
        <v>0</v>
      </c>
      <c r="U275" s="32"/>
      <c r="V275" s="32"/>
      <c r="W275" s="32"/>
      <c r="X275" s="32"/>
      <c r="Y275" s="32"/>
      <c r="Z275" s="32"/>
      <c r="AA275" s="32"/>
      <c r="AB275" s="32"/>
      <c r="AC275" s="32"/>
      <c r="AD275" s="32"/>
      <c r="AE275" s="32"/>
      <c r="AR275" s="195" t="s">
        <v>139</v>
      </c>
      <c r="AT275" s="195" t="s">
        <v>135</v>
      </c>
      <c r="AU275" s="195" t="s">
        <v>88</v>
      </c>
      <c r="AY275" s="18" t="s">
        <v>133</v>
      </c>
      <c r="BE275" s="196">
        <f>IF(N275="základní",J275,0)</f>
        <v>0</v>
      </c>
      <c r="BF275" s="196">
        <f>IF(N275="snížená",J275,0)</f>
        <v>0</v>
      </c>
      <c r="BG275" s="196">
        <f>IF(N275="zákl. přenesená",J275,0)</f>
        <v>0</v>
      </c>
      <c r="BH275" s="196">
        <f>IF(N275="sníž. přenesená",J275,0)</f>
        <v>0</v>
      </c>
      <c r="BI275" s="196">
        <f>IF(N275="nulová",J275,0)</f>
        <v>0</v>
      </c>
      <c r="BJ275" s="18" t="s">
        <v>86</v>
      </c>
      <c r="BK275" s="196">
        <f>ROUND(I275*H275,2)</f>
        <v>0</v>
      </c>
      <c r="BL275" s="18" t="s">
        <v>139</v>
      </c>
      <c r="BM275" s="195" t="s">
        <v>1359</v>
      </c>
    </row>
    <row r="276" spans="1:47" s="2" customFormat="1" ht="12">
      <c r="A276" s="32"/>
      <c r="B276" s="33"/>
      <c r="C276" s="34"/>
      <c r="D276" s="197" t="s">
        <v>141</v>
      </c>
      <c r="E276" s="34"/>
      <c r="F276" s="198" t="s">
        <v>1360</v>
      </c>
      <c r="G276" s="34"/>
      <c r="H276" s="34"/>
      <c r="I276" s="34"/>
      <c r="J276" s="34"/>
      <c r="K276" s="34"/>
      <c r="L276" s="37"/>
      <c r="M276" s="199"/>
      <c r="N276" s="200"/>
      <c r="O276" s="69"/>
      <c r="P276" s="69"/>
      <c r="Q276" s="69"/>
      <c r="R276" s="69"/>
      <c r="S276" s="69"/>
      <c r="T276" s="70"/>
      <c r="U276" s="32"/>
      <c r="V276" s="32"/>
      <c r="W276" s="32"/>
      <c r="X276" s="32"/>
      <c r="Y276" s="32"/>
      <c r="Z276" s="32"/>
      <c r="AA276" s="32"/>
      <c r="AB276" s="32"/>
      <c r="AC276" s="32"/>
      <c r="AD276" s="32"/>
      <c r="AE276" s="32"/>
      <c r="AT276" s="18" t="s">
        <v>141</v>
      </c>
      <c r="AU276" s="18" t="s">
        <v>88</v>
      </c>
    </row>
    <row r="277" spans="2:51" s="13" customFormat="1" ht="12">
      <c r="B277" s="201"/>
      <c r="C277" s="202"/>
      <c r="D277" s="197" t="s">
        <v>143</v>
      </c>
      <c r="E277" s="203" t="s">
        <v>1</v>
      </c>
      <c r="F277" s="204" t="s">
        <v>1282</v>
      </c>
      <c r="G277" s="202"/>
      <c r="H277" s="203" t="s">
        <v>1</v>
      </c>
      <c r="I277" s="202"/>
      <c r="J277" s="202"/>
      <c r="K277" s="202"/>
      <c r="L277" s="205"/>
      <c r="M277" s="206"/>
      <c r="N277" s="207"/>
      <c r="O277" s="207"/>
      <c r="P277" s="207"/>
      <c r="Q277" s="207"/>
      <c r="R277" s="207"/>
      <c r="S277" s="207"/>
      <c r="T277" s="208"/>
      <c r="AT277" s="209" t="s">
        <v>143</v>
      </c>
      <c r="AU277" s="209" t="s">
        <v>88</v>
      </c>
      <c r="AV277" s="13" t="s">
        <v>86</v>
      </c>
      <c r="AW277" s="13" t="s">
        <v>33</v>
      </c>
      <c r="AX277" s="13" t="s">
        <v>78</v>
      </c>
      <c r="AY277" s="209" t="s">
        <v>133</v>
      </c>
    </row>
    <row r="278" spans="2:51" s="14" customFormat="1" ht="12">
      <c r="B278" s="210"/>
      <c r="C278" s="211"/>
      <c r="D278" s="197" t="s">
        <v>143</v>
      </c>
      <c r="E278" s="212" t="s">
        <v>1</v>
      </c>
      <c r="F278" s="213" t="s">
        <v>1122</v>
      </c>
      <c r="G278" s="211"/>
      <c r="H278" s="214">
        <v>11</v>
      </c>
      <c r="I278" s="211"/>
      <c r="J278" s="211"/>
      <c r="K278" s="211"/>
      <c r="L278" s="215"/>
      <c r="M278" s="216"/>
      <c r="N278" s="217"/>
      <c r="O278" s="217"/>
      <c r="P278" s="217"/>
      <c r="Q278" s="217"/>
      <c r="R278" s="217"/>
      <c r="S278" s="217"/>
      <c r="T278" s="218"/>
      <c r="AT278" s="219" t="s">
        <v>143</v>
      </c>
      <c r="AU278" s="219" t="s">
        <v>88</v>
      </c>
      <c r="AV278" s="14" t="s">
        <v>88</v>
      </c>
      <c r="AW278" s="14" t="s">
        <v>33</v>
      </c>
      <c r="AX278" s="14" t="s">
        <v>86</v>
      </c>
      <c r="AY278" s="219" t="s">
        <v>133</v>
      </c>
    </row>
    <row r="279" spans="1:65" s="2" customFormat="1" ht="16.5" customHeight="1">
      <c r="A279" s="32"/>
      <c r="B279" s="33"/>
      <c r="C279" s="240" t="s">
        <v>394</v>
      </c>
      <c r="D279" s="240" t="s">
        <v>422</v>
      </c>
      <c r="E279" s="241" t="s">
        <v>1361</v>
      </c>
      <c r="F279" s="242" t="s">
        <v>1362</v>
      </c>
      <c r="G279" s="243" t="s">
        <v>172</v>
      </c>
      <c r="H279" s="244">
        <v>11.165</v>
      </c>
      <c r="I279" s="245">
        <v>0</v>
      </c>
      <c r="J279" s="245">
        <f>ROUND(I279*H279,2)</f>
        <v>0</v>
      </c>
      <c r="K279" s="246"/>
      <c r="L279" s="247"/>
      <c r="M279" s="248" t="s">
        <v>1</v>
      </c>
      <c r="N279" s="249" t="s">
        <v>43</v>
      </c>
      <c r="O279" s="193">
        <v>0</v>
      </c>
      <c r="P279" s="193">
        <f>O279*H279</f>
        <v>0</v>
      </c>
      <c r="Q279" s="193">
        <v>0.00066</v>
      </c>
      <c r="R279" s="193">
        <f>Q279*H279</f>
        <v>0.007368899999999999</v>
      </c>
      <c r="S279" s="193">
        <v>0</v>
      </c>
      <c r="T279" s="194">
        <f>S279*H279</f>
        <v>0</v>
      </c>
      <c r="U279" s="32"/>
      <c r="V279" s="32"/>
      <c r="W279" s="32"/>
      <c r="X279" s="32"/>
      <c r="Y279" s="32"/>
      <c r="Z279" s="32"/>
      <c r="AA279" s="32"/>
      <c r="AB279" s="32"/>
      <c r="AC279" s="32"/>
      <c r="AD279" s="32"/>
      <c r="AE279" s="32"/>
      <c r="AR279" s="195" t="s">
        <v>183</v>
      </c>
      <c r="AT279" s="195" t="s">
        <v>422</v>
      </c>
      <c r="AU279" s="195" t="s">
        <v>88</v>
      </c>
      <c r="AY279" s="18" t="s">
        <v>133</v>
      </c>
      <c r="BE279" s="196">
        <f>IF(N279="základní",J279,0)</f>
        <v>0</v>
      </c>
      <c r="BF279" s="196">
        <f>IF(N279="snížená",J279,0)</f>
        <v>0</v>
      </c>
      <c r="BG279" s="196">
        <f>IF(N279="zákl. přenesená",J279,0)</f>
        <v>0</v>
      </c>
      <c r="BH279" s="196">
        <f>IF(N279="sníž. přenesená",J279,0)</f>
        <v>0</v>
      </c>
      <c r="BI279" s="196">
        <f>IF(N279="nulová",J279,0)</f>
        <v>0</v>
      </c>
      <c r="BJ279" s="18" t="s">
        <v>86</v>
      </c>
      <c r="BK279" s="196">
        <f>ROUND(I279*H279,2)</f>
        <v>0</v>
      </c>
      <c r="BL279" s="18" t="s">
        <v>139</v>
      </c>
      <c r="BM279" s="195" t="s">
        <v>1363</v>
      </c>
    </row>
    <row r="280" spans="1:47" s="2" customFormat="1" ht="12">
      <c r="A280" s="32"/>
      <c r="B280" s="33"/>
      <c r="C280" s="34"/>
      <c r="D280" s="197" t="s">
        <v>141</v>
      </c>
      <c r="E280" s="34"/>
      <c r="F280" s="198" t="s">
        <v>1364</v>
      </c>
      <c r="G280" s="34"/>
      <c r="H280" s="34"/>
      <c r="I280" s="34"/>
      <c r="J280" s="34"/>
      <c r="K280" s="34"/>
      <c r="L280" s="37"/>
      <c r="M280" s="199"/>
      <c r="N280" s="200"/>
      <c r="O280" s="69"/>
      <c r="P280" s="69"/>
      <c r="Q280" s="69"/>
      <c r="R280" s="69"/>
      <c r="S280" s="69"/>
      <c r="T280" s="70"/>
      <c r="U280" s="32"/>
      <c r="V280" s="32"/>
      <c r="W280" s="32"/>
      <c r="X280" s="32"/>
      <c r="Y280" s="32"/>
      <c r="Z280" s="32"/>
      <c r="AA280" s="32"/>
      <c r="AB280" s="32"/>
      <c r="AC280" s="32"/>
      <c r="AD280" s="32"/>
      <c r="AE280" s="32"/>
      <c r="AT280" s="18" t="s">
        <v>141</v>
      </c>
      <c r="AU280" s="18" t="s">
        <v>88</v>
      </c>
    </row>
    <row r="281" spans="2:51" s="14" customFormat="1" ht="12">
      <c r="B281" s="210"/>
      <c r="C281" s="211"/>
      <c r="D281" s="197" t="s">
        <v>143</v>
      </c>
      <c r="E281" s="212" t="s">
        <v>1</v>
      </c>
      <c r="F281" s="213" t="s">
        <v>1365</v>
      </c>
      <c r="G281" s="211"/>
      <c r="H281" s="214">
        <v>11.165</v>
      </c>
      <c r="I281" s="211"/>
      <c r="J281" s="211"/>
      <c r="K281" s="211"/>
      <c r="L281" s="215"/>
      <c r="M281" s="216"/>
      <c r="N281" s="217"/>
      <c r="O281" s="217"/>
      <c r="P281" s="217"/>
      <c r="Q281" s="217"/>
      <c r="R281" s="217"/>
      <c r="S281" s="217"/>
      <c r="T281" s="218"/>
      <c r="AT281" s="219" t="s">
        <v>143</v>
      </c>
      <c r="AU281" s="219" t="s">
        <v>88</v>
      </c>
      <c r="AV281" s="14" t="s">
        <v>88</v>
      </c>
      <c r="AW281" s="14" t="s">
        <v>33</v>
      </c>
      <c r="AX281" s="14" t="s">
        <v>86</v>
      </c>
      <c r="AY281" s="219" t="s">
        <v>133</v>
      </c>
    </row>
    <row r="282" spans="1:65" s="2" customFormat="1" ht="16.5" customHeight="1">
      <c r="A282" s="32"/>
      <c r="B282" s="33"/>
      <c r="C282" s="184" t="s">
        <v>400</v>
      </c>
      <c r="D282" s="184" t="s">
        <v>135</v>
      </c>
      <c r="E282" s="185" t="s">
        <v>1366</v>
      </c>
      <c r="F282" s="186" t="s">
        <v>1367</v>
      </c>
      <c r="G282" s="187" t="s">
        <v>514</v>
      </c>
      <c r="H282" s="188">
        <v>1</v>
      </c>
      <c r="I282" s="189">
        <v>0</v>
      </c>
      <c r="J282" s="189">
        <f>ROUND(I282*H282,2)</f>
        <v>0</v>
      </c>
      <c r="K282" s="190"/>
      <c r="L282" s="37"/>
      <c r="M282" s="191" t="s">
        <v>1</v>
      </c>
      <c r="N282" s="192" t="s">
        <v>43</v>
      </c>
      <c r="O282" s="193">
        <v>1.182</v>
      </c>
      <c r="P282" s="193">
        <f>O282*H282</f>
        <v>1.182</v>
      </c>
      <c r="Q282" s="193">
        <v>0.00072</v>
      </c>
      <c r="R282" s="193">
        <f>Q282*H282</f>
        <v>0.00072</v>
      </c>
      <c r="S282" s="193">
        <v>0</v>
      </c>
      <c r="T282" s="194">
        <f>S282*H282</f>
        <v>0</v>
      </c>
      <c r="U282" s="32"/>
      <c r="V282" s="32"/>
      <c r="W282" s="32"/>
      <c r="X282" s="32"/>
      <c r="Y282" s="32"/>
      <c r="Z282" s="32"/>
      <c r="AA282" s="32"/>
      <c r="AB282" s="32"/>
      <c r="AC282" s="32"/>
      <c r="AD282" s="32"/>
      <c r="AE282" s="32"/>
      <c r="AR282" s="195" t="s">
        <v>139</v>
      </c>
      <c r="AT282" s="195" t="s">
        <v>135</v>
      </c>
      <c r="AU282" s="195" t="s">
        <v>88</v>
      </c>
      <c r="AY282" s="18" t="s">
        <v>133</v>
      </c>
      <c r="BE282" s="196">
        <f>IF(N282="základní",J282,0)</f>
        <v>0</v>
      </c>
      <c r="BF282" s="196">
        <f>IF(N282="snížená",J282,0)</f>
        <v>0</v>
      </c>
      <c r="BG282" s="196">
        <f>IF(N282="zákl. přenesená",J282,0)</f>
        <v>0</v>
      </c>
      <c r="BH282" s="196">
        <f>IF(N282="sníž. přenesená",J282,0)</f>
        <v>0</v>
      </c>
      <c r="BI282" s="196">
        <f>IF(N282="nulová",J282,0)</f>
        <v>0</v>
      </c>
      <c r="BJ282" s="18" t="s">
        <v>86</v>
      </c>
      <c r="BK282" s="196">
        <f>ROUND(I282*H282,2)</f>
        <v>0</v>
      </c>
      <c r="BL282" s="18" t="s">
        <v>139</v>
      </c>
      <c r="BM282" s="195" t="s">
        <v>1368</v>
      </c>
    </row>
    <row r="283" spans="1:47" s="2" customFormat="1" ht="19.5">
      <c r="A283" s="32"/>
      <c r="B283" s="33"/>
      <c r="C283" s="34"/>
      <c r="D283" s="197" t="s">
        <v>141</v>
      </c>
      <c r="E283" s="34"/>
      <c r="F283" s="198" t="s">
        <v>1369</v>
      </c>
      <c r="G283" s="34"/>
      <c r="H283" s="34"/>
      <c r="I283" s="34"/>
      <c r="J283" s="34"/>
      <c r="K283" s="34"/>
      <c r="L283" s="37"/>
      <c r="M283" s="199"/>
      <c r="N283" s="200"/>
      <c r="O283" s="69"/>
      <c r="P283" s="69"/>
      <c r="Q283" s="69"/>
      <c r="R283" s="69"/>
      <c r="S283" s="69"/>
      <c r="T283" s="70"/>
      <c r="U283" s="32"/>
      <c r="V283" s="32"/>
      <c r="W283" s="32"/>
      <c r="X283" s="32"/>
      <c r="Y283" s="32"/>
      <c r="Z283" s="32"/>
      <c r="AA283" s="32"/>
      <c r="AB283" s="32"/>
      <c r="AC283" s="32"/>
      <c r="AD283" s="32"/>
      <c r="AE283" s="32"/>
      <c r="AT283" s="18" t="s">
        <v>141</v>
      </c>
      <c r="AU283" s="18" t="s">
        <v>88</v>
      </c>
    </row>
    <row r="284" spans="2:51" s="13" customFormat="1" ht="12">
      <c r="B284" s="201"/>
      <c r="C284" s="202"/>
      <c r="D284" s="197" t="s">
        <v>143</v>
      </c>
      <c r="E284" s="203" t="s">
        <v>1</v>
      </c>
      <c r="F284" s="204" t="s">
        <v>1353</v>
      </c>
      <c r="G284" s="202"/>
      <c r="H284" s="203" t="s">
        <v>1</v>
      </c>
      <c r="I284" s="202"/>
      <c r="J284" s="202"/>
      <c r="K284" s="202"/>
      <c r="L284" s="205"/>
      <c r="M284" s="206"/>
      <c r="N284" s="207"/>
      <c r="O284" s="207"/>
      <c r="P284" s="207"/>
      <c r="Q284" s="207"/>
      <c r="R284" s="207"/>
      <c r="S284" s="207"/>
      <c r="T284" s="208"/>
      <c r="AT284" s="209" t="s">
        <v>143</v>
      </c>
      <c r="AU284" s="209" t="s">
        <v>88</v>
      </c>
      <c r="AV284" s="13" t="s">
        <v>86</v>
      </c>
      <c r="AW284" s="13" t="s">
        <v>33</v>
      </c>
      <c r="AX284" s="13" t="s">
        <v>78</v>
      </c>
      <c r="AY284" s="209" t="s">
        <v>133</v>
      </c>
    </row>
    <row r="285" spans="2:51" s="14" customFormat="1" ht="12">
      <c r="B285" s="210"/>
      <c r="C285" s="211"/>
      <c r="D285" s="197" t="s">
        <v>143</v>
      </c>
      <c r="E285" s="212" t="s">
        <v>1</v>
      </c>
      <c r="F285" s="213" t="s">
        <v>536</v>
      </c>
      <c r="G285" s="211"/>
      <c r="H285" s="214">
        <v>1</v>
      </c>
      <c r="I285" s="211"/>
      <c r="J285" s="211"/>
      <c r="K285" s="211"/>
      <c r="L285" s="215"/>
      <c r="M285" s="216"/>
      <c r="N285" s="217"/>
      <c r="O285" s="217"/>
      <c r="P285" s="217"/>
      <c r="Q285" s="217"/>
      <c r="R285" s="217"/>
      <c r="S285" s="217"/>
      <c r="T285" s="218"/>
      <c r="AT285" s="219" t="s">
        <v>143</v>
      </c>
      <c r="AU285" s="219" t="s">
        <v>88</v>
      </c>
      <c r="AV285" s="14" t="s">
        <v>88</v>
      </c>
      <c r="AW285" s="14" t="s">
        <v>33</v>
      </c>
      <c r="AX285" s="14" t="s">
        <v>78</v>
      </c>
      <c r="AY285" s="219" t="s">
        <v>133</v>
      </c>
    </row>
    <row r="286" spans="2:51" s="15" customFormat="1" ht="12">
      <c r="B286" s="220"/>
      <c r="C286" s="221"/>
      <c r="D286" s="197" t="s">
        <v>143</v>
      </c>
      <c r="E286" s="222" t="s">
        <v>1</v>
      </c>
      <c r="F286" s="223" t="s">
        <v>146</v>
      </c>
      <c r="G286" s="221"/>
      <c r="H286" s="224">
        <v>1</v>
      </c>
      <c r="I286" s="221"/>
      <c r="J286" s="221"/>
      <c r="K286" s="221"/>
      <c r="L286" s="225"/>
      <c r="M286" s="226"/>
      <c r="N286" s="227"/>
      <c r="O286" s="227"/>
      <c r="P286" s="227"/>
      <c r="Q286" s="227"/>
      <c r="R286" s="227"/>
      <c r="S286" s="227"/>
      <c r="T286" s="228"/>
      <c r="AT286" s="229" t="s">
        <v>143</v>
      </c>
      <c r="AU286" s="229" t="s">
        <v>88</v>
      </c>
      <c r="AV286" s="15" t="s">
        <v>139</v>
      </c>
      <c r="AW286" s="15" t="s">
        <v>33</v>
      </c>
      <c r="AX286" s="15" t="s">
        <v>86</v>
      </c>
      <c r="AY286" s="229" t="s">
        <v>133</v>
      </c>
    </row>
    <row r="287" spans="1:65" s="2" customFormat="1" ht="16.5" customHeight="1">
      <c r="A287" s="32"/>
      <c r="B287" s="33"/>
      <c r="C287" s="240" t="s">
        <v>415</v>
      </c>
      <c r="D287" s="240" t="s">
        <v>422</v>
      </c>
      <c r="E287" s="241" t="s">
        <v>1370</v>
      </c>
      <c r="F287" s="242" t="s">
        <v>1371</v>
      </c>
      <c r="G287" s="243" t="s">
        <v>514</v>
      </c>
      <c r="H287" s="244">
        <v>1</v>
      </c>
      <c r="I287" s="245">
        <v>0</v>
      </c>
      <c r="J287" s="245">
        <f>ROUND(I287*H287,2)</f>
        <v>0</v>
      </c>
      <c r="K287" s="246"/>
      <c r="L287" s="247"/>
      <c r="M287" s="248" t="s">
        <v>1</v>
      </c>
      <c r="N287" s="249" t="s">
        <v>43</v>
      </c>
      <c r="O287" s="193">
        <v>0</v>
      </c>
      <c r="P287" s="193">
        <f>O287*H287</f>
        <v>0</v>
      </c>
      <c r="Q287" s="193">
        <v>0.0008</v>
      </c>
      <c r="R287" s="193">
        <f>Q287*H287</f>
        <v>0.0008</v>
      </c>
      <c r="S287" s="193">
        <v>0</v>
      </c>
      <c r="T287" s="194">
        <f>S287*H287</f>
        <v>0</v>
      </c>
      <c r="U287" s="32"/>
      <c r="V287" s="32"/>
      <c r="W287" s="32"/>
      <c r="X287" s="32"/>
      <c r="Y287" s="32"/>
      <c r="Z287" s="32"/>
      <c r="AA287" s="32"/>
      <c r="AB287" s="32"/>
      <c r="AC287" s="32"/>
      <c r="AD287" s="32"/>
      <c r="AE287" s="32"/>
      <c r="AR287" s="195" t="s">
        <v>183</v>
      </c>
      <c r="AT287" s="195" t="s">
        <v>422</v>
      </c>
      <c r="AU287" s="195" t="s">
        <v>88</v>
      </c>
      <c r="AY287" s="18" t="s">
        <v>133</v>
      </c>
      <c r="BE287" s="196">
        <f>IF(N287="základní",J287,0)</f>
        <v>0</v>
      </c>
      <c r="BF287" s="196">
        <f>IF(N287="snížená",J287,0)</f>
        <v>0</v>
      </c>
      <c r="BG287" s="196">
        <f>IF(N287="zákl. přenesená",J287,0)</f>
        <v>0</v>
      </c>
      <c r="BH287" s="196">
        <f>IF(N287="sníž. přenesená",J287,0)</f>
        <v>0</v>
      </c>
      <c r="BI287" s="196">
        <f>IF(N287="nulová",J287,0)</f>
        <v>0</v>
      </c>
      <c r="BJ287" s="18" t="s">
        <v>86</v>
      </c>
      <c r="BK287" s="196">
        <f>ROUND(I287*H287,2)</f>
        <v>0</v>
      </c>
      <c r="BL287" s="18" t="s">
        <v>139</v>
      </c>
      <c r="BM287" s="195" t="s">
        <v>1372</v>
      </c>
    </row>
    <row r="288" spans="1:47" s="2" customFormat="1" ht="12">
      <c r="A288" s="32"/>
      <c r="B288" s="33"/>
      <c r="C288" s="34"/>
      <c r="D288" s="197" t="s">
        <v>141</v>
      </c>
      <c r="E288" s="34"/>
      <c r="F288" s="198" t="s">
        <v>1371</v>
      </c>
      <c r="G288" s="34"/>
      <c r="H288" s="34"/>
      <c r="I288" s="34"/>
      <c r="J288" s="34"/>
      <c r="K288" s="34"/>
      <c r="L288" s="37"/>
      <c r="M288" s="199"/>
      <c r="N288" s="200"/>
      <c r="O288" s="69"/>
      <c r="P288" s="69"/>
      <c r="Q288" s="69"/>
      <c r="R288" s="69"/>
      <c r="S288" s="69"/>
      <c r="T288" s="70"/>
      <c r="U288" s="32"/>
      <c r="V288" s="32"/>
      <c r="W288" s="32"/>
      <c r="X288" s="32"/>
      <c r="Y288" s="32"/>
      <c r="Z288" s="32"/>
      <c r="AA288" s="32"/>
      <c r="AB288" s="32"/>
      <c r="AC288" s="32"/>
      <c r="AD288" s="32"/>
      <c r="AE288" s="32"/>
      <c r="AT288" s="18" t="s">
        <v>141</v>
      </c>
      <c r="AU288" s="18" t="s">
        <v>88</v>
      </c>
    </row>
    <row r="289" spans="2:51" s="13" customFormat="1" ht="12">
      <c r="B289" s="201"/>
      <c r="C289" s="202"/>
      <c r="D289" s="197" t="s">
        <v>143</v>
      </c>
      <c r="E289" s="203" t="s">
        <v>1</v>
      </c>
      <c r="F289" s="204" t="s">
        <v>1353</v>
      </c>
      <c r="G289" s="202"/>
      <c r="H289" s="203" t="s">
        <v>1</v>
      </c>
      <c r="I289" s="202"/>
      <c r="J289" s="202"/>
      <c r="K289" s="202"/>
      <c r="L289" s="205"/>
      <c r="M289" s="206"/>
      <c r="N289" s="207"/>
      <c r="O289" s="207"/>
      <c r="P289" s="207"/>
      <c r="Q289" s="207"/>
      <c r="R289" s="207"/>
      <c r="S289" s="207"/>
      <c r="T289" s="208"/>
      <c r="AT289" s="209" t="s">
        <v>143</v>
      </c>
      <c r="AU289" s="209" t="s">
        <v>88</v>
      </c>
      <c r="AV289" s="13" t="s">
        <v>86</v>
      </c>
      <c r="AW289" s="13" t="s">
        <v>33</v>
      </c>
      <c r="AX289" s="13" t="s">
        <v>78</v>
      </c>
      <c r="AY289" s="209" t="s">
        <v>133</v>
      </c>
    </row>
    <row r="290" spans="2:51" s="14" customFormat="1" ht="12">
      <c r="B290" s="210"/>
      <c r="C290" s="211"/>
      <c r="D290" s="197" t="s">
        <v>143</v>
      </c>
      <c r="E290" s="212" t="s">
        <v>1</v>
      </c>
      <c r="F290" s="213" t="s">
        <v>536</v>
      </c>
      <c r="G290" s="211"/>
      <c r="H290" s="214">
        <v>1</v>
      </c>
      <c r="I290" s="211"/>
      <c r="J290" s="211"/>
      <c r="K290" s="211"/>
      <c r="L290" s="215"/>
      <c r="M290" s="216"/>
      <c r="N290" s="217"/>
      <c r="O290" s="217"/>
      <c r="P290" s="217"/>
      <c r="Q290" s="217"/>
      <c r="R290" s="217"/>
      <c r="S290" s="217"/>
      <c r="T290" s="218"/>
      <c r="AT290" s="219" t="s">
        <v>143</v>
      </c>
      <c r="AU290" s="219" t="s">
        <v>88</v>
      </c>
      <c r="AV290" s="14" t="s">
        <v>88</v>
      </c>
      <c r="AW290" s="14" t="s">
        <v>33</v>
      </c>
      <c r="AX290" s="14" t="s">
        <v>78</v>
      </c>
      <c r="AY290" s="219" t="s">
        <v>133</v>
      </c>
    </row>
    <row r="291" spans="2:51" s="15" customFormat="1" ht="12">
      <c r="B291" s="220"/>
      <c r="C291" s="221"/>
      <c r="D291" s="197" t="s">
        <v>143</v>
      </c>
      <c r="E291" s="222" t="s">
        <v>1</v>
      </c>
      <c r="F291" s="223" t="s">
        <v>146</v>
      </c>
      <c r="G291" s="221"/>
      <c r="H291" s="224">
        <v>1</v>
      </c>
      <c r="I291" s="221"/>
      <c r="J291" s="221"/>
      <c r="K291" s="221"/>
      <c r="L291" s="225"/>
      <c r="M291" s="226"/>
      <c r="N291" s="227"/>
      <c r="O291" s="227"/>
      <c r="P291" s="227"/>
      <c r="Q291" s="227"/>
      <c r="R291" s="227"/>
      <c r="S291" s="227"/>
      <c r="T291" s="228"/>
      <c r="AT291" s="229" t="s">
        <v>143</v>
      </c>
      <c r="AU291" s="229" t="s">
        <v>88</v>
      </c>
      <c r="AV291" s="15" t="s">
        <v>139</v>
      </c>
      <c r="AW291" s="15" t="s">
        <v>33</v>
      </c>
      <c r="AX291" s="15" t="s">
        <v>86</v>
      </c>
      <c r="AY291" s="229" t="s">
        <v>133</v>
      </c>
    </row>
    <row r="292" spans="1:65" s="2" customFormat="1" ht="16.5" customHeight="1">
      <c r="A292" s="32"/>
      <c r="B292" s="33"/>
      <c r="C292" s="240" t="s">
        <v>421</v>
      </c>
      <c r="D292" s="240" t="s">
        <v>422</v>
      </c>
      <c r="E292" s="241" t="s">
        <v>1373</v>
      </c>
      <c r="F292" s="242" t="s">
        <v>1374</v>
      </c>
      <c r="G292" s="243" t="s">
        <v>514</v>
      </c>
      <c r="H292" s="244">
        <v>1</v>
      </c>
      <c r="I292" s="245">
        <v>0</v>
      </c>
      <c r="J292" s="245">
        <f>ROUND(I292*H292,2)</f>
        <v>0</v>
      </c>
      <c r="K292" s="246"/>
      <c r="L292" s="247"/>
      <c r="M292" s="248" t="s">
        <v>1</v>
      </c>
      <c r="N292" s="249" t="s">
        <v>43</v>
      </c>
      <c r="O292" s="193">
        <v>0</v>
      </c>
      <c r="P292" s="193">
        <f>O292*H292</f>
        <v>0</v>
      </c>
      <c r="Q292" s="193">
        <v>0.0033</v>
      </c>
      <c r="R292" s="193">
        <f>Q292*H292</f>
        <v>0.0033</v>
      </c>
      <c r="S292" s="193">
        <v>0</v>
      </c>
      <c r="T292" s="194">
        <f>S292*H292</f>
        <v>0</v>
      </c>
      <c r="U292" s="32"/>
      <c r="V292" s="32"/>
      <c r="W292" s="32"/>
      <c r="X292" s="32"/>
      <c r="Y292" s="32"/>
      <c r="Z292" s="32"/>
      <c r="AA292" s="32"/>
      <c r="AB292" s="32"/>
      <c r="AC292" s="32"/>
      <c r="AD292" s="32"/>
      <c r="AE292" s="32"/>
      <c r="AR292" s="195" t="s">
        <v>183</v>
      </c>
      <c r="AT292" s="195" t="s">
        <v>422</v>
      </c>
      <c r="AU292" s="195" t="s">
        <v>88</v>
      </c>
      <c r="AY292" s="18" t="s">
        <v>133</v>
      </c>
      <c r="BE292" s="196">
        <f>IF(N292="základní",J292,0)</f>
        <v>0</v>
      </c>
      <c r="BF292" s="196">
        <f>IF(N292="snížená",J292,0)</f>
        <v>0</v>
      </c>
      <c r="BG292" s="196">
        <f>IF(N292="zákl. přenesená",J292,0)</f>
        <v>0</v>
      </c>
      <c r="BH292" s="196">
        <f>IF(N292="sníž. přenesená",J292,0)</f>
        <v>0</v>
      </c>
      <c r="BI292" s="196">
        <f>IF(N292="nulová",J292,0)</f>
        <v>0</v>
      </c>
      <c r="BJ292" s="18" t="s">
        <v>86</v>
      </c>
      <c r="BK292" s="196">
        <f>ROUND(I292*H292,2)</f>
        <v>0</v>
      </c>
      <c r="BL292" s="18" t="s">
        <v>139</v>
      </c>
      <c r="BM292" s="195" t="s">
        <v>1375</v>
      </c>
    </row>
    <row r="293" spans="1:47" s="2" customFormat="1" ht="12">
      <c r="A293" s="32"/>
      <c r="B293" s="33"/>
      <c r="C293" s="34"/>
      <c r="D293" s="197" t="s">
        <v>141</v>
      </c>
      <c r="E293" s="34"/>
      <c r="F293" s="198" t="s">
        <v>1374</v>
      </c>
      <c r="G293" s="34"/>
      <c r="H293" s="34"/>
      <c r="I293" s="34"/>
      <c r="J293" s="34"/>
      <c r="K293" s="34"/>
      <c r="L293" s="37"/>
      <c r="M293" s="199"/>
      <c r="N293" s="200"/>
      <c r="O293" s="69"/>
      <c r="P293" s="69"/>
      <c r="Q293" s="69"/>
      <c r="R293" s="69"/>
      <c r="S293" s="69"/>
      <c r="T293" s="70"/>
      <c r="U293" s="32"/>
      <c r="V293" s="32"/>
      <c r="W293" s="32"/>
      <c r="X293" s="32"/>
      <c r="Y293" s="32"/>
      <c r="Z293" s="32"/>
      <c r="AA293" s="32"/>
      <c r="AB293" s="32"/>
      <c r="AC293" s="32"/>
      <c r="AD293" s="32"/>
      <c r="AE293" s="32"/>
      <c r="AT293" s="18" t="s">
        <v>141</v>
      </c>
      <c r="AU293" s="18" t="s">
        <v>88</v>
      </c>
    </row>
    <row r="294" spans="2:51" s="13" customFormat="1" ht="12">
      <c r="B294" s="201"/>
      <c r="C294" s="202"/>
      <c r="D294" s="197" t="s">
        <v>143</v>
      </c>
      <c r="E294" s="203" t="s">
        <v>1</v>
      </c>
      <c r="F294" s="204" t="s">
        <v>1353</v>
      </c>
      <c r="G294" s="202"/>
      <c r="H294" s="203" t="s">
        <v>1</v>
      </c>
      <c r="I294" s="202"/>
      <c r="J294" s="202"/>
      <c r="K294" s="202"/>
      <c r="L294" s="205"/>
      <c r="M294" s="206"/>
      <c r="N294" s="207"/>
      <c r="O294" s="207"/>
      <c r="P294" s="207"/>
      <c r="Q294" s="207"/>
      <c r="R294" s="207"/>
      <c r="S294" s="207"/>
      <c r="T294" s="208"/>
      <c r="AT294" s="209" t="s">
        <v>143</v>
      </c>
      <c r="AU294" s="209" t="s">
        <v>88</v>
      </c>
      <c r="AV294" s="13" t="s">
        <v>86</v>
      </c>
      <c r="AW294" s="13" t="s">
        <v>33</v>
      </c>
      <c r="AX294" s="13" t="s">
        <v>78</v>
      </c>
      <c r="AY294" s="209" t="s">
        <v>133</v>
      </c>
    </row>
    <row r="295" spans="2:51" s="14" customFormat="1" ht="12">
      <c r="B295" s="210"/>
      <c r="C295" s="211"/>
      <c r="D295" s="197" t="s">
        <v>143</v>
      </c>
      <c r="E295" s="212" t="s">
        <v>1</v>
      </c>
      <c r="F295" s="213" t="s">
        <v>536</v>
      </c>
      <c r="G295" s="211"/>
      <c r="H295" s="214">
        <v>1</v>
      </c>
      <c r="I295" s="211"/>
      <c r="J295" s="211"/>
      <c r="K295" s="211"/>
      <c r="L295" s="215"/>
      <c r="M295" s="216"/>
      <c r="N295" s="217"/>
      <c r="O295" s="217"/>
      <c r="P295" s="217"/>
      <c r="Q295" s="217"/>
      <c r="R295" s="217"/>
      <c r="S295" s="217"/>
      <c r="T295" s="218"/>
      <c r="AT295" s="219" t="s">
        <v>143</v>
      </c>
      <c r="AU295" s="219" t="s">
        <v>88</v>
      </c>
      <c r="AV295" s="14" t="s">
        <v>88</v>
      </c>
      <c r="AW295" s="14" t="s">
        <v>33</v>
      </c>
      <c r="AX295" s="14" t="s">
        <v>78</v>
      </c>
      <c r="AY295" s="219" t="s">
        <v>133</v>
      </c>
    </row>
    <row r="296" spans="2:51" s="15" customFormat="1" ht="12">
      <c r="B296" s="220"/>
      <c r="C296" s="221"/>
      <c r="D296" s="197" t="s">
        <v>143</v>
      </c>
      <c r="E296" s="222" t="s">
        <v>1</v>
      </c>
      <c r="F296" s="223" t="s">
        <v>146</v>
      </c>
      <c r="G296" s="221"/>
      <c r="H296" s="224">
        <v>1</v>
      </c>
      <c r="I296" s="221"/>
      <c r="J296" s="221"/>
      <c r="K296" s="221"/>
      <c r="L296" s="225"/>
      <c r="M296" s="226"/>
      <c r="N296" s="227"/>
      <c r="O296" s="227"/>
      <c r="P296" s="227"/>
      <c r="Q296" s="227"/>
      <c r="R296" s="227"/>
      <c r="S296" s="227"/>
      <c r="T296" s="228"/>
      <c r="AT296" s="229" t="s">
        <v>143</v>
      </c>
      <c r="AU296" s="229" t="s">
        <v>88</v>
      </c>
      <c r="AV296" s="15" t="s">
        <v>139</v>
      </c>
      <c r="AW296" s="15" t="s">
        <v>33</v>
      </c>
      <c r="AX296" s="15" t="s">
        <v>86</v>
      </c>
      <c r="AY296" s="229" t="s">
        <v>133</v>
      </c>
    </row>
    <row r="297" spans="1:65" s="2" customFormat="1" ht="16.5" customHeight="1">
      <c r="A297" s="32"/>
      <c r="B297" s="33"/>
      <c r="C297" s="184" t="s">
        <v>437</v>
      </c>
      <c r="D297" s="184" t="s">
        <v>135</v>
      </c>
      <c r="E297" s="185" t="s">
        <v>1376</v>
      </c>
      <c r="F297" s="186" t="s">
        <v>1377</v>
      </c>
      <c r="G297" s="187" t="s">
        <v>514</v>
      </c>
      <c r="H297" s="188">
        <v>1</v>
      </c>
      <c r="I297" s="189">
        <v>0</v>
      </c>
      <c r="J297" s="189">
        <f>ROUND(I297*H297,2)</f>
        <v>0</v>
      </c>
      <c r="K297" s="190"/>
      <c r="L297" s="37"/>
      <c r="M297" s="191" t="s">
        <v>1</v>
      </c>
      <c r="N297" s="192" t="s">
        <v>43</v>
      </c>
      <c r="O297" s="193">
        <v>3.51</v>
      </c>
      <c r="P297" s="193">
        <f>O297*H297</f>
        <v>3.51</v>
      </c>
      <c r="Q297" s="193">
        <v>0</v>
      </c>
      <c r="R297" s="193">
        <f>Q297*H297</f>
        <v>0</v>
      </c>
      <c r="S297" s="193">
        <v>0</v>
      </c>
      <c r="T297" s="194">
        <f>S297*H297</f>
        <v>0</v>
      </c>
      <c r="U297" s="32"/>
      <c r="V297" s="32"/>
      <c r="W297" s="32"/>
      <c r="X297" s="32"/>
      <c r="Y297" s="32"/>
      <c r="Z297" s="32"/>
      <c r="AA297" s="32"/>
      <c r="AB297" s="32"/>
      <c r="AC297" s="32"/>
      <c r="AD297" s="32"/>
      <c r="AE297" s="32"/>
      <c r="AR297" s="195" t="s">
        <v>139</v>
      </c>
      <c r="AT297" s="195" t="s">
        <v>135</v>
      </c>
      <c r="AU297" s="195" t="s">
        <v>88</v>
      </c>
      <c r="AY297" s="18" t="s">
        <v>133</v>
      </c>
      <c r="BE297" s="196">
        <f>IF(N297="základní",J297,0)</f>
        <v>0</v>
      </c>
      <c r="BF297" s="196">
        <f>IF(N297="snížená",J297,0)</f>
        <v>0</v>
      </c>
      <c r="BG297" s="196">
        <f>IF(N297="zákl. přenesená",J297,0)</f>
        <v>0</v>
      </c>
      <c r="BH297" s="196">
        <f>IF(N297="sníž. přenesená",J297,0)</f>
        <v>0</v>
      </c>
      <c r="BI297" s="196">
        <f>IF(N297="nulová",J297,0)</f>
        <v>0</v>
      </c>
      <c r="BJ297" s="18" t="s">
        <v>86</v>
      </c>
      <c r="BK297" s="196">
        <f>ROUND(I297*H297,2)</f>
        <v>0</v>
      </c>
      <c r="BL297" s="18" t="s">
        <v>139</v>
      </c>
      <c r="BM297" s="195" t="s">
        <v>1378</v>
      </c>
    </row>
    <row r="298" spans="1:47" s="2" customFormat="1" ht="19.5">
      <c r="A298" s="32"/>
      <c r="B298" s="33"/>
      <c r="C298" s="34"/>
      <c r="D298" s="197" t="s">
        <v>141</v>
      </c>
      <c r="E298" s="34"/>
      <c r="F298" s="198" t="s">
        <v>1379</v>
      </c>
      <c r="G298" s="34"/>
      <c r="H298" s="34"/>
      <c r="I298" s="34"/>
      <c r="J298" s="34"/>
      <c r="K298" s="34"/>
      <c r="L298" s="37"/>
      <c r="M298" s="199"/>
      <c r="N298" s="200"/>
      <c r="O298" s="69"/>
      <c r="P298" s="69"/>
      <c r="Q298" s="69"/>
      <c r="R298" s="69"/>
      <c r="S298" s="69"/>
      <c r="T298" s="70"/>
      <c r="U298" s="32"/>
      <c r="V298" s="32"/>
      <c r="W298" s="32"/>
      <c r="X298" s="32"/>
      <c r="Y298" s="32"/>
      <c r="Z298" s="32"/>
      <c r="AA298" s="32"/>
      <c r="AB298" s="32"/>
      <c r="AC298" s="32"/>
      <c r="AD298" s="32"/>
      <c r="AE298" s="32"/>
      <c r="AT298" s="18" t="s">
        <v>141</v>
      </c>
      <c r="AU298" s="18" t="s">
        <v>88</v>
      </c>
    </row>
    <row r="299" spans="2:51" s="13" customFormat="1" ht="12">
      <c r="B299" s="201"/>
      <c r="C299" s="202"/>
      <c r="D299" s="197" t="s">
        <v>143</v>
      </c>
      <c r="E299" s="203" t="s">
        <v>1</v>
      </c>
      <c r="F299" s="204" t="s">
        <v>1353</v>
      </c>
      <c r="G299" s="202"/>
      <c r="H299" s="203" t="s">
        <v>1</v>
      </c>
      <c r="I299" s="202"/>
      <c r="J299" s="202"/>
      <c r="K299" s="202"/>
      <c r="L299" s="205"/>
      <c r="M299" s="206"/>
      <c r="N299" s="207"/>
      <c r="O299" s="207"/>
      <c r="P299" s="207"/>
      <c r="Q299" s="207"/>
      <c r="R299" s="207"/>
      <c r="S299" s="207"/>
      <c r="T299" s="208"/>
      <c r="AT299" s="209" t="s">
        <v>143</v>
      </c>
      <c r="AU299" s="209" t="s">
        <v>88</v>
      </c>
      <c r="AV299" s="13" t="s">
        <v>86</v>
      </c>
      <c r="AW299" s="13" t="s">
        <v>33</v>
      </c>
      <c r="AX299" s="13" t="s">
        <v>78</v>
      </c>
      <c r="AY299" s="209" t="s">
        <v>133</v>
      </c>
    </row>
    <row r="300" spans="2:51" s="14" customFormat="1" ht="12">
      <c r="B300" s="210"/>
      <c r="C300" s="211"/>
      <c r="D300" s="197" t="s">
        <v>143</v>
      </c>
      <c r="E300" s="212" t="s">
        <v>1</v>
      </c>
      <c r="F300" s="213" t="s">
        <v>536</v>
      </c>
      <c r="G300" s="211"/>
      <c r="H300" s="214">
        <v>1</v>
      </c>
      <c r="I300" s="211"/>
      <c r="J300" s="211"/>
      <c r="K300" s="211"/>
      <c r="L300" s="215"/>
      <c r="M300" s="216"/>
      <c r="N300" s="217"/>
      <c r="O300" s="217"/>
      <c r="P300" s="217"/>
      <c r="Q300" s="217"/>
      <c r="R300" s="217"/>
      <c r="S300" s="217"/>
      <c r="T300" s="218"/>
      <c r="AT300" s="219" t="s">
        <v>143</v>
      </c>
      <c r="AU300" s="219" t="s">
        <v>88</v>
      </c>
      <c r="AV300" s="14" t="s">
        <v>88</v>
      </c>
      <c r="AW300" s="14" t="s">
        <v>33</v>
      </c>
      <c r="AX300" s="14" t="s">
        <v>78</v>
      </c>
      <c r="AY300" s="219" t="s">
        <v>133</v>
      </c>
    </row>
    <row r="301" spans="2:51" s="15" customFormat="1" ht="12">
      <c r="B301" s="220"/>
      <c r="C301" s="221"/>
      <c r="D301" s="197" t="s">
        <v>143</v>
      </c>
      <c r="E301" s="222" t="s">
        <v>1</v>
      </c>
      <c r="F301" s="223" t="s">
        <v>146</v>
      </c>
      <c r="G301" s="221"/>
      <c r="H301" s="224">
        <v>1</v>
      </c>
      <c r="I301" s="221"/>
      <c r="J301" s="221"/>
      <c r="K301" s="221"/>
      <c r="L301" s="225"/>
      <c r="M301" s="226"/>
      <c r="N301" s="227"/>
      <c r="O301" s="227"/>
      <c r="P301" s="227"/>
      <c r="Q301" s="227"/>
      <c r="R301" s="227"/>
      <c r="S301" s="227"/>
      <c r="T301" s="228"/>
      <c r="AT301" s="229" t="s">
        <v>143</v>
      </c>
      <c r="AU301" s="229" t="s">
        <v>88</v>
      </c>
      <c r="AV301" s="15" t="s">
        <v>139</v>
      </c>
      <c r="AW301" s="15" t="s">
        <v>33</v>
      </c>
      <c r="AX301" s="15" t="s">
        <v>86</v>
      </c>
      <c r="AY301" s="229" t="s">
        <v>133</v>
      </c>
    </row>
    <row r="302" spans="1:65" s="2" customFormat="1" ht="16.5" customHeight="1">
      <c r="A302" s="32"/>
      <c r="B302" s="33"/>
      <c r="C302" s="240" t="s">
        <v>447</v>
      </c>
      <c r="D302" s="240" t="s">
        <v>422</v>
      </c>
      <c r="E302" s="241" t="s">
        <v>1380</v>
      </c>
      <c r="F302" s="242" t="s">
        <v>1381</v>
      </c>
      <c r="G302" s="243" t="s">
        <v>514</v>
      </c>
      <c r="H302" s="244">
        <v>1</v>
      </c>
      <c r="I302" s="245">
        <v>0</v>
      </c>
      <c r="J302" s="245">
        <f>ROUND(I302*H302,2)</f>
        <v>0</v>
      </c>
      <c r="K302" s="246"/>
      <c r="L302" s="247"/>
      <c r="M302" s="248" t="s">
        <v>1</v>
      </c>
      <c r="N302" s="249" t="s">
        <v>43</v>
      </c>
      <c r="O302" s="193">
        <v>0</v>
      </c>
      <c r="P302" s="193">
        <f>O302*H302</f>
        <v>0</v>
      </c>
      <c r="Q302" s="193">
        <v>0.0036</v>
      </c>
      <c r="R302" s="193">
        <f>Q302*H302</f>
        <v>0.0036</v>
      </c>
      <c r="S302" s="193">
        <v>0</v>
      </c>
      <c r="T302" s="194">
        <f>S302*H302</f>
        <v>0</v>
      </c>
      <c r="U302" s="32"/>
      <c r="V302" s="32"/>
      <c r="W302" s="32"/>
      <c r="X302" s="32"/>
      <c r="Y302" s="32"/>
      <c r="Z302" s="32"/>
      <c r="AA302" s="32"/>
      <c r="AB302" s="32"/>
      <c r="AC302" s="32"/>
      <c r="AD302" s="32"/>
      <c r="AE302" s="32"/>
      <c r="AR302" s="195" t="s">
        <v>183</v>
      </c>
      <c r="AT302" s="195" t="s">
        <v>422</v>
      </c>
      <c r="AU302" s="195" t="s">
        <v>88</v>
      </c>
      <c r="AY302" s="18" t="s">
        <v>133</v>
      </c>
      <c r="BE302" s="196">
        <f>IF(N302="základní",J302,0)</f>
        <v>0</v>
      </c>
      <c r="BF302" s="196">
        <f>IF(N302="snížená",J302,0)</f>
        <v>0</v>
      </c>
      <c r="BG302" s="196">
        <f>IF(N302="zákl. přenesená",J302,0)</f>
        <v>0</v>
      </c>
      <c r="BH302" s="196">
        <f>IF(N302="sníž. přenesená",J302,0)</f>
        <v>0</v>
      </c>
      <c r="BI302" s="196">
        <f>IF(N302="nulová",J302,0)</f>
        <v>0</v>
      </c>
      <c r="BJ302" s="18" t="s">
        <v>86</v>
      </c>
      <c r="BK302" s="196">
        <f>ROUND(I302*H302,2)</f>
        <v>0</v>
      </c>
      <c r="BL302" s="18" t="s">
        <v>139</v>
      </c>
      <c r="BM302" s="195" t="s">
        <v>1382</v>
      </c>
    </row>
    <row r="303" spans="1:47" s="2" customFormat="1" ht="12">
      <c r="A303" s="32"/>
      <c r="B303" s="33"/>
      <c r="C303" s="34"/>
      <c r="D303" s="197" t="s">
        <v>141</v>
      </c>
      <c r="E303" s="34"/>
      <c r="F303" s="198" t="s">
        <v>1381</v>
      </c>
      <c r="G303" s="34"/>
      <c r="H303" s="34"/>
      <c r="I303" s="34"/>
      <c r="J303" s="34"/>
      <c r="K303" s="34"/>
      <c r="L303" s="37"/>
      <c r="M303" s="199"/>
      <c r="N303" s="200"/>
      <c r="O303" s="69"/>
      <c r="P303" s="69"/>
      <c r="Q303" s="69"/>
      <c r="R303" s="69"/>
      <c r="S303" s="69"/>
      <c r="T303" s="70"/>
      <c r="U303" s="32"/>
      <c r="V303" s="32"/>
      <c r="W303" s="32"/>
      <c r="X303" s="32"/>
      <c r="Y303" s="32"/>
      <c r="Z303" s="32"/>
      <c r="AA303" s="32"/>
      <c r="AB303" s="32"/>
      <c r="AC303" s="32"/>
      <c r="AD303" s="32"/>
      <c r="AE303" s="32"/>
      <c r="AT303" s="18" t="s">
        <v>141</v>
      </c>
      <c r="AU303" s="18" t="s">
        <v>88</v>
      </c>
    </row>
    <row r="304" spans="2:51" s="13" customFormat="1" ht="12">
      <c r="B304" s="201"/>
      <c r="C304" s="202"/>
      <c r="D304" s="197" t="s">
        <v>143</v>
      </c>
      <c r="E304" s="203" t="s">
        <v>1</v>
      </c>
      <c r="F304" s="204" t="s">
        <v>1353</v>
      </c>
      <c r="G304" s="202"/>
      <c r="H304" s="203" t="s">
        <v>1</v>
      </c>
      <c r="I304" s="202"/>
      <c r="J304" s="202"/>
      <c r="K304" s="202"/>
      <c r="L304" s="205"/>
      <c r="M304" s="206"/>
      <c r="N304" s="207"/>
      <c r="O304" s="207"/>
      <c r="P304" s="207"/>
      <c r="Q304" s="207"/>
      <c r="R304" s="207"/>
      <c r="S304" s="207"/>
      <c r="T304" s="208"/>
      <c r="AT304" s="209" t="s">
        <v>143</v>
      </c>
      <c r="AU304" s="209" t="s">
        <v>88</v>
      </c>
      <c r="AV304" s="13" t="s">
        <v>86</v>
      </c>
      <c r="AW304" s="13" t="s">
        <v>33</v>
      </c>
      <c r="AX304" s="13" t="s">
        <v>78</v>
      </c>
      <c r="AY304" s="209" t="s">
        <v>133</v>
      </c>
    </row>
    <row r="305" spans="2:51" s="14" customFormat="1" ht="12">
      <c r="B305" s="210"/>
      <c r="C305" s="211"/>
      <c r="D305" s="197" t="s">
        <v>143</v>
      </c>
      <c r="E305" s="212" t="s">
        <v>1</v>
      </c>
      <c r="F305" s="213" t="s">
        <v>536</v>
      </c>
      <c r="G305" s="211"/>
      <c r="H305" s="214">
        <v>1</v>
      </c>
      <c r="I305" s="211"/>
      <c r="J305" s="211"/>
      <c r="K305" s="211"/>
      <c r="L305" s="215"/>
      <c r="M305" s="216"/>
      <c r="N305" s="217"/>
      <c r="O305" s="217"/>
      <c r="P305" s="217"/>
      <c r="Q305" s="217"/>
      <c r="R305" s="217"/>
      <c r="S305" s="217"/>
      <c r="T305" s="218"/>
      <c r="AT305" s="219" t="s">
        <v>143</v>
      </c>
      <c r="AU305" s="219" t="s">
        <v>88</v>
      </c>
      <c r="AV305" s="14" t="s">
        <v>88</v>
      </c>
      <c r="AW305" s="14" t="s">
        <v>33</v>
      </c>
      <c r="AX305" s="14" t="s">
        <v>78</v>
      </c>
      <c r="AY305" s="219" t="s">
        <v>133</v>
      </c>
    </row>
    <row r="306" spans="2:51" s="15" customFormat="1" ht="12">
      <c r="B306" s="220"/>
      <c r="C306" s="221"/>
      <c r="D306" s="197" t="s">
        <v>143</v>
      </c>
      <c r="E306" s="222" t="s">
        <v>1</v>
      </c>
      <c r="F306" s="223" t="s">
        <v>146</v>
      </c>
      <c r="G306" s="221"/>
      <c r="H306" s="224">
        <v>1</v>
      </c>
      <c r="I306" s="221"/>
      <c r="J306" s="221"/>
      <c r="K306" s="221"/>
      <c r="L306" s="225"/>
      <c r="M306" s="226"/>
      <c r="N306" s="227"/>
      <c r="O306" s="227"/>
      <c r="P306" s="227"/>
      <c r="Q306" s="227"/>
      <c r="R306" s="227"/>
      <c r="S306" s="227"/>
      <c r="T306" s="228"/>
      <c r="AT306" s="229" t="s">
        <v>143</v>
      </c>
      <c r="AU306" s="229" t="s">
        <v>88</v>
      </c>
      <c r="AV306" s="15" t="s">
        <v>139</v>
      </c>
      <c r="AW306" s="15" t="s">
        <v>33</v>
      </c>
      <c r="AX306" s="15" t="s">
        <v>86</v>
      </c>
      <c r="AY306" s="229" t="s">
        <v>133</v>
      </c>
    </row>
    <row r="307" spans="1:65" s="2" customFormat="1" ht="16.5" customHeight="1">
      <c r="A307" s="32"/>
      <c r="B307" s="33"/>
      <c r="C307" s="184" t="s">
        <v>452</v>
      </c>
      <c r="D307" s="184" t="s">
        <v>135</v>
      </c>
      <c r="E307" s="185" t="s">
        <v>1383</v>
      </c>
      <c r="F307" s="186" t="s">
        <v>1384</v>
      </c>
      <c r="G307" s="187" t="s">
        <v>172</v>
      </c>
      <c r="H307" s="188">
        <v>11</v>
      </c>
      <c r="I307" s="189">
        <v>0</v>
      </c>
      <c r="J307" s="189">
        <f>ROUND(I307*H307,2)</f>
        <v>0</v>
      </c>
      <c r="K307" s="190"/>
      <c r="L307" s="37"/>
      <c r="M307" s="191" t="s">
        <v>1</v>
      </c>
      <c r="N307" s="192" t="s">
        <v>43</v>
      </c>
      <c r="O307" s="193">
        <v>0.062</v>
      </c>
      <c r="P307" s="193">
        <f>O307*H307</f>
        <v>0.6819999999999999</v>
      </c>
      <c r="Q307" s="193">
        <v>0</v>
      </c>
      <c r="R307" s="193">
        <f>Q307*H307</f>
        <v>0</v>
      </c>
      <c r="S307" s="193">
        <v>0</v>
      </c>
      <c r="T307" s="194">
        <f>S307*H307</f>
        <v>0</v>
      </c>
      <c r="U307" s="32"/>
      <c r="V307" s="32"/>
      <c r="W307" s="32"/>
      <c r="X307" s="32"/>
      <c r="Y307" s="32"/>
      <c r="Z307" s="32"/>
      <c r="AA307" s="32"/>
      <c r="AB307" s="32"/>
      <c r="AC307" s="32"/>
      <c r="AD307" s="32"/>
      <c r="AE307" s="32"/>
      <c r="AR307" s="195" t="s">
        <v>139</v>
      </c>
      <c r="AT307" s="195" t="s">
        <v>135</v>
      </c>
      <c r="AU307" s="195" t="s">
        <v>88</v>
      </c>
      <c r="AY307" s="18" t="s">
        <v>133</v>
      </c>
      <c r="BE307" s="196">
        <f>IF(N307="základní",J307,0)</f>
        <v>0</v>
      </c>
      <c r="BF307" s="196">
        <f>IF(N307="snížená",J307,0)</f>
        <v>0</v>
      </c>
      <c r="BG307" s="196">
        <f>IF(N307="zákl. přenesená",J307,0)</f>
        <v>0</v>
      </c>
      <c r="BH307" s="196">
        <f>IF(N307="sníž. přenesená",J307,0)</f>
        <v>0</v>
      </c>
      <c r="BI307" s="196">
        <f>IF(N307="nulová",J307,0)</f>
        <v>0</v>
      </c>
      <c r="BJ307" s="18" t="s">
        <v>86</v>
      </c>
      <c r="BK307" s="196">
        <f>ROUND(I307*H307,2)</f>
        <v>0</v>
      </c>
      <c r="BL307" s="18" t="s">
        <v>139</v>
      </c>
      <c r="BM307" s="195" t="s">
        <v>1385</v>
      </c>
    </row>
    <row r="308" spans="1:47" s="2" customFormat="1" ht="12">
      <c r="A308" s="32"/>
      <c r="B308" s="33"/>
      <c r="C308" s="34"/>
      <c r="D308" s="197" t="s">
        <v>141</v>
      </c>
      <c r="E308" s="34"/>
      <c r="F308" s="198" t="s">
        <v>1386</v>
      </c>
      <c r="G308" s="34"/>
      <c r="H308" s="34"/>
      <c r="I308" s="34"/>
      <c r="J308" s="34"/>
      <c r="K308" s="34"/>
      <c r="L308" s="37"/>
      <c r="M308" s="199"/>
      <c r="N308" s="200"/>
      <c r="O308" s="69"/>
      <c r="P308" s="69"/>
      <c r="Q308" s="69"/>
      <c r="R308" s="69"/>
      <c r="S308" s="69"/>
      <c r="T308" s="70"/>
      <c r="U308" s="32"/>
      <c r="V308" s="32"/>
      <c r="W308" s="32"/>
      <c r="X308" s="32"/>
      <c r="Y308" s="32"/>
      <c r="Z308" s="32"/>
      <c r="AA308" s="32"/>
      <c r="AB308" s="32"/>
      <c r="AC308" s="32"/>
      <c r="AD308" s="32"/>
      <c r="AE308" s="32"/>
      <c r="AT308" s="18" t="s">
        <v>141</v>
      </c>
      <c r="AU308" s="18" t="s">
        <v>88</v>
      </c>
    </row>
    <row r="309" spans="2:51" s="13" customFormat="1" ht="12">
      <c r="B309" s="201"/>
      <c r="C309" s="202"/>
      <c r="D309" s="197" t="s">
        <v>143</v>
      </c>
      <c r="E309" s="203" t="s">
        <v>1</v>
      </c>
      <c r="F309" s="204" t="s">
        <v>1282</v>
      </c>
      <c r="G309" s="202"/>
      <c r="H309" s="203" t="s">
        <v>1</v>
      </c>
      <c r="I309" s="202"/>
      <c r="J309" s="202"/>
      <c r="K309" s="202"/>
      <c r="L309" s="205"/>
      <c r="M309" s="206"/>
      <c r="N309" s="207"/>
      <c r="O309" s="207"/>
      <c r="P309" s="207"/>
      <c r="Q309" s="207"/>
      <c r="R309" s="207"/>
      <c r="S309" s="207"/>
      <c r="T309" s="208"/>
      <c r="AT309" s="209" t="s">
        <v>143</v>
      </c>
      <c r="AU309" s="209" t="s">
        <v>88</v>
      </c>
      <c r="AV309" s="13" t="s">
        <v>86</v>
      </c>
      <c r="AW309" s="13" t="s">
        <v>33</v>
      </c>
      <c r="AX309" s="13" t="s">
        <v>78</v>
      </c>
      <c r="AY309" s="209" t="s">
        <v>133</v>
      </c>
    </row>
    <row r="310" spans="2:51" s="14" customFormat="1" ht="12">
      <c r="B310" s="210"/>
      <c r="C310" s="211"/>
      <c r="D310" s="197" t="s">
        <v>143</v>
      </c>
      <c r="E310" s="212" t="s">
        <v>1</v>
      </c>
      <c r="F310" s="213" t="s">
        <v>1122</v>
      </c>
      <c r="G310" s="211"/>
      <c r="H310" s="214">
        <v>11</v>
      </c>
      <c r="I310" s="211"/>
      <c r="J310" s="211"/>
      <c r="K310" s="211"/>
      <c r="L310" s="215"/>
      <c r="M310" s="216"/>
      <c r="N310" s="217"/>
      <c r="O310" s="217"/>
      <c r="P310" s="217"/>
      <c r="Q310" s="217"/>
      <c r="R310" s="217"/>
      <c r="S310" s="217"/>
      <c r="T310" s="218"/>
      <c r="AT310" s="219" t="s">
        <v>143</v>
      </c>
      <c r="AU310" s="219" t="s">
        <v>88</v>
      </c>
      <c r="AV310" s="14" t="s">
        <v>88</v>
      </c>
      <c r="AW310" s="14" t="s">
        <v>33</v>
      </c>
      <c r="AX310" s="14" t="s">
        <v>78</v>
      </c>
      <c r="AY310" s="219" t="s">
        <v>133</v>
      </c>
    </row>
    <row r="311" spans="2:51" s="15" customFormat="1" ht="12">
      <c r="B311" s="220"/>
      <c r="C311" s="221"/>
      <c r="D311" s="197" t="s">
        <v>143</v>
      </c>
      <c r="E311" s="222" t="s">
        <v>1</v>
      </c>
      <c r="F311" s="223" t="s">
        <v>146</v>
      </c>
      <c r="G311" s="221"/>
      <c r="H311" s="224">
        <v>11</v>
      </c>
      <c r="I311" s="221"/>
      <c r="J311" s="221"/>
      <c r="K311" s="221"/>
      <c r="L311" s="225"/>
      <c r="M311" s="226"/>
      <c r="N311" s="227"/>
      <c r="O311" s="227"/>
      <c r="P311" s="227"/>
      <c r="Q311" s="227"/>
      <c r="R311" s="227"/>
      <c r="S311" s="227"/>
      <c r="T311" s="228"/>
      <c r="AT311" s="229" t="s">
        <v>143</v>
      </c>
      <c r="AU311" s="229" t="s">
        <v>88</v>
      </c>
      <c r="AV311" s="15" t="s">
        <v>139</v>
      </c>
      <c r="AW311" s="15" t="s">
        <v>33</v>
      </c>
      <c r="AX311" s="15" t="s">
        <v>86</v>
      </c>
      <c r="AY311" s="229" t="s">
        <v>133</v>
      </c>
    </row>
    <row r="312" spans="1:65" s="2" customFormat="1" ht="16.5" customHeight="1">
      <c r="A312" s="32"/>
      <c r="B312" s="33"/>
      <c r="C312" s="184" t="s">
        <v>457</v>
      </c>
      <c r="D312" s="184" t="s">
        <v>135</v>
      </c>
      <c r="E312" s="185" t="s">
        <v>1387</v>
      </c>
      <c r="F312" s="186" t="s">
        <v>1388</v>
      </c>
      <c r="G312" s="187" t="s">
        <v>172</v>
      </c>
      <c r="H312" s="188">
        <v>11</v>
      </c>
      <c r="I312" s="189">
        <v>0</v>
      </c>
      <c r="J312" s="189">
        <f>ROUND(I312*H312,2)</f>
        <v>0</v>
      </c>
      <c r="K312" s="190"/>
      <c r="L312" s="37"/>
      <c r="M312" s="191" t="s">
        <v>1</v>
      </c>
      <c r="N312" s="192" t="s">
        <v>43</v>
      </c>
      <c r="O312" s="193">
        <v>0.044</v>
      </c>
      <c r="P312" s="193">
        <f>O312*H312</f>
        <v>0.484</v>
      </c>
      <c r="Q312" s="193">
        <v>0</v>
      </c>
      <c r="R312" s="193">
        <f>Q312*H312</f>
        <v>0</v>
      </c>
      <c r="S312" s="193">
        <v>0</v>
      </c>
      <c r="T312" s="194">
        <f>S312*H312</f>
        <v>0</v>
      </c>
      <c r="U312" s="32"/>
      <c r="V312" s="32"/>
      <c r="W312" s="32"/>
      <c r="X312" s="32"/>
      <c r="Y312" s="32"/>
      <c r="Z312" s="32"/>
      <c r="AA312" s="32"/>
      <c r="AB312" s="32"/>
      <c r="AC312" s="32"/>
      <c r="AD312" s="32"/>
      <c r="AE312" s="32"/>
      <c r="AR312" s="195" t="s">
        <v>139</v>
      </c>
      <c r="AT312" s="195" t="s">
        <v>135</v>
      </c>
      <c r="AU312" s="195" t="s">
        <v>88</v>
      </c>
      <c r="AY312" s="18" t="s">
        <v>133</v>
      </c>
      <c r="BE312" s="196">
        <f>IF(N312="základní",J312,0)</f>
        <v>0</v>
      </c>
      <c r="BF312" s="196">
        <f>IF(N312="snížená",J312,0)</f>
        <v>0</v>
      </c>
      <c r="BG312" s="196">
        <f>IF(N312="zákl. přenesená",J312,0)</f>
        <v>0</v>
      </c>
      <c r="BH312" s="196">
        <f>IF(N312="sníž. přenesená",J312,0)</f>
        <v>0</v>
      </c>
      <c r="BI312" s="196">
        <f>IF(N312="nulová",J312,0)</f>
        <v>0</v>
      </c>
      <c r="BJ312" s="18" t="s">
        <v>86</v>
      </c>
      <c r="BK312" s="196">
        <f>ROUND(I312*H312,2)</f>
        <v>0</v>
      </c>
      <c r="BL312" s="18" t="s">
        <v>139</v>
      </c>
      <c r="BM312" s="195" t="s">
        <v>1389</v>
      </c>
    </row>
    <row r="313" spans="1:47" s="2" customFormat="1" ht="12">
      <c r="A313" s="32"/>
      <c r="B313" s="33"/>
      <c r="C313" s="34"/>
      <c r="D313" s="197" t="s">
        <v>141</v>
      </c>
      <c r="E313" s="34"/>
      <c r="F313" s="198" t="s">
        <v>1390</v>
      </c>
      <c r="G313" s="34"/>
      <c r="H313" s="34"/>
      <c r="I313" s="34"/>
      <c r="J313" s="34"/>
      <c r="K313" s="34"/>
      <c r="L313" s="37"/>
      <c r="M313" s="199"/>
      <c r="N313" s="200"/>
      <c r="O313" s="69"/>
      <c r="P313" s="69"/>
      <c r="Q313" s="69"/>
      <c r="R313" s="69"/>
      <c r="S313" s="69"/>
      <c r="T313" s="70"/>
      <c r="U313" s="32"/>
      <c r="V313" s="32"/>
      <c r="W313" s="32"/>
      <c r="X313" s="32"/>
      <c r="Y313" s="32"/>
      <c r="Z313" s="32"/>
      <c r="AA313" s="32"/>
      <c r="AB313" s="32"/>
      <c r="AC313" s="32"/>
      <c r="AD313" s="32"/>
      <c r="AE313" s="32"/>
      <c r="AT313" s="18" t="s">
        <v>141</v>
      </c>
      <c r="AU313" s="18" t="s">
        <v>88</v>
      </c>
    </row>
    <row r="314" spans="2:51" s="13" customFormat="1" ht="12">
      <c r="B314" s="201"/>
      <c r="C314" s="202"/>
      <c r="D314" s="197" t="s">
        <v>143</v>
      </c>
      <c r="E314" s="203" t="s">
        <v>1</v>
      </c>
      <c r="F314" s="204" t="s">
        <v>1282</v>
      </c>
      <c r="G314" s="202"/>
      <c r="H314" s="203" t="s">
        <v>1</v>
      </c>
      <c r="I314" s="202"/>
      <c r="J314" s="202"/>
      <c r="K314" s="202"/>
      <c r="L314" s="205"/>
      <c r="M314" s="206"/>
      <c r="N314" s="207"/>
      <c r="O314" s="207"/>
      <c r="P314" s="207"/>
      <c r="Q314" s="207"/>
      <c r="R314" s="207"/>
      <c r="S314" s="207"/>
      <c r="T314" s="208"/>
      <c r="AT314" s="209" t="s">
        <v>143</v>
      </c>
      <c r="AU314" s="209" t="s">
        <v>88</v>
      </c>
      <c r="AV314" s="13" t="s">
        <v>86</v>
      </c>
      <c r="AW314" s="13" t="s">
        <v>33</v>
      </c>
      <c r="AX314" s="13" t="s">
        <v>78</v>
      </c>
      <c r="AY314" s="209" t="s">
        <v>133</v>
      </c>
    </row>
    <row r="315" spans="2:51" s="14" customFormat="1" ht="12">
      <c r="B315" s="210"/>
      <c r="C315" s="211"/>
      <c r="D315" s="197" t="s">
        <v>143</v>
      </c>
      <c r="E315" s="212" t="s">
        <v>1</v>
      </c>
      <c r="F315" s="213" t="s">
        <v>1122</v>
      </c>
      <c r="G315" s="211"/>
      <c r="H315" s="214">
        <v>11</v>
      </c>
      <c r="I315" s="211"/>
      <c r="J315" s="211"/>
      <c r="K315" s="211"/>
      <c r="L315" s="215"/>
      <c r="M315" s="216"/>
      <c r="N315" s="217"/>
      <c r="O315" s="217"/>
      <c r="P315" s="217"/>
      <c r="Q315" s="217"/>
      <c r="R315" s="217"/>
      <c r="S315" s="217"/>
      <c r="T315" s="218"/>
      <c r="AT315" s="219" t="s">
        <v>143</v>
      </c>
      <c r="AU315" s="219" t="s">
        <v>88</v>
      </c>
      <c r="AV315" s="14" t="s">
        <v>88</v>
      </c>
      <c r="AW315" s="14" t="s">
        <v>33</v>
      </c>
      <c r="AX315" s="14" t="s">
        <v>78</v>
      </c>
      <c r="AY315" s="219" t="s">
        <v>133</v>
      </c>
    </row>
    <row r="316" spans="2:51" s="15" customFormat="1" ht="12">
      <c r="B316" s="220"/>
      <c r="C316" s="221"/>
      <c r="D316" s="197" t="s">
        <v>143</v>
      </c>
      <c r="E316" s="222" t="s">
        <v>1</v>
      </c>
      <c r="F316" s="223" t="s">
        <v>146</v>
      </c>
      <c r="G316" s="221"/>
      <c r="H316" s="224">
        <v>11</v>
      </c>
      <c r="I316" s="221"/>
      <c r="J316" s="221"/>
      <c r="K316" s="221"/>
      <c r="L316" s="225"/>
      <c r="M316" s="226"/>
      <c r="N316" s="227"/>
      <c r="O316" s="227"/>
      <c r="P316" s="227"/>
      <c r="Q316" s="227"/>
      <c r="R316" s="227"/>
      <c r="S316" s="227"/>
      <c r="T316" s="228"/>
      <c r="AT316" s="229" t="s">
        <v>143</v>
      </c>
      <c r="AU316" s="229" t="s">
        <v>88</v>
      </c>
      <c r="AV316" s="15" t="s">
        <v>139</v>
      </c>
      <c r="AW316" s="15" t="s">
        <v>33</v>
      </c>
      <c r="AX316" s="15" t="s">
        <v>86</v>
      </c>
      <c r="AY316" s="229" t="s">
        <v>133</v>
      </c>
    </row>
    <row r="317" spans="1:65" s="2" customFormat="1" ht="16.5" customHeight="1">
      <c r="A317" s="32"/>
      <c r="B317" s="33"/>
      <c r="C317" s="184" t="s">
        <v>464</v>
      </c>
      <c r="D317" s="184" t="s">
        <v>135</v>
      </c>
      <c r="E317" s="185" t="s">
        <v>695</v>
      </c>
      <c r="F317" s="186" t="s">
        <v>1391</v>
      </c>
      <c r="G317" s="187" t="s">
        <v>514</v>
      </c>
      <c r="H317" s="188">
        <v>1</v>
      </c>
      <c r="I317" s="189">
        <v>0</v>
      </c>
      <c r="J317" s="189">
        <f>ROUND(I317*H317,2)</f>
        <v>0</v>
      </c>
      <c r="K317" s="190"/>
      <c r="L317" s="37"/>
      <c r="M317" s="191" t="s">
        <v>1</v>
      </c>
      <c r="N317" s="192" t="s">
        <v>43</v>
      </c>
      <c r="O317" s="193">
        <v>10.3</v>
      </c>
      <c r="P317" s="193">
        <f>O317*H317</f>
        <v>10.3</v>
      </c>
      <c r="Q317" s="193">
        <v>0.45937</v>
      </c>
      <c r="R317" s="193">
        <f>Q317*H317</f>
        <v>0.45937</v>
      </c>
      <c r="S317" s="193">
        <v>0</v>
      </c>
      <c r="T317" s="194">
        <f>S317*H317</f>
        <v>0</v>
      </c>
      <c r="U317" s="32"/>
      <c r="V317" s="32"/>
      <c r="W317" s="32"/>
      <c r="X317" s="32"/>
      <c r="Y317" s="32"/>
      <c r="Z317" s="32"/>
      <c r="AA317" s="32"/>
      <c r="AB317" s="32"/>
      <c r="AC317" s="32"/>
      <c r="AD317" s="32"/>
      <c r="AE317" s="32"/>
      <c r="AR317" s="195" t="s">
        <v>139</v>
      </c>
      <c r="AT317" s="195" t="s">
        <v>135</v>
      </c>
      <c r="AU317" s="195" t="s">
        <v>88</v>
      </c>
      <c r="AY317" s="18" t="s">
        <v>133</v>
      </c>
      <c r="BE317" s="196">
        <f>IF(N317="základní",J317,0)</f>
        <v>0</v>
      </c>
      <c r="BF317" s="196">
        <f>IF(N317="snížená",J317,0)</f>
        <v>0</v>
      </c>
      <c r="BG317" s="196">
        <f>IF(N317="zákl. přenesená",J317,0)</f>
        <v>0</v>
      </c>
      <c r="BH317" s="196">
        <f>IF(N317="sníž. přenesená",J317,0)</f>
        <v>0</v>
      </c>
      <c r="BI317" s="196">
        <f>IF(N317="nulová",J317,0)</f>
        <v>0</v>
      </c>
      <c r="BJ317" s="18" t="s">
        <v>86</v>
      </c>
      <c r="BK317" s="196">
        <f>ROUND(I317*H317,2)</f>
        <v>0</v>
      </c>
      <c r="BL317" s="18" t="s">
        <v>139</v>
      </c>
      <c r="BM317" s="195" t="s">
        <v>1392</v>
      </c>
    </row>
    <row r="318" spans="1:47" s="2" customFormat="1" ht="12">
      <c r="A318" s="32"/>
      <c r="B318" s="33"/>
      <c r="C318" s="34"/>
      <c r="D318" s="197" t="s">
        <v>141</v>
      </c>
      <c r="E318" s="34"/>
      <c r="F318" s="198" t="s">
        <v>698</v>
      </c>
      <c r="G318" s="34"/>
      <c r="H318" s="34"/>
      <c r="I318" s="34"/>
      <c r="J318" s="34"/>
      <c r="K318" s="34"/>
      <c r="L318" s="37"/>
      <c r="M318" s="199"/>
      <c r="N318" s="200"/>
      <c r="O318" s="69"/>
      <c r="P318" s="69"/>
      <c r="Q318" s="69"/>
      <c r="R318" s="69"/>
      <c r="S318" s="69"/>
      <c r="T318" s="70"/>
      <c r="U318" s="32"/>
      <c r="V318" s="32"/>
      <c r="W318" s="32"/>
      <c r="X318" s="32"/>
      <c r="Y318" s="32"/>
      <c r="Z318" s="32"/>
      <c r="AA318" s="32"/>
      <c r="AB318" s="32"/>
      <c r="AC318" s="32"/>
      <c r="AD318" s="32"/>
      <c r="AE318" s="32"/>
      <c r="AT318" s="18" t="s">
        <v>141</v>
      </c>
      <c r="AU318" s="18" t="s">
        <v>88</v>
      </c>
    </row>
    <row r="319" spans="2:51" s="14" customFormat="1" ht="12">
      <c r="B319" s="210"/>
      <c r="C319" s="211"/>
      <c r="D319" s="197" t="s">
        <v>143</v>
      </c>
      <c r="E319" s="212" t="s">
        <v>1</v>
      </c>
      <c r="F319" s="213" t="s">
        <v>536</v>
      </c>
      <c r="G319" s="211"/>
      <c r="H319" s="214">
        <v>1</v>
      </c>
      <c r="I319" s="211"/>
      <c r="J319" s="211"/>
      <c r="K319" s="211"/>
      <c r="L319" s="215"/>
      <c r="M319" s="216"/>
      <c r="N319" s="217"/>
      <c r="O319" s="217"/>
      <c r="P319" s="217"/>
      <c r="Q319" s="217"/>
      <c r="R319" s="217"/>
      <c r="S319" s="217"/>
      <c r="T319" s="218"/>
      <c r="AT319" s="219" t="s">
        <v>143</v>
      </c>
      <c r="AU319" s="219" t="s">
        <v>88</v>
      </c>
      <c r="AV319" s="14" t="s">
        <v>88</v>
      </c>
      <c r="AW319" s="14" t="s">
        <v>33</v>
      </c>
      <c r="AX319" s="14" t="s">
        <v>86</v>
      </c>
      <c r="AY319" s="219" t="s">
        <v>133</v>
      </c>
    </row>
    <row r="320" spans="1:65" s="2" customFormat="1" ht="21.75" customHeight="1">
      <c r="A320" s="32"/>
      <c r="B320" s="33"/>
      <c r="C320" s="184" t="s">
        <v>472</v>
      </c>
      <c r="D320" s="184" t="s">
        <v>135</v>
      </c>
      <c r="E320" s="185" t="s">
        <v>1393</v>
      </c>
      <c r="F320" s="186" t="s">
        <v>1394</v>
      </c>
      <c r="G320" s="187" t="s">
        <v>514</v>
      </c>
      <c r="H320" s="188">
        <v>1</v>
      </c>
      <c r="I320" s="189">
        <v>0</v>
      </c>
      <c r="J320" s="189">
        <f>ROUND(I320*H320,2)</f>
        <v>0</v>
      </c>
      <c r="K320" s="190"/>
      <c r="L320" s="37"/>
      <c r="M320" s="191" t="s">
        <v>1</v>
      </c>
      <c r="N320" s="192" t="s">
        <v>43</v>
      </c>
      <c r="O320" s="193">
        <v>3.622</v>
      </c>
      <c r="P320" s="193">
        <f>O320*H320</f>
        <v>3.622</v>
      </c>
      <c r="Q320" s="193">
        <v>1.6073</v>
      </c>
      <c r="R320" s="193">
        <f>Q320*H320</f>
        <v>1.6073</v>
      </c>
      <c r="S320" s="193">
        <v>0</v>
      </c>
      <c r="T320" s="194">
        <f>S320*H320</f>
        <v>0</v>
      </c>
      <c r="U320" s="32"/>
      <c r="V320" s="32"/>
      <c r="W320" s="32"/>
      <c r="X320" s="32"/>
      <c r="Y320" s="32"/>
      <c r="Z320" s="32"/>
      <c r="AA320" s="32"/>
      <c r="AB320" s="32"/>
      <c r="AC320" s="32"/>
      <c r="AD320" s="32"/>
      <c r="AE320" s="32"/>
      <c r="AR320" s="195" t="s">
        <v>139</v>
      </c>
      <c r="AT320" s="195" t="s">
        <v>135</v>
      </c>
      <c r="AU320" s="195" t="s">
        <v>88</v>
      </c>
      <c r="AY320" s="18" t="s">
        <v>133</v>
      </c>
      <c r="BE320" s="196">
        <f>IF(N320="základní",J320,0)</f>
        <v>0</v>
      </c>
      <c r="BF320" s="196">
        <f>IF(N320="snížená",J320,0)</f>
        <v>0</v>
      </c>
      <c r="BG320" s="196">
        <f>IF(N320="zákl. přenesená",J320,0)</f>
        <v>0</v>
      </c>
      <c r="BH320" s="196">
        <f>IF(N320="sníž. přenesená",J320,0)</f>
        <v>0</v>
      </c>
      <c r="BI320" s="196">
        <f>IF(N320="nulová",J320,0)</f>
        <v>0</v>
      </c>
      <c r="BJ320" s="18" t="s">
        <v>86</v>
      </c>
      <c r="BK320" s="196">
        <f>ROUND(I320*H320,2)</f>
        <v>0</v>
      </c>
      <c r="BL320" s="18" t="s">
        <v>139</v>
      </c>
      <c r="BM320" s="195" t="s">
        <v>1395</v>
      </c>
    </row>
    <row r="321" spans="1:47" s="2" customFormat="1" ht="19.5">
      <c r="A321" s="32"/>
      <c r="B321" s="33"/>
      <c r="C321" s="34"/>
      <c r="D321" s="197" t="s">
        <v>141</v>
      </c>
      <c r="E321" s="34"/>
      <c r="F321" s="198" t="s">
        <v>1396</v>
      </c>
      <c r="G321" s="34"/>
      <c r="H321" s="34"/>
      <c r="I321" s="34"/>
      <c r="J321" s="34"/>
      <c r="K321" s="34"/>
      <c r="L321" s="37"/>
      <c r="M321" s="199"/>
      <c r="N321" s="200"/>
      <c r="O321" s="69"/>
      <c r="P321" s="69"/>
      <c r="Q321" s="69"/>
      <c r="R321" s="69"/>
      <c r="S321" s="69"/>
      <c r="T321" s="70"/>
      <c r="U321" s="32"/>
      <c r="V321" s="32"/>
      <c r="W321" s="32"/>
      <c r="X321" s="32"/>
      <c r="Y321" s="32"/>
      <c r="Z321" s="32"/>
      <c r="AA321" s="32"/>
      <c r="AB321" s="32"/>
      <c r="AC321" s="32"/>
      <c r="AD321" s="32"/>
      <c r="AE321" s="32"/>
      <c r="AT321" s="18" t="s">
        <v>141</v>
      </c>
      <c r="AU321" s="18" t="s">
        <v>88</v>
      </c>
    </row>
    <row r="322" spans="2:51" s="13" customFormat="1" ht="12">
      <c r="B322" s="201"/>
      <c r="C322" s="202"/>
      <c r="D322" s="197" t="s">
        <v>143</v>
      </c>
      <c r="E322" s="203" t="s">
        <v>1</v>
      </c>
      <c r="F322" s="204" t="s">
        <v>1397</v>
      </c>
      <c r="G322" s="202"/>
      <c r="H322" s="203" t="s">
        <v>1</v>
      </c>
      <c r="I322" s="202"/>
      <c r="J322" s="202"/>
      <c r="K322" s="202"/>
      <c r="L322" s="205"/>
      <c r="M322" s="206"/>
      <c r="N322" s="207"/>
      <c r="O322" s="207"/>
      <c r="P322" s="207"/>
      <c r="Q322" s="207"/>
      <c r="R322" s="207"/>
      <c r="S322" s="207"/>
      <c r="T322" s="208"/>
      <c r="AT322" s="209" t="s">
        <v>143</v>
      </c>
      <c r="AU322" s="209" t="s">
        <v>88</v>
      </c>
      <c r="AV322" s="13" t="s">
        <v>86</v>
      </c>
      <c r="AW322" s="13" t="s">
        <v>33</v>
      </c>
      <c r="AX322" s="13" t="s">
        <v>78</v>
      </c>
      <c r="AY322" s="209" t="s">
        <v>133</v>
      </c>
    </row>
    <row r="323" spans="2:51" s="14" customFormat="1" ht="12">
      <c r="B323" s="210"/>
      <c r="C323" s="211"/>
      <c r="D323" s="197" t="s">
        <v>143</v>
      </c>
      <c r="E323" s="212" t="s">
        <v>1</v>
      </c>
      <c r="F323" s="213" t="s">
        <v>536</v>
      </c>
      <c r="G323" s="211"/>
      <c r="H323" s="214">
        <v>1</v>
      </c>
      <c r="I323" s="211"/>
      <c r="J323" s="211"/>
      <c r="K323" s="211"/>
      <c r="L323" s="215"/>
      <c r="M323" s="216"/>
      <c r="N323" s="217"/>
      <c r="O323" s="217"/>
      <c r="P323" s="217"/>
      <c r="Q323" s="217"/>
      <c r="R323" s="217"/>
      <c r="S323" s="217"/>
      <c r="T323" s="218"/>
      <c r="AT323" s="219" t="s">
        <v>143</v>
      </c>
      <c r="AU323" s="219" t="s">
        <v>88</v>
      </c>
      <c r="AV323" s="14" t="s">
        <v>88</v>
      </c>
      <c r="AW323" s="14" t="s">
        <v>33</v>
      </c>
      <c r="AX323" s="14" t="s">
        <v>86</v>
      </c>
      <c r="AY323" s="219" t="s">
        <v>133</v>
      </c>
    </row>
    <row r="324" spans="1:65" s="2" customFormat="1" ht="16.5" customHeight="1">
      <c r="A324" s="32"/>
      <c r="B324" s="33"/>
      <c r="C324" s="240" t="s">
        <v>478</v>
      </c>
      <c r="D324" s="240" t="s">
        <v>422</v>
      </c>
      <c r="E324" s="241" t="s">
        <v>1398</v>
      </c>
      <c r="F324" s="242" t="s">
        <v>1399</v>
      </c>
      <c r="G324" s="243" t="s">
        <v>514</v>
      </c>
      <c r="H324" s="244">
        <v>1</v>
      </c>
      <c r="I324" s="245">
        <v>0</v>
      </c>
      <c r="J324" s="245">
        <f>ROUND(I324*H324,2)</f>
        <v>0</v>
      </c>
      <c r="K324" s="246"/>
      <c r="L324" s="247"/>
      <c r="M324" s="248" t="s">
        <v>1</v>
      </c>
      <c r="N324" s="249" t="s">
        <v>43</v>
      </c>
      <c r="O324" s="193">
        <v>0</v>
      </c>
      <c r="P324" s="193">
        <f>O324*H324</f>
        <v>0</v>
      </c>
      <c r="Q324" s="193">
        <v>0.082</v>
      </c>
      <c r="R324" s="193">
        <f>Q324*H324</f>
        <v>0.082</v>
      </c>
      <c r="S324" s="193">
        <v>0</v>
      </c>
      <c r="T324" s="194">
        <f>S324*H324</f>
        <v>0</v>
      </c>
      <c r="U324" s="32"/>
      <c r="V324" s="32"/>
      <c r="W324" s="32"/>
      <c r="X324" s="32"/>
      <c r="Y324" s="32"/>
      <c r="Z324" s="32"/>
      <c r="AA324" s="32"/>
      <c r="AB324" s="32"/>
      <c r="AC324" s="32"/>
      <c r="AD324" s="32"/>
      <c r="AE324" s="32"/>
      <c r="AR324" s="195" t="s">
        <v>183</v>
      </c>
      <c r="AT324" s="195" t="s">
        <v>422</v>
      </c>
      <c r="AU324" s="195" t="s">
        <v>88</v>
      </c>
      <c r="AY324" s="18" t="s">
        <v>133</v>
      </c>
      <c r="BE324" s="196">
        <f>IF(N324="základní",J324,0)</f>
        <v>0</v>
      </c>
      <c r="BF324" s="196">
        <f>IF(N324="snížená",J324,0)</f>
        <v>0</v>
      </c>
      <c r="BG324" s="196">
        <f>IF(N324="zákl. přenesená",J324,0)</f>
        <v>0</v>
      </c>
      <c r="BH324" s="196">
        <f>IF(N324="sníž. přenesená",J324,0)</f>
        <v>0</v>
      </c>
      <c r="BI324" s="196">
        <f>IF(N324="nulová",J324,0)</f>
        <v>0</v>
      </c>
      <c r="BJ324" s="18" t="s">
        <v>86</v>
      </c>
      <c r="BK324" s="196">
        <f>ROUND(I324*H324,2)</f>
        <v>0</v>
      </c>
      <c r="BL324" s="18" t="s">
        <v>139</v>
      </c>
      <c r="BM324" s="195" t="s">
        <v>1400</v>
      </c>
    </row>
    <row r="325" spans="1:47" s="2" customFormat="1" ht="12">
      <c r="A325" s="32"/>
      <c r="B325" s="33"/>
      <c r="C325" s="34"/>
      <c r="D325" s="197" t="s">
        <v>141</v>
      </c>
      <c r="E325" s="34"/>
      <c r="F325" s="198" t="s">
        <v>1401</v>
      </c>
      <c r="G325" s="34"/>
      <c r="H325" s="34"/>
      <c r="I325" s="34"/>
      <c r="J325" s="34"/>
      <c r="K325" s="34"/>
      <c r="L325" s="37"/>
      <c r="M325" s="199"/>
      <c r="N325" s="200"/>
      <c r="O325" s="69"/>
      <c r="P325" s="69"/>
      <c r="Q325" s="69"/>
      <c r="R325" s="69"/>
      <c r="S325" s="69"/>
      <c r="T325" s="70"/>
      <c r="U325" s="32"/>
      <c r="V325" s="32"/>
      <c r="W325" s="32"/>
      <c r="X325" s="32"/>
      <c r="Y325" s="32"/>
      <c r="Z325" s="32"/>
      <c r="AA325" s="32"/>
      <c r="AB325" s="32"/>
      <c r="AC325" s="32"/>
      <c r="AD325" s="32"/>
      <c r="AE325" s="32"/>
      <c r="AT325" s="18" t="s">
        <v>141</v>
      </c>
      <c r="AU325" s="18" t="s">
        <v>88</v>
      </c>
    </row>
    <row r="326" spans="2:51" s="14" customFormat="1" ht="12">
      <c r="B326" s="210"/>
      <c r="C326" s="211"/>
      <c r="D326" s="197" t="s">
        <v>143</v>
      </c>
      <c r="E326" s="212" t="s">
        <v>1</v>
      </c>
      <c r="F326" s="213" t="s">
        <v>536</v>
      </c>
      <c r="G326" s="211"/>
      <c r="H326" s="214">
        <v>1</v>
      </c>
      <c r="I326" s="211"/>
      <c r="J326" s="211"/>
      <c r="K326" s="211"/>
      <c r="L326" s="215"/>
      <c r="M326" s="216"/>
      <c r="N326" s="217"/>
      <c r="O326" s="217"/>
      <c r="P326" s="217"/>
      <c r="Q326" s="217"/>
      <c r="R326" s="217"/>
      <c r="S326" s="217"/>
      <c r="T326" s="218"/>
      <c r="AT326" s="219" t="s">
        <v>143</v>
      </c>
      <c r="AU326" s="219" t="s">
        <v>88</v>
      </c>
      <c r="AV326" s="14" t="s">
        <v>88</v>
      </c>
      <c r="AW326" s="14" t="s">
        <v>33</v>
      </c>
      <c r="AX326" s="14" t="s">
        <v>86</v>
      </c>
      <c r="AY326" s="219" t="s">
        <v>133</v>
      </c>
    </row>
    <row r="327" spans="1:65" s="2" customFormat="1" ht="16.5" customHeight="1">
      <c r="A327" s="32"/>
      <c r="B327" s="33"/>
      <c r="C327" s="184" t="s">
        <v>486</v>
      </c>
      <c r="D327" s="184" t="s">
        <v>135</v>
      </c>
      <c r="E327" s="185" t="s">
        <v>1402</v>
      </c>
      <c r="F327" s="186" t="s">
        <v>1403</v>
      </c>
      <c r="G327" s="187" t="s">
        <v>514</v>
      </c>
      <c r="H327" s="188">
        <v>1</v>
      </c>
      <c r="I327" s="189">
        <v>0</v>
      </c>
      <c r="J327" s="189">
        <f>ROUND(I327*H327,2)</f>
        <v>0</v>
      </c>
      <c r="K327" s="190"/>
      <c r="L327" s="37"/>
      <c r="M327" s="191" t="s">
        <v>1</v>
      </c>
      <c r="N327" s="192" t="s">
        <v>43</v>
      </c>
      <c r="O327" s="193">
        <v>1.492</v>
      </c>
      <c r="P327" s="193">
        <f>O327*H327</f>
        <v>1.492</v>
      </c>
      <c r="Q327" s="193">
        <v>0.21734</v>
      </c>
      <c r="R327" s="193">
        <f>Q327*H327</f>
        <v>0.21734</v>
      </c>
      <c r="S327" s="193">
        <v>0</v>
      </c>
      <c r="T327" s="194">
        <f>S327*H327</f>
        <v>0</v>
      </c>
      <c r="U327" s="32"/>
      <c r="V327" s="32"/>
      <c r="W327" s="32"/>
      <c r="X327" s="32"/>
      <c r="Y327" s="32"/>
      <c r="Z327" s="32"/>
      <c r="AA327" s="32"/>
      <c r="AB327" s="32"/>
      <c r="AC327" s="32"/>
      <c r="AD327" s="32"/>
      <c r="AE327" s="32"/>
      <c r="AR327" s="195" t="s">
        <v>139</v>
      </c>
      <c r="AT327" s="195" t="s">
        <v>135</v>
      </c>
      <c r="AU327" s="195" t="s">
        <v>88</v>
      </c>
      <c r="AY327" s="18" t="s">
        <v>133</v>
      </c>
      <c r="BE327" s="196">
        <f>IF(N327="základní",J327,0)</f>
        <v>0</v>
      </c>
      <c r="BF327" s="196">
        <f>IF(N327="snížená",J327,0)</f>
        <v>0</v>
      </c>
      <c r="BG327" s="196">
        <f>IF(N327="zákl. přenesená",J327,0)</f>
        <v>0</v>
      </c>
      <c r="BH327" s="196">
        <f>IF(N327="sníž. přenesená",J327,0)</f>
        <v>0</v>
      </c>
      <c r="BI327" s="196">
        <f>IF(N327="nulová",J327,0)</f>
        <v>0</v>
      </c>
      <c r="BJ327" s="18" t="s">
        <v>86</v>
      </c>
      <c r="BK327" s="196">
        <f>ROUND(I327*H327,2)</f>
        <v>0</v>
      </c>
      <c r="BL327" s="18" t="s">
        <v>139</v>
      </c>
      <c r="BM327" s="195" t="s">
        <v>1404</v>
      </c>
    </row>
    <row r="328" spans="1:47" s="2" customFormat="1" ht="12">
      <c r="A328" s="32"/>
      <c r="B328" s="33"/>
      <c r="C328" s="34"/>
      <c r="D328" s="197" t="s">
        <v>141</v>
      </c>
      <c r="E328" s="34"/>
      <c r="F328" s="198" t="s">
        <v>1405</v>
      </c>
      <c r="G328" s="34"/>
      <c r="H328" s="34"/>
      <c r="I328" s="34"/>
      <c r="J328" s="34"/>
      <c r="K328" s="34"/>
      <c r="L328" s="37"/>
      <c r="M328" s="199"/>
      <c r="N328" s="200"/>
      <c r="O328" s="69"/>
      <c r="P328" s="69"/>
      <c r="Q328" s="69"/>
      <c r="R328" s="69"/>
      <c r="S328" s="69"/>
      <c r="T328" s="70"/>
      <c r="U328" s="32"/>
      <c r="V328" s="32"/>
      <c r="W328" s="32"/>
      <c r="X328" s="32"/>
      <c r="Y328" s="32"/>
      <c r="Z328" s="32"/>
      <c r="AA328" s="32"/>
      <c r="AB328" s="32"/>
      <c r="AC328" s="32"/>
      <c r="AD328" s="32"/>
      <c r="AE328" s="32"/>
      <c r="AT328" s="18" t="s">
        <v>141</v>
      </c>
      <c r="AU328" s="18" t="s">
        <v>88</v>
      </c>
    </row>
    <row r="329" spans="2:51" s="13" customFormat="1" ht="12">
      <c r="B329" s="201"/>
      <c r="C329" s="202"/>
      <c r="D329" s="197" t="s">
        <v>143</v>
      </c>
      <c r="E329" s="203" t="s">
        <v>1</v>
      </c>
      <c r="F329" s="204" t="s">
        <v>1406</v>
      </c>
      <c r="G329" s="202"/>
      <c r="H329" s="203" t="s">
        <v>1</v>
      </c>
      <c r="I329" s="202"/>
      <c r="J329" s="202"/>
      <c r="K329" s="202"/>
      <c r="L329" s="205"/>
      <c r="M329" s="206"/>
      <c r="N329" s="207"/>
      <c r="O329" s="207"/>
      <c r="P329" s="207"/>
      <c r="Q329" s="207"/>
      <c r="R329" s="207"/>
      <c r="S329" s="207"/>
      <c r="T329" s="208"/>
      <c r="AT329" s="209" t="s">
        <v>143</v>
      </c>
      <c r="AU329" s="209" t="s">
        <v>88</v>
      </c>
      <c r="AV329" s="13" t="s">
        <v>86</v>
      </c>
      <c r="AW329" s="13" t="s">
        <v>33</v>
      </c>
      <c r="AX329" s="13" t="s">
        <v>78</v>
      </c>
      <c r="AY329" s="209" t="s">
        <v>133</v>
      </c>
    </row>
    <row r="330" spans="2:51" s="14" customFormat="1" ht="12">
      <c r="B330" s="210"/>
      <c r="C330" s="211"/>
      <c r="D330" s="197" t="s">
        <v>143</v>
      </c>
      <c r="E330" s="212" t="s">
        <v>1</v>
      </c>
      <c r="F330" s="213" t="s">
        <v>536</v>
      </c>
      <c r="G330" s="211"/>
      <c r="H330" s="214">
        <v>1</v>
      </c>
      <c r="I330" s="211"/>
      <c r="J330" s="211"/>
      <c r="K330" s="211"/>
      <c r="L330" s="215"/>
      <c r="M330" s="216"/>
      <c r="N330" s="217"/>
      <c r="O330" s="217"/>
      <c r="P330" s="217"/>
      <c r="Q330" s="217"/>
      <c r="R330" s="217"/>
      <c r="S330" s="217"/>
      <c r="T330" s="218"/>
      <c r="AT330" s="219" t="s">
        <v>143</v>
      </c>
      <c r="AU330" s="219" t="s">
        <v>88</v>
      </c>
      <c r="AV330" s="14" t="s">
        <v>88</v>
      </c>
      <c r="AW330" s="14" t="s">
        <v>33</v>
      </c>
      <c r="AX330" s="14" t="s">
        <v>78</v>
      </c>
      <c r="AY330" s="219" t="s">
        <v>133</v>
      </c>
    </row>
    <row r="331" spans="2:51" s="15" customFormat="1" ht="12">
      <c r="B331" s="220"/>
      <c r="C331" s="221"/>
      <c r="D331" s="197" t="s">
        <v>143</v>
      </c>
      <c r="E331" s="222" t="s">
        <v>1</v>
      </c>
      <c r="F331" s="223" t="s">
        <v>146</v>
      </c>
      <c r="G331" s="221"/>
      <c r="H331" s="224">
        <v>1</v>
      </c>
      <c r="I331" s="221"/>
      <c r="J331" s="221"/>
      <c r="K331" s="221"/>
      <c r="L331" s="225"/>
      <c r="M331" s="226"/>
      <c r="N331" s="227"/>
      <c r="O331" s="227"/>
      <c r="P331" s="227"/>
      <c r="Q331" s="227"/>
      <c r="R331" s="227"/>
      <c r="S331" s="227"/>
      <c r="T331" s="228"/>
      <c r="AT331" s="229" t="s">
        <v>143</v>
      </c>
      <c r="AU331" s="229" t="s">
        <v>88</v>
      </c>
      <c r="AV331" s="15" t="s">
        <v>139</v>
      </c>
      <c r="AW331" s="15" t="s">
        <v>33</v>
      </c>
      <c r="AX331" s="15" t="s">
        <v>86</v>
      </c>
      <c r="AY331" s="229" t="s">
        <v>133</v>
      </c>
    </row>
    <row r="332" spans="1:65" s="2" customFormat="1" ht="16.5" customHeight="1">
      <c r="A332" s="32"/>
      <c r="B332" s="33"/>
      <c r="C332" s="240" t="s">
        <v>491</v>
      </c>
      <c r="D332" s="240" t="s">
        <v>422</v>
      </c>
      <c r="E332" s="241" t="s">
        <v>1407</v>
      </c>
      <c r="F332" s="242" t="s">
        <v>1408</v>
      </c>
      <c r="G332" s="243" t="s">
        <v>514</v>
      </c>
      <c r="H332" s="244">
        <v>1</v>
      </c>
      <c r="I332" s="245">
        <v>0</v>
      </c>
      <c r="J332" s="245">
        <f>ROUND(I332*H332,2)</f>
        <v>0</v>
      </c>
      <c r="K332" s="246"/>
      <c r="L332" s="247"/>
      <c r="M332" s="248" t="s">
        <v>1</v>
      </c>
      <c r="N332" s="249" t="s">
        <v>43</v>
      </c>
      <c r="O332" s="193">
        <v>0</v>
      </c>
      <c r="P332" s="193">
        <f>O332*H332</f>
        <v>0</v>
      </c>
      <c r="Q332" s="193">
        <v>0</v>
      </c>
      <c r="R332" s="193">
        <f>Q332*H332</f>
        <v>0</v>
      </c>
      <c r="S332" s="193">
        <v>0</v>
      </c>
      <c r="T332" s="194">
        <f>S332*H332</f>
        <v>0</v>
      </c>
      <c r="U332" s="32"/>
      <c r="V332" s="32"/>
      <c r="W332" s="32"/>
      <c r="X332" s="32"/>
      <c r="Y332" s="32"/>
      <c r="Z332" s="32"/>
      <c r="AA332" s="32"/>
      <c r="AB332" s="32"/>
      <c r="AC332" s="32"/>
      <c r="AD332" s="32"/>
      <c r="AE332" s="32"/>
      <c r="AR332" s="195" t="s">
        <v>183</v>
      </c>
      <c r="AT332" s="195" t="s">
        <v>422</v>
      </c>
      <c r="AU332" s="195" t="s">
        <v>88</v>
      </c>
      <c r="AY332" s="18" t="s">
        <v>133</v>
      </c>
      <c r="BE332" s="196">
        <f>IF(N332="základní",J332,0)</f>
        <v>0</v>
      </c>
      <c r="BF332" s="196">
        <f>IF(N332="snížená",J332,0)</f>
        <v>0</v>
      </c>
      <c r="BG332" s="196">
        <f>IF(N332="zákl. přenesená",J332,0)</f>
        <v>0</v>
      </c>
      <c r="BH332" s="196">
        <f>IF(N332="sníž. přenesená",J332,0)</f>
        <v>0</v>
      </c>
      <c r="BI332" s="196">
        <f>IF(N332="nulová",J332,0)</f>
        <v>0</v>
      </c>
      <c r="BJ332" s="18" t="s">
        <v>86</v>
      </c>
      <c r="BK332" s="196">
        <f>ROUND(I332*H332,2)</f>
        <v>0</v>
      </c>
      <c r="BL332" s="18" t="s">
        <v>139</v>
      </c>
      <c r="BM332" s="195" t="s">
        <v>1409</v>
      </c>
    </row>
    <row r="333" spans="1:47" s="2" customFormat="1" ht="12">
      <c r="A333" s="32"/>
      <c r="B333" s="33"/>
      <c r="C333" s="34"/>
      <c r="D333" s="197" t="s">
        <v>141</v>
      </c>
      <c r="E333" s="34"/>
      <c r="F333" s="198" t="s">
        <v>1410</v>
      </c>
      <c r="G333" s="34"/>
      <c r="H333" s="34"/>
      <c r="I333" s="34"/>
      <c r="J333" s="34"/>
      <c r="K333" s="34"/>
      <c r="L333" s="37"/>
      <c r="M333" s="199"/>
      <c r="N333" s="200"/>
      <c r="O333" s="69"/>
      <c r="P333" s="69"/>
      <c r="Q333" s="69"/>
      <c r="R333" s="69"/>
      <c r="S333" s="69"/>
      <c r="T333" s="70"/>
      <c r="U333" s="32"/>
      <c r="V333" s="32"/>
      <c r="W333" s="32"/>
      <c r="X333" s="32"/>
      <c r="Y333" s="32"/>
      <c r="Z333" s="32"/>
      <c r="AA333" s="32"/>
      <c r="AB333" s="32"/>
      <c r="AC333" s="32"/>
      <c r="AD333" s="32"/>
      <c r="AE333" s="32"/>
      <c r="AT333" s="18" t="s">
        <v>141</v>
      </c>
      <c r="AU333" s="18" t="s">
        <v>88</v>
      </c>
    </row>
    <row r="334" spans="2:51" s="13" customFormat="1" ht="12">
      <c r="B334" s="201"/>
      <c r="C334" s="202"/>
      <c r="D334" s="197" t="s">
        <v>143</v>
      </c>
      <c r="E334" s="203" t="s">
        <v>1</v>
      </c>
      <c r="F334" s="204" t="s">
        <v>1406</v>
      </c>
      <c r="G334" s="202"/>
      <c r="H334" s="203" t="s">
        <v>1</v>
      </c>
      <c r="I334" s="202"/>
      <c r="J334" s="202"/>
      <c r="K334" s="202"/>
      <c r="L334" s="205"/>
      <c r="M334" s="206"/>
      <c r="N334" s="207"/>
      <c r="O334" s="207"/>
      <c r="P334" s="207"/>
      <c r="Q334" s="207"/>
      <c r="R334" s="207"/>
      <c r="S334" s="207"/>
      <c r="T334" s="208"/>
      <c r="AT334" s="209" t="s">
        <v>143</v>
      </c>
      <c r="AU334" s="209" t="s">
        <v>88</v>
      </c>
      <c r="AV334" s="13" t="s">
        <v>86</v>
      </c>
      <c r="AW334" s="13" t="s">
        <v>33</v>
      </c>
      <c r="AX334" s="13" t="s">
        <v>78</v>
      </c>
      <c r="AY334" s="209" t="s">
        <v>133</v>
      </c>
    </row>
    <row r="335" spans="2:51" s="14" customFormat="1" ht="12">
      <c r="B335" s="210"/>
      <c r="C335" s="211"/>
      <c r="D335" s="197" t="s">
        <v>143</v>
      </c>
      <c r="E335" s="212" t="s">
        <v>1</v>
      </c>
      <c r="F335" s="213" t="s">
        <v>536</v>
      </c>
      <c r="G335" s="211"/>
      <c r="H335" s="214">
        <v>1</v>
      </c>
      <c r="I335" s="211"/>
      <c r="J335" s="211"/>
      <c r="K335" s="211"/>
      <c r="L335" s="215"/>
      <c r="M335" s="216"/>
      <c r="N335" s="217"/>
      <c r="O335" s="217"/>
      <c r="P335" s="217"/>
      <c r="Q335" s="217"/>
      <c r="R335" s="217"/>
      <c r="S335" s="217"/>
      <c r="T335" s="218"/>
      <c r="AT335" s="219" t="s">
        <v>143</v>
      </c>
      <c r="AU335" s="219" t="s">
        <v>88</v>
      </c>
      <c r="AV335" s="14" t="s">
        <v>88</v>
      </c>
      <c r="AW335" s="14" t="s">
        <v>33</v>
      </c>
      <c r="AX335" s="14" t="s">
        <v>78</v>
      </c>
      <c r="AY335" s="219" t="s">
        <v>133</v>
      </c>
    </row>
    <row r="336" spans="2:51" s="15" customFormat="1" ht="12">
      <c r="B336" s="220"/>
      <c r="C336" s="221"/>
      <c r="D336" s="197" t="s">
        <v>143</v>
      </c>
      <c r="E336" s="222" t="s">
        <v>1</v>
      </c>
      <c r="F336" s="223" t="s">
        <v>146</v>
      </c>
      <c r="G336" s="221"/>
      <c r="H336" s="224">
        <v>1</v>
      </c>
      <c r="I336" s="221"/>
      <c r="J336" s="221"/>
      <c r="K336" s="221"/>
      <c r="L336" s="225"/>
      <c r="M336" s="226"/>
      <c r="N336" s="227"/>
      <c r="O336" s="227"/>
      <c r="P336" s="227"/>
      <c r="Q336" s="227"/>
      <c r="R336" s="227"/>
      <c r="S336" s="227"/>
      <c r="T336" s="228"/>
      <c r="AT336" s="229" t="s">
        <v>143</v>
      </c>
      <c r="AU336" s="229" t="s">
        <v>88</v>
      </c>
      <c r="AV336" s="15" t="s">
        <v>139</v>
      </c>
      <c r="AW336" s="15" t="s">
        <v>33</v>
      </c>
      <c r="AX336" s="15" t="s">
        <v>86</v>
      </c>
      <c r="AY336" s="229" t="s">
        <v>133</v>
      </c>
    </row>
    <row r="337" spans="1:65" s="2" customFormat="1" ht="16.5" customHeight="1">
      <c r="A337" s="32"/>
      <c r="B337" s="33"/>
      <c r="C337" s="184" t="s">
        <v>498</v>
      </c>
      <c r="D337" s="184" t="s">
        <v>135</v>
      </c>
      <c r="E337" s="185" t="s">
        <v>1411</v>
      </c>
      <c r="F337" s="186" t="s">
        <v>1412</v>
      </c>
      <c r="G337" s="187" t="s">
        <v>514</v>
      </c>
      <c r="H337" s="188">
        <v>2</v>
      </c>
      <c r="I337" s="189">
        <v>0</v>
      </c>
      <c r="J337" s="189">
        <f>ROUND(I337*H337,2)</f>
        <v>0</v>
      </c>
      <c r="K337" s="190"/>
      <c r="L337" s="37"/>
      <c r="M337" s="191" t="s">
        <v>1</v>
      </c>
      <c r="N337" s="192" t="s">
        <v>43</v>
      </c>
      <c r="O337" s="193">
        <v>0.863</v>
      </c>
      <c r="P337" s="193">
        <f>O337*H337</f>
        <v>1.726</v>
      </c>
      <c r="Q337" s="193">
        <v>0.12303</v>
      </c>
      <c r="R337" s="193">
        <f>Q337*H337</f>
        <v>0.24606</v>
      </c>
      <c r="S337" s="193">
        <v>0</v>
      </c>
      <c r="T337" s="194">
        <f>S337*H337</f>
        <v>0</v>
      </c>
      <c r="U337" s="32"/>
      <c r="V337" s="32"/>
      <c r="W337" s="32"/>
      <c r="X337" s="32"/>
      <c r="Y337" s="32"/>
      <c r="Z337" s="32"/>
      <c r="AA337" s="32"/>
      <c r="AB337" s="32"/>
      <c r="AC337" s="32"/>
      <c r="AD337" s="32"/>
      <c r="AE337" s="32"/>
      <c r="AR337" s="195" t="s">
        <v>139</v>
      </c>
      <c r="AT337" s="195" t="s">
        <v>135</v>
      </c>
      <c r="AU337" s="195" t="s">
        <v>88</v>
      </c>
      <c r="AY337" s="18" t="s">
        <v>133</v>
      </c>
      <c r="BE337" s="196">
        <f>IF(N337="základní",J337,0)</f>
        <v>0</v>
      </c>
      <c r="BF337" s="196">
        <f>IF(N337="snížená",J337,0)</f>
        <v>0</v>
      </c>
      <c r="BG337" s="196">
        <f>IF(N337="zákl. přenesená",J337,0)</f>
        <v>0</v>
      </c>
      <c r="BH337" s="196">
        <f>IF(N337="sníž. přenesená",J337,0)</f>
        <v>0</v>
      </c>
      <c r="BI337" s="196">
        <f>IF(N337="nulová",J337,0)</f>
        <v>0</v>
      </c>
      <c r="BJ337" s="18" t="s">
        <v>86</v>
      </c>
      <c r="BK337" s="196">
        <f>ROUND(I337*H337,2)</f>
        <v>0</v>
      </c>
      <c r="BL337" s="18" t="s">
        <v>139</v>
      </c>
      <c r="BM337" s="195" t="s">
        <v>1413</v>
      </c>
    </row>
    <row r="338" spans="1:47" s="2" customFormat="1" ht="12">
      <c r="A338" s="32"/>
      <c r="B338" s="33"/>
      <c r="C338" s="34"/>
      <c r="D338" s="197" t="s">
        <v>141</v>
      </c>
      <c r="E338" s="34"/>
      <c r="F338" s="198" t="s">
        <v>1412</v>
      </c>
      <c r="G338" s="34"/>
      <c r="H338" s="34"/>
      <c r="I338" s="34"/>
      <c r="J338" s="34"/>
      <c r="K338" s="34"/>
      <c r="L338" s="37"/>
      <c r="M338" s="199"/>
      <c r="N338" s="200"/>
      <c r="O338" s="69"/>
      <c r="P338" s="69"/>
      <c r="Q338" s="69"/>
      <c r="R338" s="69"/>
      <c r="S338" s="69"/>
      <c r="T338" s="70"/>
      <c r="U338" s="32"/>
      <c r="V338" s="32"/>
      <c r="W338" s="32"/>
      <c r="X338" s="32"/>
      <c r="Y338" s="32"/>
      <c r="Z338" s="32"/>
      <c r="AA338" s="32"/>
      <c r="AB338" s="32"/>
      <c r="AC338" s="32"/>
      <c r="AD338" s="32"/>
      <c r="AE338" s="32"/>
      <c r="AT338" s="18" t="s">
        <v>141</v>
      </c>
      <c r="AU338" s="18" t="s">
        <v>88</v>
      </c>
    </row>
    <row r="339" spans="2:51" s="13" customFormat="1" ht="12">
      <c r="B339" s="201"/>
      <c r="C339" s="202"/>
      <c r="D339" s="197" t="s">
        <v>143</v>
      </c>
      <c r="E339" s="203" t="s">
        <v>1</v>
      </c>
      <c r="F339" s="204" t="s">
        <v>1353</v>
      </c>
      <c r="G339" s="202"/>
      <c r="H339" s="203" t="s">
        <v>1</v>
      </c>
      <c r="I339" s="202"/>
      <c r="J339" s="202"/>
      <c r="K339" s="202"/>
      <c r="L339" s="205"/>
      <c r="M339" s="206"/>
      <c r="N339" s="207"/>
      <c r="O339" s="207"/>
      <c r="P339" s="207"/>
      <c r="Q339" s="207"/>
      <c r="R339" s="207"/>
      <c r="S339" s="207"/>
      <c r="T339" s="208"/>
      <c r="AT339" s="209" t="s">
        <v>143</v>
      </c>
      <c r="AU339" s="209" t="s">
        <v>88</v>
      </c>
      <c r="AV339" s="13" t="s">
        <v>86</v>
      </c>
      <c r="AW339" s="13" t="s">
        <v>33</v>
      </c>
      <c r="AX339" s="13" t="s">
        <v>78</v>
      </c>
      <c r="AY339" s="209" t="s">
        <v>133</v>
      </c>
    </row>
    <row r="340" spans="2:51" s="14" customFormat="1" ht="12">
      <c r="B340" s="210"/>
      <c r="C340" s="211"/>
      <c r="D340" s="197" t="s">
        <v>143</v>
      </c>
      <c r="E340" s="212" t="s">
        <v>1</v>
      </c>
      <c r="F340" s="213" t="s">
        <v>1414</v>
      </c>
      <c r="G340" s="211"/>
      <c r="H340" s="214">
        <v>1</v>
      </c>
      <c r="I340" s="211"/>
      <c r="J340" s="211"/>
      <c r="K340" s="211"/>
      <c r="L340" s="215"/>
      <c r="M340" s="216"/>
      <c r="N340" s="217"/>
      <c r="O340" s="217"/>
      <c r="P340" s="217"/>
      <c r="Q340" s="217"/>
      <c r="R340" s="217"/>
      <c r="S340" s="217"/>
      <c r="T340" s="218"/>
      <c r="AT340" s="219" t="s">
        <v>143</v>
      </c>
      <c r="AU340" s="219" t="s">
        <v>88</v>
      </c>
      <c r="AV340" s="14" t="s">
        <v>88</v>
      </c>
      <c r="AW340" s="14" t="s">
        <v>33</v>
      </c>
      <c r="AX340" s="14" t="s">
        <v>78</v>
      </c>
      <c r="AY340" s="219" t="s">
        <v>133</v>
      </c>
    </row>
    <row r="341" spans="2:51" s="14" customFormat="1" ht="12">
      <c r="B341" s="210"/>
      <c r="C341" s="211"/>
      <c r="D341" s="197" t="s">
        <v>143</v>
      </c>
      <c r="E341" s="212" t="s">
        <v>1</v>
      </c>
      <c r="F341" s="213" t="s">
        <v>1415</v>
      </c>
      <c r="G341" s="211"/>
      <c r="H341" s="214">
        <v>1</v>
      </c>
      <c r="I341" s="211"/>
      <c r="J341" s="211"/>
      <c r="K341" s="211"/>
      <c r="L341" s="215"/>
      <c r="M341" s="216"/>
      <c r="N341" s="217"/>
      <c r="O341" s="217"/>
      <c r="P341" s="217"/>
      <c r="Q341" s="217"/>
      <c r="R341" s="217"/>
      <c r="S341" s="217"/>
      <c r="T341" s="218"/>
      <c r="AT341" s="219" t="s">
        <v>143</v>
      </c>
      <c r="AU341" s="219" t="s">
        <v>88</v>
      </c>
      <c r="AV341" s="14" t="s">
        <v>88</v>
      </c>
      <c r="AW341" s="14" t="s">
        <v>33</v>
      </c>
      <c r="AX341" s="14" t="s">
        <v>78</v>
      </c>
      <c r="AY341" s="219" t="s">
        <v>133</v>
      </c>
    </row>
    <row r="342" spans="2:51" s="15" customFormat="1" ht="12">
      <c r="B342" s="220"/>
      <c r="C342" s="221"/>
      <c r="D342" s="197" t="s">
        <v>143</v>
      </c>
      <c r="E342" s="222" t="s">
        <v>1</v>
      </c>
      <c r="F342" s="223" t="s">
        <v>146</v>
      </c>
      <c r="G342" s="221"/>
      <c r="H342" s="224">
        <v>2</v>
      </c>
      <c r="I342" s="221"/>
      <c r="J342" s="221"/>
      <c r="K342" s="221"/>
      <c r="L342" s="225"/>
      <c r="M342" s="226"/>
      <c r="N342" s="227"/>
      <c r="O342" s="227"/>
      <c r="P342" s="227"/>
      <c r="Q342" s="227"/>
      <c r="R342" s="227"/>
      <c r="S342" s="227"/>
      <c r="T342" s="228"/>
      <c r="AT342" s="229" t="s">
        <v>143</v>
      </c>
      <c r="AU342" s="229" t="s">
        <v>88</v>
      </c>
      <c r="AV342" s="15" t="s">
        <v>139</v>
      </c>
      <c r="AW342" s="15" t="s">
        <v>33</v>
      </c>
      <c r="AX342" s="15" t="s">
        <v>86</v>
      </c>
      <c r="AY342" s="229" t="s">
        <v>133</v>
      </c>
    </row>
    <row r="343" spans="1:65" s="2" customFormat="1" ht="16.5" customHeight="1">
      <c r="A343" s="32"/>
      <c r="B343" s="33"/>
      <c r="C343" s="240" t="s">
        <v>511</v>
      </c>
      <c r="D343" s="240" t="s">
        <v>422</v>
      </c>
      <c r="E343" s="241" t="s">
        <v>1416</v>
      </c>
      <c r="F343" s="242" t="s">
        <v>1417</v>
      </c>
      <c r="G343" s="243" t="s">
        <v>514</v>
      </c>
      <c r="H343" s="244">
        <v>1</v>
      </c>
      <c r="I343" s="245">
        <v>0</v>
      </c>
      <c r="J343" s="245">
        <f>ROUND(I343*H343,2)</f>
        <v>0</v>
      </c>
      <c r="K343" s="246"/>
      <c r="L343" s="247"/>
      <c r="M343" s="248" t="s">
        <v>1</v>
      </c>
      <c r="N343" s="249" t="s">
        <v>43</v>
      </c>
      <c r="O343" s="193">
        <v>0</v>
      </c>
      <c r="P343" s="193">
        <f>O343*H343</f>
        <v>0</v>
      </c>
      <c r="Q343" s="193">
        <v>0.0071</v>
      </c>
      <c r="R343" s="193">
        <f>Q343*H343</f>
        <v>0.0071</v>
      </c>
      <c r="S343" s="193">
        <v>0</v>
      </c>
      <c r="T343" s="194">
        <f>S343*H343</f>
        <v>0</v>
      </c>
      <c r="U343" s="32"/>
      <c r="V343" s="32"/>
      <c r="W343" s="32"/>
      <c r="X343" s="32"/>
      <c r="Y343" s="32"/>
      <c r="Z343" s="32"/>
      <c r="AA343" s="32"/>
      <c r="AB343" s="32"/>
      <c r="AC343" s="32"/>
      <c r="AD343" s="32"/>
      <c r="AE343" s="32"/>
      <c r="AR343" s="195" t="s">
        <v>183</v>
      </c>
      <c r="AT343" s="195" t="s">
        <v>422</v>
      </c>
      <c r="AU343" s="195" t="s">
        <v>88</v>
      </c>
      <c r="AY343" s="18" t="s">
        <v>133</v>
      </c>
      <c r="BE343" s="196">
        <f>IF(N343="základní",J343,0)</f>
        <v>0</v>
      </c>
      <c r="BF343" s="196">
        <f>IF(N343="snížená",J343,0)</f>
        <v>0</v>
      </c>
      <c r="BG343" s="196">
        <f>IF(N343="zákl. přenesená",J343,0)</f>
        <v>0</v>
      </c>
      <c r="BH343" s="196">
        <f>IF(N343="sníž. přenesená",J343,0)</f>
        <v>0</v>
      </c>
      <c r="BI343" s="196">
        <f>IF(N343="nulová",J343,0)</f>
        <v>0</v>
      </c>
      <c r="BJ343" s="18" t="s">
        <v>86</v>
      </c>
      <c r="BK343" s="196">
        <f>ROUND(I343*H343,2)</f>
        <v>0</v>
      </c>
      <c r="BL343" s="18" t="s">
        <v>139</v>
      </c>
      <c r="BM343" s="195" t="s">
        <v>1418</v>
      </c>
    </row>
    <row r="344" spans="1:47" s="2" customFormat="1" ht="12">
      <c r="A344" s="32"/>
      <c r="B344" s="33"/>
      <c r="C344" s="34"/>
      <c r="D344" s="197" t="s">
        <v>141</v>
      </c>
      <c r="E344" s="34"/>
      <c r="F344" s="198" t="s">
        <v>1417</v>
      </c>
      <c r="G344" s="34"/>
      <c r="H344" s="34"/>
      <c r="I344" s="34"/>
      <c r="J344" s="34"/>
      <c r="K344" s="34"/>
      <c r="L344" s="37"/>
      <c r="M344" s="199"/>
      <c r="N344" s="200"/>
      <c r="O344" s="69"/>
      <c r="P344" s="69"/>
      <c r="Q344" s="69"/>
      <c r="R344" s="69"/>
      <c r="S344" s="69"/>
      <c r="T344" s="70"/>
      <c r="U344" s="32"/>
      <c r="V344" s="32"/>
      <c r="W344" s="32"/>
      <c r="X344" s="32"/>
      <c r="Y344" s="32"/>
      <c r="Z344" s="32"/>
      <c r="AA344" s="32"/>
      <c r="AB344" s="32"/>
      <c r="AC344" s="32"/>
      <c r="AD344" s="32"/>
      <c r="AE344" s="32"/>
      <c r="AT344" s="18" t="s">
        <v>141</v>
      </c>
      <c r="AU344" s="18" t="s">
        <v>88</v>
      </c>
    </row>
    <row r="345" spans="2:51" s="13" customFormat="1" ht="12">
      <c r="B345" s="201"/>
      <c r="C345" s="202"/>
      <c r="D345" s="197" t="s">
        <v>143</v>
      </c>
      <c r="E345" s="203" t="s">
        <v>1</v>
      </c>
      <c r="F345" s="204" t="s">
        <v>1353</v>
      </c>
      <c r="G345" s="202"/>
      <c r="H345" s="203" t="s">
        <v>1</v>
      </c>
      <c r="I345" s="202"/>
      <c r="J345" s="202"/>
      <c r="K345" s="202"/>
      <c r="L345" s="205"/>
      <c r="M345" s="206"/>
      <c r="N345" s="207"/>
      <c r="O345" s="207"/>
      <c r="P345" s="207"/>
      <c r="Q345" s="207"/>
      <c r="R345" s="207"/>
      <c r="S345" s="207"/>
      <c r="T345" s="208"/>
      <c r="AT345" s="209" t="s">
        <v>143</v>
      </c>
      <c r="AU345" s="209" t="s">
        <v>88</v>
      </c>
      <c r="AV345" s="13" t="s">
        <v>86</v>
      </c>
      <c r="AW345" s="13" t="s">
        <v>33</v>
      </c>
      <c r="AX345" s="13" t="s">
        <v>78</v>
      </c>
      <c r="AY345" s="209" t="s">
        <v>133</v>
      </c>
    </row>
    <row r="346" spans="2:51" s="14" customFormat="1" ht="12">
      <c r="B346" s="210"/>
      <c r="C346" s="211"/>
      <c r="D346" s="197" t="s">
        <v>143</v>
      </c>
      <c r="E346" s="212" t="s">
        <v>1</v>
      </c>
      <c r="F346" s="213" t="s">
        <v>536</v>
      </c>
      <c r="G346" s="211"/>
      <c r="H346" s="214">
        <v>1</v>
      </c>
      <c r="I346" s="211"/>
      <c r="J346" s="211"/>
      <c r="K346" s="211"/>
      <c r="L346" s="215"/>
      <c r="M346" s="216"/>
      <c r="N346" s="217"/>
      <c r="O346" s="217"/>
      <c r="P346" s="217"/>
      <c r="Q346" s="217"/>
      <c r="R346" s="217"/>
      <c r="S346" s="217"/>
      <c r="T346" s="218"/>
      <c r="AT346" s="219" t="s">
        <v>143</v>
      </c>
      <c r="AU346" s="219" t="s">
        <v>88</v>
      </c>
      <c r="AV346" s="14" t="s">
        <v>88</v>
      </c>
      <c r="AW346" s="14" t="s">
        <v>33</v>
      </c>
      <c r="AX346" s="14" t="s">
        <v>78</v>
      </c>
      <c r="AY346" s="219" t="s">
        <v>133</v>
      </c>
    </row>
    <row r="347" spans="2:51" s="15" customFormat="1" ht="12">
      <c r="B347" s="220"/>
      <c r="C347" s="221"/>
      <c r="D347" s="197" t="s">
        <v>143</v>
      </c>
      <c r="E347" s="222" t="s">
        <v>1</v>
      </c>
      <c r="F347" s="223" t="s">
        <v>146</v>
      </c>
      <c r="G347" s="221"/>
      <c r="H347" s="224">
        <v>1</v>
      </c>
      <c r="I347" s="221"/>
      <c r="J347" s="221"/>
      <c r="K347" s="221"/>
      <c r="L347" s="225"/>
      <c r="M347" s="226"/>
      <c r="N347" s="227"/>
      <c r="O347" s="227"/>
      <c r="P347" s="227"/>
      <c r="Q347" s="227"/>
      <c r="R347" s="227"/>
      <c r="S347" s="227"/>
      <c r="T347" s="228"/>
      <c r="AT347" s="229" t="s">
        <v>143</v>
      </c>
      <c r="AU347" s="229" t="s">
        <v>88</v>
      </c>
      <c r="AV347" s="15" t="s">
        <v>139</v>
      </c>
      <c r="AW347" s="15" t="s">
        <v>33</v>
      </c>
      <c r="AX347" s="15" t="s">
        <v>86</v>
      </c>
      <c r="AY347" s="229" t="s">
        <v>133</v>
      </c>
    </row>
    <row r="348" spans="1:65" s="2" customFormat="1" ht="16.5" customHeight="1">
      <c r="A348" s="32"/>
      <c r="B348" s="33"/>
      <c r="C348" s="240" t="s">
        <v>519</v>
      </c>
      <c r="D348" s="240" t="s">
        <v>422</v>
      </c>
      <c r="E348" s="241" t="s">
        <v>1419</v>
      </c>
      <c r="F348" s="242" t="s">
        <v>1420</v>
      </c>
      <c r="G348" s="243" t="s">
        <v>514</v>
      </c>
      <c r="H348" s="244">
        <v>1</v>
      </c>
      <c r="I348" s="245">
        <v>0</v>
      </c>
      <c r="J348" s="245">
        <f>ROUND(I348*H348,2)</f>
        <v>0</v>
      </c>
      <c r="K348" s="246"/>
      <c r="L348" s="247"/>
      <c r="M348" s="248" t="s">
        <v>1</v>
      </c>
      <c r="N348" s="249" t="s">
        <v>43</v>
      </c>
      <c r="O348" s="193">
        <v>0</v>
      </c>
      <c r="P348" s="193">
        <f>O348*H348</f>
        <v>0</v>
      </c>
      <c r="Q348" s="193">
        <v>0.0025</v>
      </c>
      <c r="R348" s="193">
        <f>Q348*H348</f>
        <v>0.0025</v>
      </c>
      <c r="S348" s="193">
        <v>0</v>
      </c>
      <c r="T348" s="194">
        <f>S348*H348</f>
        <v>0</v>
      </c>
      <c r="U348" s="32"/>
      <c r="V348" s="32"/>
      <c r="W348" s="32"/>
      <c r="X348" s="32"/>
      <c r="Y348" s="32"/>
      <c r="Z348" s="32"/>
      <c r="AA348" s="32"/>
      <c r="AB348" s="32"/>
      <c r="AC348" s="32"/>
      <c r="AD348" s="32"/>
      <c r="AE348" s="32"/>
      <c r="AR348" s="195" t="s">
        <v>183</v>
      </c>
      <c r="AT348" s="195" t="s">
        <v>422</v>
      </c>
      <c r="AU348" s="195" t="s">
        <v>88</v>
      </c>
      <c r="AY348" s="18" t="s">
        <v>133</v>
      </c>
      <c r="BE348" s="196">
        <f>IF(N348="základní",J348,0)</f>
        <v>0</v>
      </c>
      <c r="BF348" s="196">
        <f>IF(N348="snížená",J348,0)</f>
        <v>0</v>
      </c>
      <c r="BG348" s="196">
        <f>IF(N348="zákl. přenesená",J348,0)</f>
        <v>0</v>
      </c>
      <c r="BH348" s="196">
        <f>IF(N348="sníž. přenesená",J348,0)</f>
        <v>0</v>
      </c>
      <c r="BI348" s="196">
        <f>IF(N348="nulová",J348,0)</f>
        <v>0</v>
      </c>
      <c r="BJ348" s="18" t="s">
        <v>86</v>
      </c>
      <c r="BK348" s="196">
        <f>ROUND(I348*H348,2)</f>
        <v>0</v>
      </c>
      <c r="BL348" s="18" t="s">
        <v>139</v>
      </c>
      <c r="BM348" s="195" t="s">
        <v>1421</v>
      </c>
    </row>
    <row r="349" spans="1:47" s="2" customFormat="1" ht="12">
      <c r="A349" s="32"/>
      <c r="B349" s="33"/>
      <c r="C349" s="34"/>
      <c r="D349" s="197" t="s">
        <v>141</v>
      </c>
      <c r="E349" s="34"/>
      <c r="F349" s="198" t="s">
        <v>1420</v>
      </c>
      <c r="G349" s="34"/>
      <c r="H349" s="34"/>
      <c r="I349" s="34"/>
      <c r="J349" s="34"/>
      <c r="K349" s="34"/>
      <c r="L349" s="37"/>
      <c r="M349" s="199"/>
      <c r="N349" s="200"/>
      <c r="O349" s="69"/>
      <c r="P349" s="69"/>
      <c r="Q349" s="69"/>
      <c r="R349" s="69"/>
      <c r="S349" s="69"/>
      <c r="T349" s="70"/>
      <c r="U349" s="32"/>
      <c r="V349" s="32"/>
      <c r="W349" s="32"/>
      <c r="X349" s="32"/>
      <c r="Y349" s="32"/>
      <c r="Z349" s="32"/>
      <c r="AA349" s="32"/>
      <c r="AB349" s="32"/>
      <c r="AC349" s="32"/>
      <c r="AD349" s="32"/>
      <c r="AE349" s="32"/>
      <c r="AT349" s="18" t="s">
        <v>141</v>
      </c>
      <c r="AU349" s="18" t="s">
        <v>88</v>
      </c>
    </row>
    <row r="350" spans="2:51" s="13" customFormat="1" ht="12">
      <c r="B350" s="201"/>
      <c r="C350" s="202"/>
      <c r="D350" s="197" t="s">
        <v>143</v>
      </c>
      <c r="E350" s="203" t="s">
        <v>1</v>
      </c>
      <c r="F350" s="204" t="s">
        <v>1353</v>
      </c>
      <c r="G350" s="202"/>
      <c r="H350" s="203" t="s">
        <v>1</v>
      </c>
      <c r="I350" s="202"/>
      <c r="J350" s="202"/>
      <c r="K350" s="202"/>
      <c r="L350" s="205"/>
      <c r="M350" s="206"/>
      <c r="N350" s="207"/>
      <c r="O350" s="207"/>
      <c r="P350" s="207"/>
      <c r="Q350" s="207"/>
      <c r="R350" s="207"/>
      <c r="S350" s="207"/>
      <c r="T350" s="208"/>
      <c r="AT350" s="209" t="s">
        <v>143</v>
      </c>
      <c r="AU350" s="209" t="s">
        <v>88</v>
      </c>
      <c r="AV350" s="13" t="s">
        <v>86</v>
      </c>
      <c r="AW350" s="13" t="s">
        <v>33</v>
      </c>
      <c r="AX350" s="13" t="s">
        <v>78</v>
      </c>
      <c r="AY350" s="209" t="s">
        <v>133</v>
      </c>
    </row>
    <row r="351" spans="2:51" s="14" customFormat="1" ht="12">
      <c r="B351" s="210"/>
      <c r="C351" s="211"/>
      <c r="D351" s="197" t="s">
        <v>143</v>
      </c>
      <c r="E351" s="212" t="s">
        <v>1</v>
      </c>
      <c r="F351" s="213" t="s">
        <v>536</v>
      </c>
      <c r="G351" s="211"/>
      <c r="H351" s="214">
        <v>1</v>
      </c>
      <c r="I351" s="211"/>
      <c r="J351" s="211"/>
      <c r="K351" s="211"/>
      <c r="L351" s="215"/>
      <c r="M351" s="216"/>
      <c r="N351" s="217"/>
      <c r="O351" s="217"/>
      <c r="P351" s="217"/>
      <c r="Q351" s="217"/>
      <c r="R351" s="217"/>
      <c r="S351" s="217"/>
      <c r="T351" s="218"/>
      <c r="AT351" s="219" t="s">
        <v>143</v>
      </c>
      <c r="AU351" s="219" t="s">
        <v>88</v>
      </c>
      <c r="AV351" s="14" t="s">
        <v>88</v>
      </c>
      <c r="AW351" s="14" t="s">
        <v>33</v>
      </c>
      <c r="AX351" s="14" t="s">
        <v>78</v>
      </c>
      <c r="AY351" s="219" t="s">
        <v>133</v>
      </c>
    </row>
    <row r="352" spans="2:51" s="15" customFormat="1" ht="12">
      <c r="B352" s="220"/>
      <c r="C352" s="221"/>
      <c r="D352" s="197" t="s">
        <v>143</v>
      </c>
      <c r="E352" s="222" t="s">
        <v>1</v>
      </c>
      <c r="F352" s="223" t="s">
        <v>146</v>
      </c>
      <c r="G352" s="221"/>
      <c r="H352" s="224">
        <v>1</v>
      </c>
      <c r="I352" s="221"/>
      <c r="J352" s="221"/>
      <c r="K352" s="221"/>
      <c r="L352" s="225"/>
      <c r="M352" s="226"/>
      <c r="N352" s="227"/>
      <c r="O352" s="227"/>
      <c r="P352" s="227"/>
      <c r="Q352" s="227"/>
      <c r="R352" s="227"/>
      <c r="S352" s="227"/>
      <c r="T352" s="228"/>
      <c r="AT352" s="229" t="s">
        <v>143</v>
      </c>
      <c r="AU352" s="229" t="s">
        <v>88</v>
      </c>
      <c r="AV352" s="15" t="s">
        <v>139</v>
      </c>
      <c r="AW352" s="15" t="s">
        <v>33</v>
      </c>
      <c r="AX352" s="15" t="s">
        <v>86</v>
      </c>
      <c r="AY352" s="229" t="s">
        <v>133</v>
      </c>
    </row>
    <row r="353" spans="1:65" s="2" customFormat="1" ht="16.5" customHeight="1">
      <c r="A353" s="32"/>
      <c r="B353" s="33"/>
      <c r="C353" s="240" t="s">
        <v>523</v>
      </c>
      <c r="D353" s="240" t="s">
        <v>422</v>
      </c>
      <c r="E353" s="241" t="s">
        <v>1422</v>
      </c>
      <c r="F353" s="242" t="s">
        <v>1423</v>
      </c>
      <c r="G353" s="243" t="s">
        <v>514</v>
      </c>
      <c r="H353" s="244">
        <v>1</v>
      </c>
      <c r="I353" s="245">
        <v>0</v>
      </c>
      <c r="J353" s="245">
        <f>ROUND(I353*H353,2)</f>
        <v>0</v>
      </c>
      <c r="K353" s="246"/>
      <c r="L353" s="247"/>
      <c r="M353" s="248" t="s">
        <v>1</v>
      </c>
      <c r="N353" s="249" t="s">
        <v>43</v>
      </c>
      <c r="O353" s="193">
        <v>0</v>
      </c>
      <c r="P353" s="193">
        <f>O353*H353</f>
        <v>0</v>
      </c>
      <c r="Q353" s="193">
        <v>0.00065</v>
      </c>
      <c r="R353" s="193">
        <f>Q353*H353</f>
        <v>0.00065</v>
      </c>
      <c r="S353" s="193">
        <v>0</v>
      </c>
      <c r="T353" s="194">
        <f>S353*H353</f>
        <v>0</v>
      </c>
      <c r="U353" s="32"/>
      <c r="V353" s="32"/>
      <c r="W353" s="32"/>
      <c r="X353" s="32"/>
      <c r="Y353" s="32"/>
      <c r="Z353" s="32"/>
      <c r="AA353" s="32"/>
      <c r="AB353" s="32"/>
      <c r="AC353" s="32"/>
      <c r="AD353" s="32"/>
      <c r="AE353" s="32"/>
      <c r="AR353" s="195" t="s">
        <v>183</v>
      </c>
      <c r="AT353" s="195" t="s">
        <v>422</v>
      </c>
      <c r="AU353" s="195" t="s">
        <v>88</v>
      </c>
      <c r="AY353" s="18" t="s">
        <v>133</v>
      </c>
      <c r="BE353" s="196">
        <f>IF(N353="základní",J353,0)</f>
        <v>0</v>
      </c>
      <c r="BF353" s="196">
        <f>IF(N353="snížená",J353,0)</f>
        <v>0</v>
      </c>
      <c r="BG353" s="196">
        <f>IF(N353="zákl. přenesená",J353,0)</f>
        <v>0</v>
      </c>
      <c r="BH353" s="196">
        <f>IF(N353="sníž. přenesená",J353,0)</f>
        <v>0</v>
      </c>
      <c r="BI353" s="196">
        <f>IF(N353="nulová",J353,0)</f>
        <v>0</v>
      </c>
      <c r="BJ353" s="18" t="s">
        <v>86</v>
      </c>
      <c r="BK353" s="196">
        <f>ROUND(I353*H353,2)</f>
        <v>0</v>
      </c>
      <c r="BL353" s="18" t="s">
        <v>139</v>
      </c>
      <c r="BM353" s="195" t="s">
        <v>1424</v>
      </c>
    </row>
    <row r="354" spans="1:47" s="2" customFormat="1" ht="12">
      <c r="A354" s="32"/>
      <c r="B354" s="33"/>
      <c r="C354" s="34"/>
      <c r="D354" s="197" t="s">
        <v>141</v>
      </c>
      <c r="E354" s="34"/>
      <c r="F354" s="198" t="s">
        <v>1423</v>
      </c>
      <c r="G354" s="34"/>
      <c r="H354" s="34"/>
      <c r="I354" s="34"/>
      <c r="J354" s="34"/>
      <c r="K354" s="34"/>
      <c r="L354" s="37"/>
      <c r="M354" s="199"/>
      <c r="N354" s="200"/>
      <c r="O354" s="69"/>
      <c r="P354" s="69"/>
      <c r="Q354" s="69"/>
      <c r="R354" s="69"/>
      <c r="S354" s="69"/>
      <c r="T354" s="70"/>
      <c r="U354" s="32"/>
      <c r="V354" s="32"/>
      <c r="W354" s="32"/>
      <c r="X354" s="32"/>
      <c r="Y354" s="32"/>
      <c r="Z354" s="32"/>
      <c r="AA354" s="32"/>
      <c r="AB354" s="32"/>
      <c r="AC354" s="32"/>
      <c r="AD354" s="32"/>
      <c r="AE354" s="32"/>
      <c r="AT354" s="18" t="s">
        <v>141</v>
      </c>
      <c r="AU354" s="18" t="s">
        <v>88</v>
      </c>
    </row>
    <row r="355" spans="2:51" s="13" customFormat="1" ht="12">
      <c r="B355" s="201"/>
      <c r="C355" s="202"/>
      <c r="D355" s="197" t="s">
        <v>143</v>
      </c>
      <c r="E355" s="203" t="s">
        <v>1</v>
      </c>
      <c r="F355" s="204" t="s">
        <v>1353</v>
      </c>
      <c r="G355" s="202"/>
      <c r="H355" s="203" t="s">
        <v>1</v>
      </c>
      <c r="I355" s="202"/>
      <c r="J355" s="202"/>
      <c r="K355" s="202"/>
      <c r="L355" s="205"/>
      <c r="M355" s="206"/>
      <c r="N355" s="207"/>
      <c r="O355" s="207"/>
      <c r="P355" s="207"/>
      <c r="Q355" s="207"/>
      <c r="R355" s="207"/>
      <c r="S355" s="207"/>
      <c r="T355" s="208"/>
      <c r="AT355" s="209" t="s">
        <v>143</v>
      </c>
      <c r="AU355" s="209" t="s">
        <v>88</v>
      </c>
      <c r="AV355" s="13" t="s">
        <v>86</v>
      </c>
      <c r="AW355" s="13" t="s">
        <v>33</v>
      </c>
      <c r="AX355" s="13" t="s">
        <v>78</v>
      </c>
      <c r="AY355" s="209" t="s">
        <v>133</v>
      </c>
    </row>
    <row r="356" spans="2:51" s="14" customFormat="1" ht="12">
      <c r="B356" s="210"/>
      <c r="C356" s="211"/>
      <c r="D356" s="197" t="s">
        <v>143</v>
      </c>
      <c r="E356" s="212" t="s">
        <v>1</v>
      </c>
      <c r="F356" s="213" t="s">
        <v>536</v>
      </c>
      <c r="G356" s="211"/>
      <c r="H356" s="214">
        <v>1</v>
      </c>
      <c r="I356" s="211"/>
      <c r="J356" s="211"/>
      <c r="K356" s="211"/>
      <c r="L356" s="215"/>
      <c r="M356" s="216"/>
      <c r="N356" s="217"/>
      <c r="O356" s="217"/>
      <c r="P356" s="217"/>
      <c r="Q356" s="217"/>
      <c r="R356" s="217"/>
      <c r="S356" s="217"/>
      <c r="T356" s="218"/>
      <c r="AT356" s="219" t="s">
        <v>143</v>
      </c>
      <c r="AU356" s="219" t="s">
        <v>88</v>
      </c>
      <c r="AV356" s="14" t="s">
        <v>88</v>
      </c>
      <c r="AW356" s="14" t="s">
        <v>33</v>
      </c>
      <c r="AX356" s="14" t="s">
        <v>78</v>
      </c>
      <c r="AY356" s="219" t="s">
        <v>133</v>
      </c>
    </row>
    <row r="357" spans="2:51" s="15" customFormat="1" ht="12">
      <c r="B357" s="220"/>
      <c r="C357" s="221"/>
      <c r="D357" s="197" t="s">
        <v>143</v>
      </c>
      <c r="E357" s="222" t="s">
        <v>1</v>
      </c>
      <c r="F357" s="223" t="s">
        <v>146</v>
      </c>
      <c r="G357" s="221"/>
      <c r="H357" s="224">
        <v>1</v>
      </c>
      <c r="I357" s="221"/>
      <c r="J357" s="221"/>
      <c r="K357" s="221"/>
      <c r="L357" s="225"/>
      <c r="M357" s="226"/>
      <c r="N357" s="227"/>
      <c r="O357" s="227"/>
      <c r="P357" s="227"/>
      <c r="Q357" s="227"/>
      <c r="R357" s="227"/>
      <c r="S357" s="227"/>
      <c r="T357" s="228"/>
      <c r="AT357" s="229" t="s">
        <v>143</v>
      </c>
      <c r="AU357" s="229" t="s">
        <v>88</v>
      </c>
      <c r="AV357" s="15" t="s">
        <v>139</v>
      </c>
      <c r="AW357" s="15" t="s">
        <v>33</v>
      </c>
      <c r="AX357" s="15" t="s">
        <v>86</v>
      </c>
      <c r="AY357" s="229" t="s">
        <v>133</v>
      </c>
    </row>
    <row r="358" spans="1:65" s="2" customFormat="1" ht="16.5" customHeight="1">
      <c r="A358" s="32"/>
      <c r="B358" s="33"/>
      <c r="C358" s="184" t="s">
        <v>527</v>
      </c>
      <c r="D358" s="184" t="s">
        <v>135</v>
      </c>
      <c r="E358" s="185" t="s">
        <v>1425</v>
      </c>
      <c r="F358" s="186" t="s">
        <v>1426</v>
      </c>
      <c r="G358" s="187" t="s">
        <v>249</v>
      </c>
      <c r="H358" s="188">
        <v>0.08</v>
      </c>
      <c r="I358" s="189">
        <v>0</v>
      </c>
      <c r="J358" s="189">
        <f>ROUND(I358*H358,2)</f>
        <v>0</v>
      </c>
      <c r="K358" s="190"/>
      <c r="L358" s="37"/>
      <c r="M358" s="191" t="s">
        <v>1</v>
      </c>
      <c r="N358" s="192" t="s">
        <v>43</v>
      </c>
      <c r="O358" s="193">
        <v>1.319</v>
      </c>
      <c r="P358" s="193">
        <f>O358*H358</f>
        <v>0.10552</v>
      </c>
      <c r="Q358" s="193">
        <v>0</v>
      </c>
      <c r="R358" s="193">
        <f>Q358*H358</f>
        <v>0</v>
      </c>
      <c r="S358" s="193">
        <v>0</v>
      </c>
      <c r="T358" s="194">
        <f>S358*H358</f>
        <v>0</v>
      </c>
      <c r="U358" s="32"/>
      <c r="V358" s="32"/>
      <c r="W358" s="32"/>
      <c r="X358" s="32"/>
      <c r="Y358" s="32"/>
      <c r="Z358" s="32"/>
      <c r="AA358" s="32"/>
      <c r="AB358" s="32"/>
      <c r="AC358" s="32"/>
      <c r="AD358" s="32"/>
      <c r="AE358" s="32"/>
      <c r="AR358" s="195" t="s">
        <v>139</v>
      </c>
      <c r="AT358" s="195" t="s">
        <v>135</v>
      </c>
      <c r="AU358" s="195" t="s">
        <v>88</v>
      </c>
      <c r="AY358" s="18" t="s">
        <v>133</v>
      </c>
      <c r="BE358" s="196">
        <f>IF(N358="základní",J358,0)</f>
        <v>0</v>
      </c>
      <c r="BF358" s="196">
        <f>IF(N358="snížená",J358,0)</f>
        <v>0</v>
      </c>
      <c r="BG358" s="196">
        <f>IF(N358="zákl. přenesená",J358,0)</f>
        <v>0</v>
      </c>
      <c r="BH358" s="196">
        <f>IF(N358="sníž. přenesená",J358,0)</f>
        <v>0</v>
      </c>
      <c r="BI358" s="196">
        <f>IF(N358="nulová",J358,0)</f>
        <v>0</v>
      </c>
      <c r="BJ358" s="18" t="s">
        <v>86</v>
      </c>
      <c r="BK358" s="196">
        <f>ROUND(I358*H358,2)</f>
        <v>0</v>
      </c>
      <c r="BL358" s="18" t="s">
        <v>139</v>
      </c>
      <c r="BM358" s="195" t="s">
        <v>1427</v>
      </c>
    </row>
    <row r="359" spans="1:47" s="2" customFormat="1" ht="12">
      <c r="A359" s="32"/>
      <c r="B359" s="33"/>
      <c r="C359" s="34"/>
      <c r="D359" s="197" t="s">
        <v>141</v>
      </c>
      <c r="E359" s="34"/>
      <c r="F359" s="198" t="s">
        <v>1428</v>
      </c>
      <c r="G359" s="34"/>
      <c r="H359" s="34"/>
      <c r="I359" s="34"/>
      <c r="J359" s="34"/>
      <c r="K359" s="34"/>
      <c r="L359" s="37"/>
      <c r="M359" s="199"/>
      <c r="N359" s="200"/>
      <c r="O359" s="69"/>
      <c r="P359" s="69"/>
      <c r="Q359" s="69"/>
      <c r="R359" s="69"/>
      <c r="S359" s="69"/>
      <c r="T359" s="70"/>
      <c r="U359" s="32"/>
      <c r="V359" s="32"/>
      <c r="W359" s="32"/>
      <c r="X359" s="32"/>
      <c r="Y359" s="32"/>
      <c r="Z359" s="32"/>
      <c r="AA359" s="32"/>
      <c r="AB359" s="32"/>
      <c r="AC359" s="32"/>
      <c r="AD359" s="32"/>
      <c r="AE359" s="32"/>
      <c r="AT359" s="18" t="s">
        <v>141</v>
      </c>
      <c r="AU359" s="18" t="s">
        <v>88</v>
      </c>
    </row>
    <row r="360" spans="2:51" s="13" customFormat="1" ht="12">
      <c r="B360" s="201"/>
      <c r="C360" s="202"/>
      <c r="D360" s="197" t="s">
        <v>143</v>
      </c>
      <c r="E360" s="203" t="s">
        <v>1</v>
      </c>
      <c r="F360" s="204" t="s">
        <v>1406</v>
      </c>
      <c r="G360" s="202"/>
      <c r="H360" s="203" t="s">
        <v>1</v>
      </c>
      <c r="I360" s="202"/>
      <c r="J360" s="202"/>
      <c r="K360" s="202"/>
      <c r="L360" s="205"/>
      <c r="M360" s="206"/>
      <c r="N360" s="207"/>
      <c r="O360" s="207"/>
      <c r="P360" s="207"/>
      <c r="Q360" s="207"/>
      <c r="R360" s="207"/>
      <c r="S360" s="207"/>
      <c r="T360" s="208"/>
      <c r="AT360" s="209" t="s">
        <v>143</v>
      </c>
      <c r="AU360" s="209" t="s">
        <v>88</v>
      </c>
      <c r="AV360" s="13" t="s">
        <v>86</v>
      </c>
      <c r="AW360" s="13" t="s">
        <v>33</v>
      </c>
      <c r="AX360" s="13" t="s">
        <v>78</v>
      </c>
      <c r="AY360" s="209" t="s">
        <v>133</v>
      </c>
    </row>
    <row r="361" spans="2:51" s="14" customFormat="1" ht="12">
      <c r="B361" s="210"/>
      <c r="C361" s="211"/>
      <c r="D361" s="197" t="s">
        <v>143</v>
      </c>
      <c r="E361" s="212" t="s">
        <v>1</v>
      </c>
      <c r="F361" s="213" t="s">
        <v>1429</v>
      </c>
      <c r="G361" s="211"/>
      <c r="H361" s="214">
        <v>0.087</v>
      </c>
      <c r="I361" s="211"/>
      <c r="J361" s="211"/>
      <c r="K361" s="211"/>
      <c r="L361" s="215"/>
      <c r="M361" s="216"/>
      <c r="N361" s="217"/>
      <c r="O361" s="217"/>
      <c r="P361" s="217"/>
      <c r="Q361" s="217"/>
      <c r="R361" s="217"/>
      <c r="S361" s="217"/>
      <c r="T361" s="218"/>
      <c r="AT361" s="219" t="s">
        <v>143</v>
      </c>
      <c r="AU361" s="219" t="s">
        <v>88</v>
      </c>
      <c r="AV361" s="14" t="s">
        <v>88</v>
      </c>
      <c r="AW361" s="14" t="s">
        <v>33</v>
      </c>
      <c r="AX361" s="14" t="s">
        <v>78</v>
      </c>
      <c r="AY361" s="219" t="s">
        <v>133</v>
      </c>
    </row>
    <row r="362" spans="2:51" s="15" customFormat="1" ht="12">
      <c r="B362" s="220"/>
      <c r="C362" s="221"/>
      <c r="D362" s="197" t="s">
        <v>143</v>
      </c>
      <c r="E362" s="222" t="s">
        <v>1</v>
      </c>
      <c r="F362" s="223" t="s">
        <v>146</v>
      </c>
      <c r="G362" s="221"/>
      <c r="H362" s="224">
        <v>0.087</v>
      </c>
      <c r="I362" s="221"/>
      <c r="J362" s="221"/>
      <c r="K362" s="221"/>
      <c r="L362" s="225"/>
      <c r="M362" s="226"/>
      <c r="N362" s="227"/>
      <c r="O362" s="227"/>
      <c r="P362" s="227"/>
      <c r="Q362" s="227"/>
      <c r="R362" s="227"/>
      <c r="S362" s="227"/>
      <c r="T362" s="228"/>
      <c r="AT362" s="229" t="s">
        <v>143</v>
      </c>
      <c r="AU362" s="229" t="s">
        <v>88</v>
      </c>
      <c r="AV362" s="15" t="s">
        <v>139</v>
      </c>
      <c r="AW362" s="15" t="s">
        <v>33</v>
      </c>
      <c r="AX362" s="15" t="s">
        <v>78</v>
      </c>
      <c r="AY362" s="229" t="s">
        <v>133</v>
      </c>
    </row>
    <row r="363" spans="2:51" s="14" customFormat="1" ht="12">
      <c r="B363" s="210"/>
      <c r="C363" s="211"/>
      <c r="D363" s="197" t="s">
        <v>143</v>
      </c>
      <c r="E363" s="212" t="s">
        <v>1</v>
      </c>
      <c r="F363" s="213" t="s">
        <v>1430</v>
      </c>
      <c r="G363" s="211"/>
      <c r="H363" s="214">
        <v>0.08</v>
      </c>
      <c r="I363" s="211"/>
      <c r="J363" s="211"/>
      <c r="K363" s="211"/>
      <c r="L363" s="215"/>
      <c r="M363" s="216"/>
      <c r="N363" s="217"/>
      <c r="O363" s="217"/>
      <c r="P363" s="217"/>
      <c r="Q363" s="217"/>
      <c r="R363" s="217"/>
      <c r="S363" s="217"/>
      <c r="T363" s="218"/>
      <c r="AT363" s="219" t="s">
        <v>143</v>
      </c>
      <c r="AU363" s="219" t="s">
        <v>88</v>
      </c>
      <c r="AV363" s="14" t="s">
        <v>88</v>
      </c>
      <c r="AW363" s="14" t="s">
        <v>33</v>
      </c>
      <c r="AX363" s="14" t="s">
        <v>86</v>
      </c>
      <c r="AY363" s="219" t="s">
        <v>133</v>
      </c>
    </row>
    <row r="364" spans="1:65" s="2" customFormat="1" ht="16.5" customHeight="1">
      <c r="A364" s="32"/>
      <c r="B364" s="33"/>
      <c r="C364" s="184" t="s">
        <v>532</v>
      </c>
      <c r="D364" s="184" t="s">
        <v>135</v>
      </c>
      <c r="E364" s="185" t="s">
        <v>1431</v>
      </c>
      <c r="F364" s="186" t="s">
        <v>1432</v>
      </c>
      <c r="G364" s="187" t="s">
        <v>138</v>
      </c>
      <c r="H364" s="188">
        <v>0.4</v>
      </c>
      <c r="I364" s="189">
        <v>0</v>
      </c>
      <c r="J364" s="189">
        <f>ROUND(I364*H364,2)</f>
        <v>0</v>
      </c>
      <c r="K364" s="190"/>
      <c r="L364" s="37"/>
      <c r="M364" s="191" t="s">
        <v>1</v>
      </c>
      <c r="N364" s="192" t="s">
        <v>43</v>
      </c>
      <c r="O364" s="193">
        <v>0.963</v>
      </c>
      <c r="P364" s="193">
        <f>O364*H364</f>
        <v>0.3852</v>
      </c>
      <c r="Q364" s="193">
        <v>0.00402</v>
      </c>
      <c r="R364" s="193">
        <f>Q364*H364</f>
        <v>0.001608</v>
      </c>
      <c r="S364" s="193">
        <v>0</v>
      </c>
      <c r="T364" s="194">
        <f>S364*H364</f>
        <v>0</v>
      </c>
      <c r="U364" s="32"/>
      <c r="V364" s="32"/>
      <c r="W364" s="32"/>
      <c r="X364" s="32"/>
      <c r="Y364" s="32"/>
      <c r="Z364" s="32"/>
      <c r="AA364" s="32"/>
      <c r="AB364" s="32"/>
      <c r="AC364" s="32"/>
      <c r="AD364" s="32"/>
      <c r="AE364" s="32"/>
      <c r="AR364" s="195" t="s">
        <v>139</v>
      </c>
      <c r="AT364" s="195" t="s">
        <v>135</v>
      </c>
      <c r="AU364" s="195" t="s">
        <v>88</v>
      </c>
      <c r="AY364" s="18" t="s">
        <v>133</v>
      </c>
      <c r="BE364" s="196">
        <f>IF(N364="základní",J364,0)</f>
        <v>0</v>
      </c>
      <c r="BF364" s="196">
        <f>IF(N364="snížená",J364,0)</f>
        <v>0</v>
      </c>
      <c r="BG364" s="196">
        <f>IF(N364="zákl. přenesená",J364,0)</f>
        <v>0</v>
      </c>
      <c r="BH364" s="196">
        <f>IF(N364="sníž. přenesená",J364,0)</f>
        <v>0</v>
      </c>
      <c r="BI364" s="196">
        <f>IF(N364="nulová",J364,0)</f>
        <v>0</v>
      </c>
      <c r="BJ364" s="18" t="s">
        <v>86</v>
      </c>
      <c r="BK364" s="196">
        <f>ROUND(I364*H364,2)</f>
        <v>0</v>
      </c>
      <c r="BL364" s="18" t="s">
        <v>139</v>
      </c>
      <c r="BM364" s="195" t="s">
        <v>1433</v>
      </c>
    </row>
    <row r="365" spans="1:47" s="2" customFormat="1" ht="12">
      <c r="A365" s="32"/>
      <c r="B365" s="33"/>
      <c r="C365" s="34"/>
      <c r="D365" s="197" t="s">
        <v>141</v>
      </c>
      <c r="E365" s="34"/>
      <c r="F365" s="198" t="s">
        <v>1434</v>
      </c>
      <c r="G365" s="34"/>
      <c r="H365" s="34"/>
      <c r="I365" s="34"/>
      <c r="J365" s="34"/>
      <c r="K365" s="34"/>
      <c r="L365" s="37"/>
      <c r="M365" s="199"/>
      <c r="N365" s="200"/>
      <c r="O365" s="69"/>
      <c r="P365" s="69"/>
      <c r="Q365" s="69"/>
      <c r="R365" s="69"/>
      <c r="S365" s="69"/>
      <c r="T365" s="70"/>
      <c r="U365" s="32"/>
      <c r="V365" s="32"/>
      <c r="W365" s="32"/>
      <c r="X365" s="32"/>
      <c r="Y365" s="32"/>
      <c r="Z365" s="32"/>
      <c r="AA365" s="32"/>
      <c r="AB365" s="32"/>
      <c r="AC365" s="32"/>
      <c r="AD365" s="32"/>
      <c r="AE365" s="32"/>
      <c r="AT365" s="18" t="s">
        <v>141</v>
      </c>
      <c r="AU365" s="18" t="s">
        <v>88</v>
      </c>
    </row>
    <row r="366" spans="2:51" s="13" customFormat="1" ht="12">
      <c r="B366" s="201"/>
      <c r="C366" s="202"/>
      <c r="D366" s="197" t="s">
        <v>143</v>
      </c>
      <c r="E366" s="203" t="s">
        <v>1</v>
      </c>
      <c r="F366" s="204" t="s">
        <v>1406</v>
      </c>
      <c r="G366" s="202"/>
      <c r="H366" s="203" t="s">
        <v>1</v>
      </c>
      <c r="I366" s="202"/>
      <c r="J366" s="202"/>
      <c r="K366" s="202"/>
      <c r="L366" s="205"/>
      <c r="M366" s="206"/>
      <c r="N366" s="207"/>
      <c r="O366" s="207"/>
      <c r="P366" s="207"/>
      <c r="Q366" s="207"/>
      <c r="R366" s="207"/>
      <c r="S366" s="207"/>
      <c r="T366" s="208"/>
      <c r="AT366" s="209" t="s">
        <v>143</v>
      </c>
      <c r="AU366" s="209" t="s">
        <v>88</v>
      </c>
      <c r="AV366" s="13" t="s">
        <v>86</v>
      </c>
      <c r="AW366" s="13" t="s">
        <v>33</v>
      </c>
      <c r="AX366" s="13" t="s">
        <v>78</v>
      </c>
      <c r="AY366" s="209" t="s">
        <v>133</v>
      </c>
    </row>
    <row r="367" spans="2:51" s="14" customFormat="1" ht="12">
      <c r="B367" s="210"/>
      <c r="C367" s="211"/>
      <c r="D367" s="197" t="s">
        <v>143</v>
      </c>
      <c r="E367" s="212" t="s">
        <v>1</v>
      </c>
      <c r="F367" s="213" t="s">
        <v>1435</v>
      </c>
      <c r="G367" s="211"/>
      <c r="H367" s="214">
        <v>0.42</v>
      </c>
      <c r="I367" s="211"/>
      <c r="J367" s="211"/>
      <c r="K367" s="211"/>
      <c r="L367" s="215"/>
      <c r="M367" s="216"/>
      <c r="N367" s="217"/>
      <c r="O367" s="217"/>
      <c r="P367" s="217"/>
      <c r="Q367" s="217"/>
      <c r="R367" s="217"/>
      <c r="S367" s="217"/>
      <c r="T367" s="218"/>
      <c r="AT367" s="219" t="s">
        <v>143</v>
      </c>
      <c r="AU367" s="219" t="s">
        <v>88</v>
      </c>
      <c r="AV367" s="14" t="s">
        <v>88</v>
      </c>
      <c r="AW367" s="14" t="s">
        <v>33</v>
      </c>
      <c r="AX367" s="14" t="s">
        <v>78</v>
      </c>
      <c r="AY367" s="219" t="s">
        <v>133</v>
      </c>
    </row>
    <row r="368" spans="2:51" s="15" customFormat="1" ht="12">
      <c r="B368" s="220"/>
      <c r="C368" s="221"/>
      <c r="D368" s="197" t="s">
        <v>143</v>
      </c>
      <c r="E368" s="222" t="s">
        <v>1</v>
      </c>
      <c r="F368" s="223" t="s">
        <v>146</v>
      </c>
      <c r="G368" s="221"/>
      <c r="H368" s="224">
        <v>0.42</v>
      </c>
      <c r="I368" s="221"/>
      <c r="J368" s="221"/>
      <c r="K368" s="221"/>
      <c r="L368" s="225"/>
      <c r="M368" s="226"/>
      <c r="N368" s="227"/>
      <c r="O368" s="227"/>
      <c r="P368" s="227"/>
      <c r="Q368" s="227"/>
      <c r="R368" s="227"/>
      <c r="S368" s="227"/>
      <c r="T368" s="228"/>
      <c r="AT368" s="229" t="s">
        <v>143</v>
      </c>
      <c r="AU368" s="229" t="s">
        <v>88</v>
      </c>
      <c r="AV368" s="15" t="s">
        <v>139</v>
      </c>
      <c r="AW368" s="15" t="s">
        <v>33</v>
      </c>
      <c r="AX368" s="15" t="s">
        <v>78</v>
      </c>
      <c r="AY368" s="229" t="s">
        <v>133</v>
      </c>
    </row>
    <row r="369" spans="2:51" s="14" customFormat="1" ht="12">
      <c r="B369" s="210"/>
      <c r="C369" s="211"/>
      <c r="D369" s="197" t="s">
        <v>143</v>
      </c>
      <c r="E369" s="212" t="s">
        <v>1</v>
      </c>
      <c r="F369" s="213" t="s">
        <v>1436</v>
      </c>
      <c r="G369" s="211"/>
      <c r="H369" s="214">
        <v>0.4</v>
      </c>
      <c r="I369" s="211"/>
      <c r="J369" s="211"/>
      <c r="K369" s="211"/>
      <c r="L369" s="215"/>
      <c r="M369" s="216"/>
      <c r="N369" s="217"/>
      <c r="O369" s="217"/>
      <c r="P369" s="217"/>
      <c r="Q369" s="217"/>
      <c r="R369" s="217"/>
      <c r="S369" s="217"/>
      <c r="T369" s="218"/>
      <c r="AT369" s="219" t="s">
        <v>143</v>
      </c>
      <c r="AU369" s="219" t="s">
        <v>88</v>
      </c>
      <c r="AV369" s="14" t="s">
        <v>88</v>
      </c>
      <c r="AW369" s="14" t="s">
        <v>33</v>
      </c>
      <c r="AX369" s="14" t="s">
        <v>86</v>
      </c>
      <c r="AY369" s="219" t="s">
        <v>133</v>
      </c>
    </row>
    <row r="370" spans="1:65" s="2" customFormat="1" ht="16.5" customHeight="1">
      <c r="A370" s="32"/>
      <c r="B370" s="33"/>
      <c r="C370" s="184" t="s">
        <v>537</v>
      </c>
      <c r="D370" s="184" t="s">
        <v>135</v>
      </c>
      <c r="E370" s="185" t="s">
        <v>1437</v>
      </c>
      <c r="F370" s="186" t="s">
        <v>1438</v>
      </c>
      <c r="G370" s="187" t="s">
        <v>172</v>
      </c>
      <c r="H370" s="188">
        <v>12.8</v>
      </c>
      <c r="I370" s="189">
        <v>0</v>
      </c>
      <c r="J370" s="189">
        <f>ROUND(I370*H370,2)</f>
        <v>0</v>
      </c>
      <c r="K370" s="190"/>
      <c r="L370" s="37"/>
      <c r="M370" s="191" t="s">
        <v>1</v>
      </c>
      <c r="N370" s="192" t="s">
        <v>43</v>
      </c>
      <c r="O370" s="193">
        <v>0.054</v>
      </c>
      <c r="P370" s="193">
        <f>O370*H370</f>
        <v>0.6912</v>
      </c>
      <c r="Q370" s="193">
        <v>0.00019</v>
      </c>
      <c r="R370" s="193">
        <f>Q370*H370</f>
        <v>0.002432</v>
      </c>
      <c r="S370" s="193">
        <v>0</v>
      </c>
      <c r="T370" s="194">
        <f>S370*H370</f>
        <v>0</v>
      </c>
      <c r="U370" s="32"/>
      <c r="V370" s="32"/>
      <c r="W370" s="32"/>
      <c r="X370" s="32"/>
      <c r="Y370" s="32"/>
      <c r="Z370" s="32"/>
      <c r="AA370" s="32"/>
      <c r="AB370" s="32"/>
      <c r="AC370" s="32"/>
      <c r="AD370" s="32"/>
      <c r="AE370" s="32"/>
      <c r="AR370" s="195" t="s">
        <v>139</v>
      </c>
      <c r="AT370" s="195" t="s">
        <v>135</v>
      </c>
      <c r="AU370" s="195" t="s">
        <v>88</v>
      </c>
      <c r="AY370" s="18" t="s">
        <v>133</v>
      </c>
      <c r="BE370" s="196">
        <f>IF(N370="základní",J370,0)</f>
        <v>0</v>
      </c>
      <c r="BF370" s="196">
        <f>IF(N370="snížená",J370,0)</f>
        <v>0</v>
      </c>
      <c r="BG370" s="196">
        <f>IF(N370="zákl. přenesená",J370,0)</f>
        <v>0</v>
      </c>
      <c r="BH370" s="196">
        <f>IF(N370="sníž. přenesená",J370,0)</f>
        <v>0</v>
      </c>
      <c r="BI370" s="196">
        <f>IF(N370="nulová",J370,0)</f>
        <v>0</v>
      </c>
      <c r="BJ370" s="18" t="s">
        <v>86</v>
      </c>
      <c r="BK370" s="196">
        <f>ROUND(I370*H370,2)</f>
        <v>0</v>
      </c>
      <c r="BL370" s="18" t="s">
        <v>139</v>
      </c>
      <c r="BM370" s="195" t="s">
        <v>1439</v>
      </c>
    </row>
    <row r="371" spans="1:47" s="2" customFormat="1" ht="12">
      <c r="A371" s="32"/>
      <c r="B371" s="33"/>
      <c r="C371" s="34"/>
      <c r="D371" s="197" t="s">
        <v>141</v>
      </c>
      <c r="E371" s="34"/>
      <c r="F371" s="198" t="s">
        <v>1440</v>
      </c>
      <c r="G371" s="34"/>
      <c r="H371" s="34"/>
      <c r="I371" s="34"/>
      <c r="J371" s="34"/>
      <c r="K371" s="34"/>
      <c r="L371" s="37"/>
      <c r="M371" s="199"/>
      <c r="N371" s="200"/>
      <c r="O371" s="69"/>
      <c r="P371" s="69"/>
      <c r="Q371" s="69"/>
      <c r="R371" s="69"/>
      <c r="S371" s="69"/>
      <c r="T371" s="70"/>
      <c r="U371" s="32"/>
      <c r="V371" s="32"/>
      <c r="W371" s="32"/>
      <c r="X371" s="32"/>
      <c r="Y371" s="32"/>
      <c r="Z371" s="32"/>
      <c r="AA371" s="32"/>
      <c r="AB371" s="32"/>
      <c r="AC371" s="32"/>
      <c r="AD371" s="32"/>
      <c r="AE371" s="32"/>
      <c r="AT371" s="18" t="s">
        <v>141</v>
      </c>
      <c r="AU371" s="18" t="s">
        <v>88</v>
      </c>
    </row>
    <row r="372" spans="2:51" s="13" customFormat="1" ht="12">
      <c r="B372" s="201"/>
      <c r="C372" s="202"/>
      <c r="D372" s="197" t="s">
        <v>143</v>
      </c>
      <c r="E372" s="203" t="s">
        <v>1</v>
      </c>
      <c r="F372" s="204" t="s">
        <v>1056</v>
      </c>
      <c r="G372" s="202"/>
      <c r="H372" s="203" t="s">
        <v>1</v>
      </c>
      <c r="I372" s="202"/>
      <c r="J372" s="202"/>
      <c r="K372" s="202"/>
      <c r="L372" s="205"/>
      <c r="M372" s="206"/>
      <c r="N372" s="207"/>
      <c r="O372" s="207"/>
      <c r="P372" s="207"/>
      <c r="Q372" s="207"/>
      <c r="R372" s="207"/>
      <c r="S372" s="207"/>
      <c r="T372" s="208"/>
      <c r="AT372" s="209" t="s">
        <v>143</v>
      </c>
      <c r="AU372" s="209" t="s">
        <v>88</v>
      </c>
      <c r="AV372" s="13" t="s">
        <v>86</v>
      </c>
      <c r="AW372" s="13" t="s">
        <v>33</v>
      </c>
      <c r="AX372" s="13" t="s">
        <v>78</v>
      </c>
      <c r="AY372" s="209" t="s">
        <v>133</v>
      </c>
    </row>
    <row r="373" spans="2:51" s="14" customFormat="1" ht="12">
      <c r="B373" s="210"/>
      <c r="C373" s="211"/>
      <c r="D373" s="197" t="s">
        <v>143</v>
      </c>
      <c r="E373" s="212" t="s">
        <v>1</v>
      </c>
      <c r="F373" s="213" t="s">
        <v>1441</v>
      </c>
      <c r="G373" s="211"/>
      <c r="H373" s="214">
        <v>12.8</v>
      </c>
      <c r="I373" s="211"/>
      <c r="J373" s="211"/>
      <c r="K373" s="211"/>
      <c r="L373" s="215"/>
      <c r="M373" s="216"/>
      <c r="N373" s="217"/>
      <c r="O373" s="217"/>
      <c r="P373" s="217"/>
      <c r="Q373" s="217"/>
      <c r="R373" s="217"/>
      <c r="S373" s="217"/>
      <c r="T373" s="218"/>
      <c r="AT373" s="219" t="s">
        <v>143</v>
      </c>
      <c r="AU373" s="219" t="s">
        <v>88</v>
      </c>
      <c r="AV373" s="14" t="s">
        <v>88</v>
      </c>
      <c r="AW373" s="14" t="s">
        <v>33</v>
      </c>
      <c r="AX373" s="14" t="s">
        <v>78</v>
      </c>
      <c r="AY373" s="219" t="s">
        <v>133</v>
      </c>
    </row>
    <row r="374" spans="2:51" s="15" customFormat="1" ht="12">
      <c r="B374" s="220"/>
      <c r="C374" s="221"/>
      <c r="D374" s="197" t="s">
        <v>143</v>
      </c>
      <c r="E374" s="222" t="s">
        <v>1</v>
      </c>
      <c r="F374" s="223" t="s">
        <v>146</v>
      </c>
      <c r="G374" s="221"/>
      <c r="H374" s="224">
        <v>12.8</v>
      </c>
      <c r="I374" s="221"/>
      <c r="J374" s="221"/>
      <c r="K374" s="221"/>
      <c r="L374" s="225"/>
      <c r="M374" s="226"/>
      <c r="N374" s="227"/>
      <c r="O374" s="227"/>
      <c r="P374" s="227"/>
      <c r="Q374" s="227"/>
      <c r="R374" s="227"/>
      <c r="S374" s="227"/>
      <c r="T374" s="228"/>
      <c r="AT374" s="229" t="s">
        <v>143</v>
      </c>
      <c r="AU374" s="229" t="s">
        <v>88</v>
      </c>
      <c r="AV374" s="15" t="s">
        <v>139</v>
      </c>
      <c r="AW374" s="15" t="s">
        <v>33</v>
      </c>
      <c r="AX374" s="15" t="s">
        <v>86</v>
      </c>
      <c r="AY374" s="229" t="s">
        <v>133</v>
      </c>
    </row>
    <row r="375" spans="1:65" s="2" customFormat="1" ht="16.5" customHeight="1">
      <c r="A375" s="32"/>
      <c r="B375" s="33"/>
      <c r="C375" s="184" t="s">
        <v>543</v>
      </c>
      <c r="D375" s="184" t="s">
        <v>135</v>
      </c>
      <c r="E375" s="185" t="s">
        <v>808</v>
      </c>
      <c r="F375" s="186" t="s">
        <v>809</v>
      </c>
      <c r="G375" s="187" t="s">
        <v>172</v>
      </c>
      <c r="H375" s="188">
        <v>11</v>
      </c>
      <c r="I375" s="189">
        <v>0</v>
      </c>
      <c r="J375" s="189">
        <f>ROUND(I375*H375,2)</f>
        <v>0</v>
      </c>
      <c r="K375" s="190"/>
      <c r="L375" s="37"/>
      <c r="M375" s="191" t="s">
        <v>1</v>
      </c>
      <c r="N375" s="192" t="s">
        <v>43</v>
      </c>
      <c r="O375" s="193">
        <v>0.025</v>
      </c>
      <c r="P375" s="193">
        <f>O375*H375</f>
        <v>0.275</v>
      </c>
      <c r="Q375" s="193">
        <v>9E-05</v>
      </c>
      <c r="R375" s="193">
        <f>Q375*H375</f>
        <v>0.00099</v>
      </c>
      <c r="S375" s="193">
        <v>0</v>
      </c>
      <c r="T375" s="194">
        <f>S375*H375</f>
        <v>0</v>
      </c>
      <c r="U375" s="32"/>
      <c r="V375" s="32"/>
      <c r="W375" s="32"/>
      <c r="X375" s="32"/>
      <c r="Y375" s="32"/>
      <c r="Z375" s="32"/>
      <c r="AA375" s="32"/>
      <c r="AB375" s="32"/>
      <c r="AC375" s="32"/>
      <c r="AD375" s="32"/>
      <c r="AE375" s="32"/>
      <c r="AR375" s="195" t="s">
        <v>139</v>
      </c>
      <c r="AT375" s="195" t="s">
        <v>135</v>
      </c>
      <c r="AU375" s="195" t="s">
        <v>88</v>
      </c>
      <c r="AY375" s="18" t="s">
        <v>133</v>
      </c>
      <c r="BE375" s="196">
        <f>IF(N375="základní",J375,0)</f>
        <v>0</v>
      </c>
      <c r="BF375" s="196">
        <f>IF(N375="snížená",J375,0)</f>
        <v>0</v>
      </c>
      <c r="BG375" s="196">
        <f>IF(N375="zákl. přenesená",J375,0)</f>
        <v>0</v>
      </c>
      <c r="BH375" s="196">
        <f>IF(N375="sníž. přenesená",J375,0)</f>
        <v>0</v>
      </c>
      <c r="BI375" s="196">
        <f>IF(N375="nulová",J375,0)</f>
        <v>0</v>
      </c>
      <c r="BJ375" s="18" t="s">
        <v>86</v>
      </c>
      <c r="BK375" s="196">
        <f>ROUND(I375*H375,2)</f>
        <v>0</v>
      </c>
      <c r="BL375" s="18" t="s">
        <v>139</v>
      </c>
      <c r="BM375" s="195" t="s">
        <v>1442</v>
      </c>
    </row>
    <row r="376" spans="1:47" s="2" customFormat="1" ht="12">
      <c r="A376" s="32"/>
      <c r="B376" s="33"/>
      <c r="C376" s="34"/>
      <c r="D376" s="197" t="s">
        <v>141</v>
      </c>
      <c r="E376" s="34"/>
      <c r="F376" s="198" t="s">
        <v>811</v>
      </c>
      <c r="G376" s="34"/>
      <c r="H376" s="34"/>
      <c r="I376" s="34"/>
      <c r="J376" s="34"/>
      <c r="K376" s="34"/>
      <c r="L376" s="37"/>
      <c r="M376" s="199"/>
      <c r="N376" s="200"/>
      <c r="O376" s="69"/>
      <c r="P376" s="69"/>
      <c r="Q376" s="69"/>
      <c r="R376" s="69"/>
      <c r="S376" s="69"/>
      <c r="T376" s="70"/>
      <c r="U376" s="32"/>
      <c r="V376" s="32"/>
      <c r="W376" s="32"/>
      <c r="X376" s="32"/>
      <c r="Y376" s="32"/>
      <c r="Z376" s="32"/>
      <c r="AA376" s="32"/>
      <c r="AB376" s="32"/>
      <c r="AC376" s="32"/>
      <c r="AD376" s="32"/>
      <c r="AE376" s="32"/>
      <c r="AT376" s="18" t="s">
        <v>141</v>
      </c>
      <c r="AU376" s="18" t="s">
        <v>88</v>
      </c>
    </row>
    <row r="377" spans="2:51" s="13" customFormat="1" ht="12">
      <c r="B377" s="201"/>
      <c r="C377" s="202"/>
      <c r="D377" s="197" t="s">
        <v>143</v>
      </c>
      <c r="E377" s="203" t="s">
        <v>1</v>
      </c>
      <c r="F377" s="204" t="s">
        <v>1056</v>
      </c>
      <c r="G377" s="202"/>
      <c r="H377" s="203" t="s">
        <v>1</v>
      </c>
      <c r="I377" s="202"/>
      <c r="J377" s="202"/>
      <c r="K377" s="202"/>
      <c r="L377" s="205"/>
      <c r="M377" s="206"/>
      <c r="N377" s="207"/>
      <c r="O377" s="207"/>
      <c r="P377" s="207"/>
      <c r="Q377" s="207"/>
      <c r="R377" s="207"/>
      <c r="S377" s="207"/>
      <c r="T377" s="208"/>
      <c r="AT377" s="209" t="s">
        <v>143</v>
      </c>
      <c r="AU377" s="209" t="s">
        <v>88</v>
      </c>
      <c r="AV377" s="13" t="s">
        <v>86</v>
      </c>
      <c r="AW377" s="13" t="s">
        <v>33</v>
      </c>
      <c r="AX377" s="13" t="s">
        <v>78</v>
      </c>
      <c r="AY377" s="209" t="s">
        <v>133</v>
      </c>
    </row>
    <row r="378" spans="2:51" s="14" customFormat="1" ht="12">
      <c r="B378" s="210"/>
      <c r="C378" s="211"/>
      <c r="D378" s="197" t="s">
        <v>143</v>
      </c>
      <c r="E378" s="212" t="s">
        <v>1</v>
      </c>
      <c r="F378" s="213" t="s">
        <v>1122</v>
      </c>
      <c r="G378" s="211"/>
      <c r="H378" s="214">
        <v>11</v>
      </c>
      <c r="I378" s="211"/>
      <c r="J378" s="211"/>
      <c r="K378" s="211"/>
      <c r="L378" s="215"/>
      <c r="M378" s="216"/>
      <c r="N378" s="217"/>
      <c r="O378" s="217"/>
      <c r="P378" s="217"/>
      <c r="Q378" s="217"/>
      <c r="R378" s="217"/>
      <c r="S378" s="217"/>
      <c r="T378" s="218"/>
      <c r="AT378" s="219" t="s">
        <v>143</v>
      </c>
      <c r="AU378" s="219" t="s">
        <v>88</v>
      </c>
      <c r="AV378" s="14" t="s">
        <v>88</v>
      </c>
      <c r="AW378" s="14" t="s">
        <v>33</v>
      </c>
      <c r="AX378" s="14" t="s">
        <v>78</v>
      </c>
      <c r="AY378" s="219" t="s">
        <v>133</v>
      </c>
    </row>
    <row r="379" spans="2:51" s="15" customFormat="1" ht="12">
      <c r="B379" s="220"/>
      <c r="C379" s="221"/>
      <c r="D379" s="197" t="s">
        <v>143</v>
      </c>
      <c r="E379" s="222" t="s">
        <v>1</v>
      </c>
      <c r="F379" s="223" t="s">
        <v>146</v>
      </c>
      <c r="G379" s="221"/>
      <c r="H379" s="224">
        <v>11</v>
      </c>
      <c r="I379" s="221"/>
      <c r="J379" s="221"/>
      <c r="K379" s="221"/>
      <c r="L379" s="225"/>
      <c r="M379" s="226"/>
      <c r="N379" s="227"/>
      <c r="O379" s="227"/>
      <c r="P379" s="227"/>
      <c r="Q379" s="227"/>
      <c r="R379" s="227"/>
      <c r="S379" s="227"/>
      <c r="T379" s="228"/>
      <c r="AT379" s="229" t="s">
        <v>143</v>
      </c>
      <c r="AU379" s="229" t="s">
        <v>88</v>
      </c>
      <c r="AV379" s="15" t="s">
        <v>139</v>
      </c>
      <c r="AW379" s="15" t="s">
        <v>33</v>
      </c>
      <c r="AX379" s="15" t="s">
        <v>86</v>
      </c>
      <c r="AY379" s="229" t="s">
        <v>133</v>
      </c>
    </row>
    <row r="380" spans="2:63" s="12" customFormat="1" ht="22.9" customHeight="1">
      <c r="B380" s="169"/>
      <c r="C380" s="170"/>
      <c r="D380" s="171" t="s">
        <v>77</v>
      </c>
      <c r="E380" s="182" t="s">
        <v>190</v>
      </c>
      <c r="F380" s="182" t="s">
        <v>812</v>
      </c>
      <c r="G380" s="170"/>
      <c r="H380" s="170"/>
      <c r="I380" s="170"/>
      <c r="J380" s="183">
        <f>BK380</f>
        <v>0</v>
      </c>
      <c r="K380" s="170"/>
      <c r="L380" s="174"/>
      <c r="M380" s="175"/>
      <c r="N380" s="176"/>
      <c r="O380" s="176"/>
      <c r="P380" s="177">
        <f>SUM(P381:P385)</f>
        <v>3.528</v>
      </c>
      <c r="Q380" s="176"/>
      <c r="R380" s="177">
        <f>SUM(R381:R385)</f>
        <v>0</v>
      </c>
      <c r="S380" s="176"/>
      <c r="T380" s="178">
        <f>SUM(T381:T385)</f>
        <v>0</v>
      </c>
      <c r="AR380" s="179" t="s">
        <v>86</v>
      </c>
      <c r="AT380" s="180" t="s">
        <v>77</v>
      </c>
      <c r="AU380" s="180" t="s">
        <v>86</v>
      </c>
      <c r="AY380" s="179" t="s">
        <v>133</v>
      </c>
      <c r="BK380" s="181">
        <f>SUM(BK381:BK385)</f>
        <v>0</v>
      </c>
    </row>
    <row r="381" spans="1:65" s="2" customFormat="1" ht="16.5" customHeight="1">
      <c r="A381" s="32"/>
      <c r="B381" s="33"/>
      <c r="C381" s="184" t="s">
        <v>547</v>
      </c>
      <c r="D381" s="184" t="s">
        <v>135</v>
      </c>
      <c r="E381" s="185" t="s">
        <v>825</v>
      </c>
      <c r="F381" s="186" t="s">
        <v>826</v>
      </c>
      <c r="G381" s="187" t="s">
        <v>172</v>
      </c>
      <c r="H381" s="188">
        <v>18</v>
      </c>
      <c r="I381" s="189">
        <v>0</v>
      </c>
      <c r="J381" s="189">
        <f>ROUND(I381*H381,2)</f>
        <v>0</v>
      </c>
      <c r="K381" s="190"/>
      <c r="L381" s="37"/>
      <c r="M381" s="191" t="s">
        <v>1</v>
      </c>
      <c r="N381" s="192" t="s">
        <v>43</v>
      </c>
      <c r="O381" s="193">
        <v>0.196</v>
      </c>
      <c r="P381" s="193">
        <f>O381*H381</f>
        <v>3.528</v>
      </c>
      <c r="Q381" s="193">
        <v>0</v>
      </c>
      <c r="R381" s="193">
        <f>Q381*H381</f>
        <v>0</v>
      </c>
      <c r="S381" s="193">
        <v>0</v>
      </c>
      <c r="T381" s="194">
        <f>S381*H381</f>
        <v>0</v>
      </c>
      <c r="U381" s="32"/>
      <c r="V381" s="32"/>
      <c r="W381" s="32"/>
      <c r="X381" s="32"/>
      <c r="Y381" s="32"/>
      <c r="Z381" s="32"/>
      <c r="AA381" s="32"/>
      <c r="AB381" s="32"/>
      <c r="AC381" s="32"/>
      <c r="AD381" s="32"/>
      <c r="AE381" s="32"/>
      <c r="AR381" s="195" t="s">
        <v>139</v>
      </c>
      <c r="AT381" s="195" t="s">
        <v>135</v>
      </c>
      <c r="AU381" s="195" t="s">
        <v>88</v>
      </c>
      <c r="AY381" s="18" t="s">
        <v>133</v>
      </c>
      <c r="BE381" s="196">
        <f>IF(N381="základní",J381,0)</f>
        <v>0</v>
      </c>
      <c r="BF381" s="196">
        <f>IF(N381="snížená",J381,0)</f>
        <v>0</v>
      </c>
      <c r="BG381" s="196">
        <f>IF(N381="zákl. přenesená",J381,0)</f>
        <v>0</v>
      </c>
      <c r="BH381" s="196">
        <f>IF(N381="sníž. přenesená",J381,0)</f>
        <v>0</v>
      </c>
      <c r="BI381" s="196">
        <f>IF(N381="nulová",J381,0)</f>
        <v>0</v>
      </c>
      <c r="BJ381" s="18" t="s">
        <v>86</v>
      </c>
      <c r="BK381" s="196">
        <f>ROUND(I381*H381,2)</f>
        <v>0</v>
      </c>
      <c r="BL381" s="18" t="s">
        <v>139</v>
      </c>
      <c r="BM381" s="195" t="s">
        <v>1443</v>
      </c>
    </row>
    <row r="382" spans="1:47" s="2" customFormat="1" ht="12">
      <c r="A382" s="32"/>
      <c r="B382" s="33"/>
      <c r="C382" s="34"/>
      <c r="D382" s="197" t="s">
        <v>141</v>
      </c>
      <c r="E382" s="34"/>
      <c r="F382" s="198" t="s">
        <v>828</v>
      </c>
      <c r="G382" s="34"/>
      <c r="H382" s="34"/>
      <c r="I382" s="34"/>
      <c r="J382" s="34"/>
      <c r="K382" s="34"/>
      <c r="L382" s="37"/>
      <c r="M382" s="199"/>
      <c r="N382" s="200"/>
      <c r="O382" s="69"/>
      <c r="P382" s="69"/>
      <c r="Q382" s="69"/>
      <c r="R382" s="69"/>
      <c r="S382" s="69"/>
      <c r="T382" s="70"/>
      <c r="U382" s="32"/>
      <c r="V382" s="32"/>
      <c r="W382" s="32"/>
      <c r="X382" s="32"/>
      <c r="Y382" s="32"/>
      <c r="Z382" s="32"/>
      <c r="AA382" s="32"/>
      <c r="AB382" s="32"/>
      <c r="AC382" s="32"/>
      <c r="AD382" s="32"/>
      <c r="AE382" s="32"/>
      <c r="AT382" s="18" t="s">
        <v>141</v>
      </c>
      <c r="AU382" s="18" t="s">
        <v>88</v>
      </c>
    </row>
    <row r="383" spans="2:51" s="13" customFormat="1" ht="12">
      <c r="B383" s="201"/>
      <c r="C383" s="202"/>
      <c r="D383" s="197" t="s">
        <v>143</v>
      </c>
      <c r="E383" s="203" t="s">
        <v>1</v>
      </c>
      <c r="F383" s="204" t="s">
        <v>1347</v>
      </c>
      <c r="G383" s="202"/>
      <c r="H383" s="203" t="s">
        <v>1</v>
      </c>
      <c r="I383" s="202"/>
      <c r="J383" s="202"/>
      <c r="K383" s="202"/>
      <c r="L383" s="205"/>
      <c r="M383" s="206"/>
      <c r="N383" s="207"/>
      <c r="O383" s="207"/>
      <c r="P383" s="207"/>
      <c r="Q383" s="207"/>
      <c r="R383" s="207"/>
      <c r="S383" s="207"/>
      <c r="T383" s="208"/>
      <c r="AT383" s="209" t="s">
        <v>143</v>
      </c>
      <c r="AU383" s="209" t="s">
        <v>88</v>
      </c>
      <c r="AV383" s="13" t="s">
        <v>86</v>
      </c>
      <c r="AW383" s="13" t="s">
        <v>33</v>
      </c>
      <c r="AX383" s="13" t="s">
        <v>78</v>
      </c>
      <c r="AY383" s="209" t="s">
        <v>133</v>
      </c>
    </row>
    <row r="384" spans="2:51" s="14" customFormat="1" ht="12">
      <c r="B384" s="210"/>
      <c r="C384" s="211"/>
      <c r="D384" s="197" t="s">
        <v>143</v>
      </c>
      <c r="E384" s="212" t="s">
        <v>1</v>
      </c>
      <c r="F384" s="213" t="s">
        <v>1444</v>
      </c>
      <c r="G384" s="211"/>
      <c r="H384" s="214">
        <v>18</v>
      </c>
      <c r="I384" s="211"/>
      <c r="J384" s="211"/>
      <c r="K384" s="211"/>
      <c r="L384" s="215"/>
      <c r="M384" s="216"/>
      <c r="N384" s="217"/>
      <c r="O384" s="217"/>
      <c r="P384" s="217"/>
      <c r="Q384" s="217"/>
      <c r="R384" s="217"/>
      <c r="S384" s="217"/>
      <c r="T384" s="218"/>
      <c r="AT384" s="219" t="s">
        <v>143</v>
      </c>
      <c r="AU384" s="219" t="s">
        <v>88</v>
      </c>
      <c r="AV384" s="14" t="s">
        <v>88</v>
      </c>
      <c r="AW384" s="14" t="s">
        <v>33</v>
      </c>
      <c r="AX384" s="14" t="s">
        <v>78</v>
      </c>
      <c r="AY384" s="219" t="s">
        <v>133</v>
      </c>
    </row>
    <row r="385" spans="2:51" s="15" customFormat="1" ht="12">
      <c r="B385" s="220"/>
      <c r="C385" s="221"/>
      <c r="D385" s="197" t="s">
        <v>143</v>
      </c>
      <c r="E385" s="222" t="s">
        <v>1</v>
      </c>
      <c r="F385" s="223" t="s">
        <v>146</v>
      </c>
      <c r="G385" s="221"/>
      <c r="H385" s="224">
        <v>18</v>
      </c>
      <c r="I385" s="221"/>
      <c r="J385" s="221"/>
      <c r="K385" s="221"/>
      <c r="L385" s="225"/>
      <c r="M385" s="226"/>
      <c r="N385" s="227"/>
      <c r="O385" s="227"/>
      <c r="P385" s="227"/>
      <c r="Q385" s="227"/>
      <c r="R385" s="227"/>
      <c r="S385" s="227"/>
      <c r="T385" s="228"/>
      <c r="AT385" s="229" t="s">
        <v>143</v>
      </c>
      <c r="AU385" s="229" t="s">
        <v>88</v>
      </c>
      <c r="AV385" s="15" t="s">
        <v>139</v>
      </c>
      <c r="AW385" s="15" t="s">
        <v>33</v>
      </c>
      <c r="AX385" s="15" t="s">
        <v>86</v>
      </c>
      <c r="AY385" s="229" t="s">
        <v>133</v>
      </c>
    </row>
    <row r="386" spans="2:63" s="12" customFormat="1" ht="22.9" customHeight="1">
      <c r="B386" s="169"/>
      <c r="C386" s="170"/>
      <c r="D386" s="171" t="s">
        <v>77</v>
      </c>
      <c r="E386" s="182" t="s">
        <v>859</v>
      </c>
      <c r="F386" s="182" t="s">
        <v>860</v>
      </c>
      <c r="G386" s="170"/>
      <c r="H386" s="170"/>
      <c r="I386" s="170"/>
      <c r="J386" s="183">
        <f>BK386</f>
        <v>0</v>
      </c>
      <c r="K386" s="170"/>
      <c r="L386" s="174"/>
      <c r="M386" s="175"/>
      <c r="N386" s="176"/>
      <c r="O386" s="176"/>
      <c r="P386" s="177">
        <f>SUM(P387:P411)</f>
        <v>6.958041</v>
      </c>
      <c r="Q386" s="176"/>
      <c r="R386" s="177">
        <f>SUM(R387:R411)</f>
        <v>0</v>
      </c>
      <c r="S386" s="176"/>
      <c r="T386" s="178">
        <f>SUM(T387:T411)</f>
        <v>0</v>
      </c>
      <c r="AR386" s="179" t="s">
        <v>86</v>
      </c>
      <c r="AT386" s="180" t="s">
        <v>77</v>
      </c>
      <c r="AU386" s="180" t="s">
        <v>86</v>
      </c>
      <c r="AY386" s="179" t="s">
        <v>133</v>
      </c>
      <c r="BK386" s="181">
        <f>SUM(BK387:BK411)</f>
        <v>0</v>
      </c>
    </row>
    <row r="387" spans="1:65" s="2" customFormat="1" ht="16.5" customHeight="1">
      <c r="A387" s="32"/>
      <c r="B387" s="33"/>
      <c r="C387" s="184" t="s">
        <v>556</v>
      </c>
      <c r="D387" s="184" t="s">
        <v>135</v>
      </c>
      <c r="E387" s="185" t="s">
        <v>868</v>
      </c>
      <c r="F387" s="186" t="s">
        <v>869</v>
      </c>
      <c r="G387" s="187" t="s">
        <v>390</v>
      </c>
      <c r="H387" s="188">
        <v>11.623</v>
      </c>
      <c r="I387" s="189">
        <v>0</v>
      </c>
      <c r="J387" s="189">
        <f>ROUND(I387*H387,2)</f>
        <v>0</v>
      </c>
      <c r="K387" s="190"/>
      <c r="L387" s="37"/>
      <c r="M387" s="191" t="s">
        <v>1</v>
      </c>
      <c r="N387" s="192" t="s">
        <v>43</v>
      </c>
      <c r="O387" s="193">
        <v>0.03</v>
      </c>
      <c r="P387" s="193">
        <f>O387*H387</f>
        <v>0.34868999999999994</v>
      </c>
      <c r="Q387" s="193">
        <v>0</v>
      </c>
      <c r="R387" s="193">
        <f>Q387*H387</f>
        <v>0</v>
      </c>
      <c r="S387" s="193">
        <v>0</v>
      </c>
      <c r="T387" s="194">
        <f>S387*H387</f>
        <v>0</v>
      </c>
      <c r="U387" s="32"/>
      <c r="V387" s="32"/>
      <c r="W387" s="32"/>
      <c r="X387" s="32"/>
      <c r="Y387" s="32"/>
      <c r="Z387" s="32"/>
      <c r="AA387" s="32"/>
      <c r="AB387" s="32"/>
      <c r="AC387" s="32"/>
      <c r="AD387" s="32"/>
      <c r="AE387" s="32"/>
      <c r="AR387" s="195" t="s">
        <v>139</v>
      </c>
      <c r="AT387" s="195" t="s">
        <v>135</v>
      </c>
      <c r="AU387" s="195" t="s">
        <v>88</v>
      </c>
      <c r="AY387" s="18" t="s">
        <v>133</v>
      </c>
      <c r="BE387" s="196">
        <f>IF(N387="základní",J387,0)</f>
        <v>0</v>
      </c>
      <c r="BF387" s="196">
        <f>IF(N387="snížená",J387,0)</f>
        <v>0</v>
      </c>
      <c r="BG387" s="196">
        <f>IF(N387="zákl. přenesená",J387,0)</f>
        <v>0</v>
      </c>
      <c r="BH387" s="196">
        <f>IF(N387="sníž. přenesená",J387,0)</f>
        <v>0</v>
      </c>
      <c r="BI387" s="196">
        <f>IF(N387="nulová",J387,0)</f>
        <v>0</v>
      </c>
      <c r="BJ387" s="18" t="s">
        <v>86</v>
      </c>
      <c r="BK387" s="196">
        <f>ROUND(I387*H387,2)</f>
        <v>0</v>
      </c>
      <c r="BL387" s="18" t="s">
        <v>139</v>
      </c>
      <c r="BM387" s="195" t="s">
        <v>1445</v>
      </c>
    </row>
    <row r="388" spans="1:47" s="2" customFormat="1" ht="12">
      <c r="A388" s="32"/>
      <c r="B388" s="33"/>
      <c r="C388" s="34"/>
      <c r="D388" s="197" t="s">
        <v>141</v>
      </c>
      <c r="E388" s="34"/>
      <c r="F388" s="198" t="s">
        <v>871</v>
      </c>
      <c r="G388" s="34"/>
      <c r="H388" s="34"/>
      <c r="I388" s="34"/>
      <c r="J388" s="34"/>
      <c r="K388" s="34"/>
      <c r="L388" s="37"/>
      <c r="M388" s="199"/>
      <c r="N388" s="200"/>
      <c r="O388" s="69"/>
      <c r="P388" s="69"/>
      <c r="Q388" s="69"/>
      <c r="R388" s="69"/>
      <c r="S388" s="69"/>
      <c r="T388" s="70"/>
      <c r="U388" s="32"/>
      <c r="V388" s="32"/>
      <c r="W388" s="32"/>
      <c r="X388" s="32"/>
      <c r="Y388" s="32"/>
      <c r="Z388" s="32"/>
      <c r="AA388" s="32"/>
      <c r="AB388" s="32"/>
      <c r="AC388" s="32"/>
      <c r="AD388" s="32"/>
      <c r="AE388" s="32"/>
      <c r="AT388" s="18" t="s">
        <v>141</v>
      </c>
      <c r="AU388" s="18" t="s">
        <v>88</v>
      </c>
    </row>
    <row r="389" spans="2:51" s="14" customFormat="1" ht="12">
      <c r="B389" s="210"/>
      <c r="C389" s="211"/>
      <c r="D389" s="197" t="s">
        <v>143</v>
      </c>
      <c r="E389" s="212" t="s">
        <v>1</v>
      </c>
      <c r="F389" s="213" t="s">
        <v>1446</v>
      </c>
      <c r="G389" s="211"/>
      <c r="H389" s="214">
        <v>11.623</v>
      </c>
      <c r="I389" s="211"/>
      <c r="J389" s="211"/>
      <c r="K389" s="211"/>
      <c r="L389" s="215"/>
      <c r="M389" s="216"/>
      <c r="N389" s="217"/>
      <c r="O389" s="217"/>
      <c r="P389" s="217"/>
      <c r="Q389" s="217"/>
      <c r="R389" s="217"/>
      <c r="S389" s="217"/>
      <c r="T389" s="218"/>
      <c r="AT389" s="219" t="s">
        <v>143</v>
      </c>
      <c r="AU389" s="219" t="s">
        <v>88</v>
      </c>
      <c r="AV389" s="14" t="s">
        <v>88</v>
      </c>
      <c r="AW389" s="14" t="s">
        <v>33</v>
      </c>
      <c r="AX389" s="14" t="s">
        <v>78</v>
      </c>
      <c r="AY389" s="219" t="s">
        <v>133</v>
      </c>
    </row>
    <row r="390" spans="2:51" s="15" customFormat="1" ht="12">
      <c r="B390" s="220"/>
      <c r="C390" s="221"/>
      <c r="D390" s="197" t="s">
        <v>143</v>
      </c>
      <c r="E390" s="222" t="s">
        <v>1</v>
      </c>
      <c r="F390" s="223" t="s">
        <v>146</v>
      </c>
      <c r="G390" s="221"/>
      <c r="H390" s="224">
        <v>11.623</v>
      </c>
      <c r="I390" s="221"/>
      <c r="J390" s="221"/>
      <c r="K390" s="221"/>
      <c r="L390" s="225"/>
      <c r="M390" s="226"/>
      <c r="N390" s="227"/>
      <c r="O390" s="227"/>
      <c r="P390" s="227"/>
      <c r="Q390" s="227"/>
      <c r="R390" s="227"/>
      <c r="S390" s="227"/>
      <c r="T390" s="228"/>
      <c r="AT390" s="229" t="s">
        <v>143</v>
      </c>
      <c r="AU390" s="229" t="s">
        <v>88</v>
      </c>
      <c r="AV390" s="15" t="s">
        <v>139</v>
      </c>
      <c r="AW390" s="15" t="s">
        <v>33</v>
      </c>
      <c r="AX390" s="15" t="s">
        <v>86</v>
      </c>
      <c r="AY390" s="229" t="s">
        <v>133</v>
      </c>
    </row>
    <row r="391" spans="1:65" s="2" customFormat="1" ht="16.5" customHeight="1">
      <c r="A391" s="32"/>
      <c r="B391" s="33"/>
      <c r="C391" s="184" t="s">
        <v>562</v>
      </c>
      <c r="D391" s="184" t="s">
        <v>135</v>
      </c>
      <c r="E391" s="185" t="s">
        <v>874</v>
      </c>
      <c r="F391" s="186" t="s">
        <v>875</v>
      </c>
      <c r="G391" s="187" t="s">
        <v>390</v>
      </c>
      <c r="H391" s="188">
        <v>337.067</v>
      </c>
      <c r="I391" s="189">
        <v>0</v>
      </c>
      <c r="J391" s="189">
        <f>ROUND(I391*H391,2)</f>
        <v>0</v>
      </c>
      <c r="K391" s="190"/>
      <c r="L391" s="37"/>
      <c r="M391" s="191" t="s">
        <v>1</v>
      </c>
      <c r="N391" s="192" t="s">
        <v>43</v>
      </c>
      <c r="O391" s="193">
        <v>0.002</v>
      </c>
      <c r="P391" s="193">
        <f>O391*H391</f>
        <v>0.674134</v>
      </c>
      <c r="Q391" s="193">
        <v>0</v>
      </c>
      <c r="R391" s="193">
        <f>Q391*H391</f>
        <v>0</v>
      </c>
      <c r="S391" s="193">
        <v>0</v>
      </c>
      <c r="T391" s="194">
        <f>S391*H391</f>
        <v>0</v>
      </c>
      <c r="U391" s="32"/>
      <c r="V391" s="32"/>
      <c r="W391" s="32"/>
      <c r="X391" s="32"/>
      <c r="Y391" s="32"/>
      <c r="Z391" s="32"/>
      <c r="AA391" s="32"/>
      <c r="AB391" s="32"/>
      <c r="AC391" s="32"/>
      <c r="AD391" s="32"/>
      <c r="AE391" s="32"/>
      <c r="AR391" s="195" t="s">
        <v>139</v>
      </c>
      <c r="AT391" s="195" t="s">
        <v>135</v>
      </c>
      <c r="AU391" s="195" t="s">
        <v>88</v>
      </c>
      <c r="AY391" s="18" t="s">
        <v>133</v>
      </c>
      <c r="BE391" s="196">
        <f>IF(N391="základní",J391,0)</f>
        <v>0</v>
      </c>
      <c r="BF391" s="196">
        <f>IF(N391="snížená",J391,0)</f>
        <v>0</v>
      </c>
      <c r="BG391" s="196">
        <f>IF(N391="zákl. přenesená",J391,0)</f>
        <v>0</v>
      </c>
      <c r="BH391" s="196">
        <f>IF(N391="sníž. přenesená",J391,0)</f>
        <v>0</v>
      </c>
      <c r="BI391" s="196">
        <f>IF(N391="nulová",J391,0)</f>
        <v>0</v>
      </c>
      <c r="BJ391" s="18" t="s">
        <v>86</v>
      </c>
      <c r="BK391" s="196">
        <f>ROUND(I391*H391,2)</f>
        <v>0</v>
      </c>
      <c r="BL391" s="18" t="s">
        <v>139</v>
      </c>
      <c r="BM391" s="195" t="s">
        <v>1447</v>
      </c>
    </row>
    <row r="392" spans="1:47" s="2" customFormat="1" ht="12">
      <c r="A392" s="32"/>
      <c r="B392" s="33"/>
      <c r="C392" s="34"/>
      <c r="D392" s="197" t="s">
        <v>141</v>
      </c>
      <c r="E392" s="34"/>
      <c r="F392" s="198" t="s">
        <v>877</v>
      </c>
      <c r="G392" s="34"/>
      <c r="H392" s="34"/>
      <c r="I392" s="34"/>
      <c r="J392" s="34"/>
      <c r="K392" s="34"/>
      <c r="L392" s="37"/>
      <c r="M392" s="199"/>
      <c r="N392" s="200"/>
      <c r="O392" s="69"/>
      <c r="P392" s="69"/>
      <c r="Q392" s="69"/>
      <c r="R392" s="69"/>
      <c r="S392" s="69"/>
      <c r="T392" s="70"/>
      <c r="U392" s="32"/>
      <c r="V392" s="32"/>
      <c r="W392" s="32"/>
      <c r="X392" s="32"/>
      <c r="Y392" s="32"/>
      <c r="Z392" s="32"/>
      <c r="AA392" s="32"/>
      <c r="AB392" s="32"/>
      <c r="AC392" s="32"/>
      <c r="AD392" s="32"/>
      <c r="AE392" s="32"/>
      <c r="AT392" s="18" t="s">
        <v>141</v>
      </c>
      <c r="AU392" s="18" t="s">
        <v>88</v>
      </c>
    </row>
    <row r="393" spans="2:51" s="14" customFormat="1" ht="12">
      <c r="B393" s="210"/>
      <c r="C393" s="211"/>
      <c r="D393" s="197" t="s">
        <v>143</v>
      </c>
      <c r="E393" s="212" t="s">
        <v>1</v>
      </c>
      <c r="F393" s="213" t="s">
        <v>1448</v>
      </c>
      <c r="G393" s="211"/>
      <c r="H393" s="214">
        <v>337.067</v>
      </c>
      <c r="I393" s="211"/>
      <c r="J393" s="211"/>
      <c r="K393" s="211"/>
      <c r="L393" s="215"/>
      <c r="M393" s="216"/>
      <c r="N393" s="217"/>
      <c r="O393" s="217"/>
      <c r="P393" s="217"/>
      <c r="Q393" s="217"/>
      <c r="R393" s="217"/>
      <c r="S393" s="217"/>
      <c r="T393" s="218"/>
      <c r="AT393" s="219" t="s">
        <v>143</v>
      </c>
      <c r="AU393" s="219" t="s">
        <v>88</v>
      </c>
      <c r="AV393" s="14" t="s">
        <v>88</v>
      </c>
      <c r="AW393" s="14" t="s">
        <v>33</v>
      </c>
      <c r="AX393" s="14" t="s">
        <v>86</v>
      </c>
      <c r="AY393" s="219" t="s">
        <v>133</v>
      </c>
    </row>
    <row r="394" spans="1:65" s="2" customFormat="1" ht="16.5" customHeight="1">
      <c r="A394" s="32"/>
      <c r="B394" s="33"/>
      <c r="C394" s="184" t="s">
        <v>567</v>
      </c>
      <c r="D394" s="184" t="s">
        <v>135</v>
      </c>
      <c r="E394" s="185" t="s">
        <v>880</v>
      </c>
      <c r="F394" s="186" t="s">
        <v>881</v>
      </c>
      <c r="G394" s="187" t="s">
        <v>390</v>
      </c>
      <c r="H394" s="188">
        <v>3.08</v>
      </c>
      <c r="I394" s="189">
        <v>0</v>
      </c>
      <c r="J394" s="189">
        <f>ROUND(I394*H394,2)</f>
        <v>0</v>
      </c>
      <c r="K394" s="190"/>
      <c r="L394" s="37"/>
      <c r="M394" s="191" t="s">
        <v>1</v>
      </c>
      <c r="N394" s="192" t="s">
        <v>43</v>
      </c>
      <c r="O394" s="193">
        <v>0.835</v>
      </c>
      <c r="P394" s="193">
        <f>O394*H394</f>
        <v>2.5718</v>
      </c>
      <c r="Q394" s="193">
        <v>0</v>
      </c>
      <c r="R394" s="193">
        <f>Q394*H394</f>
        <v>0</v>
      </c>
      <c r="S394" s="193">
        <v>0</v>
      </c>
      <c r="T394" s="194">
        <f>S394*H394</f>
        <v>0</v>
      </c>
      <c r="U394" s="32"/>
      <c r="V394" s="32"/>
      <c r="W394" s="32"/>
      <c r="X394" s="32"/>
      <c r="Y394" s="32"/>
      <c r="Z394" s="32"/>
      <c r="AA394" s="32"/>
      <c r="AB394" s="32"/>
      <c r="AC394" s="32"/>
      <c r="AD394" s="32"/>
      <c r="AE394" s="32"/>
      <c r="AR394" s="195" t="s">
        <v>139</v>
      </c>
      <c r="AT394" s="195" t="s">
        <v>135</v>
      </c>
      <c r="AU394" s="195" t="s">
        <v>88</v>
      </c>
      <c r="AY394" s="18" t="s">
        <v>133</v>
      </c>
      <c r="BE394" s="196">
        <f>IF(N394="základní",J394,0)</f>
        <v>0</v>
      </c>
      <c r="BF394" s="196">
        <f>IF(N394="snížená",J394,0)</f>
        <v>0</v>
      </c>
      <c r="BG394" s="196">
        <f>IF(N394="zákl. přenesená",J394,0)</f>
        <v>0</v>
      </c>
      <c r="BH394" s="196">
        <f>IF(N394="sníž. přenesená",J394,0)</f>
        <v>0</v>
      </c>
      <c r="BI394" s="196">
        <f>IF(N394="nulová",J394,0)</f>
        <v>0</v>
      </c>
      <c r="BJ394" s="18" t="s">
        <v>86</v>
      </c>
      <c r="BK394" s="196">
        <f>ROUND(I394*H394,2)</f>
        <v>0</v>
      </c>
      <c r="BL394" s="18" t="s">
        <v>139</v>
      </c>
      <c r="BM394" s="195" t="s">
        <v>1449</v>
      </c>
    </row>
    <row r="395" spans="1:47" s="2" customFormat="1" ht="12">
      <c r="A395" s="32"/>
      <c r="B395" s="33"/>
      <c r="C395" s="34"/>
      <c r="D395" s="197" t="s">
        <v>141</v>
      </c>
      <c r="E395" s="34"/>
      <c r="F395" s="198" t="s">
        <v>883</v>
      </c>
      <c r="G395" s="34"/>
      <c r="H395" s="34"/>
      <c r="I395" s="34"/>
      <c r="J395" s="34"/>
      <c r="K395" s="34"/>
      <c r="L395" s="37"/>
      <c r="M395" s="199"/>
      <c r="N395" s="200"/>
      <c r="O395" s="69"/>
      <c r="P395" s="69"/>
      <c r="Q395" s="69"/>
      <c r="R395" s="69"/>
      <c r="S395" s="69"/>
      <c r="T395" s="70"/>
      <c r="U395" s="32"/>
      <c r="V395" s="32"/>
      <c r="W395" s="32"/>
      <c r="X395" s="32"/>
      <c r="Y395" s="32"/>
      <c r="Z395" s="32"/>
      <c r="AA395" s="32"/>
      <c r="AB395" s="32"/>
      <c r="AC395" s="32"/>
      <c r="AD395" s="32"/>
      <c r="AE395" s="32"/>
      <c r="AT395" s="18" t="s">
        <v>141</v>
      </c>
      <c r="AU395" s="18" t="s">
        <v>88</v>
      </c>
    </row>
    <row r="396" spans="2:51" s="14" customFormat="1" ht="12">
      <c r="B396" s="210"/>
      <c r="C396" s="211"/>
      <c r="D396" s="197" t="s">
        <v>143</v>
      </c>
      <c r="E396" s="212" t="s">
        <v>1</v>
      </c>
      <c r="F396" s="213" t="s">
        <v>1450</v>
      </c>
      <c r="G396" s="211"/>
      <c r="H396" s="214">
        <v>3.08</v>
      </c>
      <c r="I396" s="211"/>
      <c r="J396" s="211"/>
      <c r="K396" s="211"/>
      <c r="L396" s="215"/>
      <c r="M396" s="216"/>
      <c r="N396" s="217"/>
      <c r="O396" s="217"/>
      <c r="P396" s="217"/>
      <c r="Q396" s="217"/>
      <c r="R396" s="217"/>
      <c r="S396" s="217"/>
      <c r="T396" s="218"/>
      <c r="AT396" s="219" t="s">
        <v>143</v>
      </c>
      <c r="AU396" s="219" t="s">
        <v>88</v>
      </c>
      <c r="AV396" s="14" t="s">
        <v>88</v>
      </c>
      <c r="AW396" s="14" t="s">
        <v>33</v>
      </c>
      <c r="AX396" s="14" t="s">
        <v>86</v>
      </c>
      <c r="AY396" s="219" t="s">
        <v>133</v>
      </c>
    </row>
    <row r="397" spans="1:65" s="2" customFormat="1" ht="16.5" customHeight="1">
      <c r="A397" s="32"/>
      <c r="B397" s="33"/>
      <c r="C397" s="184" t="s">
        <v>572</v>
      </c>
      <c r="D397" s="184" t="s">
        <v>135</v>
      </c>
      <c r="E397" s="185" t="s">
        <v>886</v>
      </c>
      <c r="F397" s="186" t="s">
        <v>887</v>
      </c>
      <c r="G397" s="187" t="s">
        <v>390</v>
      </c>
      <c r="H397" s="188">
        <v>89.32</v>
      </c>
      <c r="I397" s="189">
        <v>0</v>
      </c>
      <c r="J397" s="189">
        <f>ROUND(I397*H397,2)</f>
        <v>0</v>
      </c>
      <c r="K397" s="190"/>
      <c r="L397" s="37"/>
      <c r="M397" s="191" t="s">
        <v>1</v>
      </c>
      <c r="N397" s="192" t="s">
        <v>43</v>
      </c>
      <c r="O397" s="193">
        <v>0.004</v>
      </c>
      <c r="P397" s="193">
        <f>O397*H397</f>
        <v>0.35728</v>
      </c>
      <c r="Q397" s="193">
        <v>0</v>
      </c>
      <c r="R397" s="193">
        <f>Q397*H397</f>
        <v>0</v>
      </c>
      <c r="S397" s="193">
        <v>0</v>
      </c>
      <c r="T397" s="194">
        <f>S397*H397</f>
        <v>0</v>
      </c>
      <c r="U397" s="32"/>
      <c r="V397" s="32"/>
      <c r="W397" s="32"/>
      <c r="X397" s="32"/>
      <c r="Y397" s="32"/>
      <c r="Z397" s="32"/>
      <c r="AA397" s="32"/>
      <c r="AB397" s="32"/>
      <c r="AC397" s="32"/>
      <c r="AD397" s="32"/>
      <c r="AE397" s="32"/>
      <c r="AR397" s="195" t="s">
        <v>139</v>
      </c>
      <c r="AT397" s="195" t="s">
        <v>135</v>
      </c>
      <c r="AU397" s="195" t="s">
        <v>88</v>
      </c>
      <c r="AY397" s="18" t="s">
        <v>133</v>
      </c>
      <c r="BE397" s="196">
        <f>IF(N397="základní",J397,0)</f>
        <v>0</v>
      </c>
      <c r="BF397" s="196">
        <f>IF(N397="snížená",J397,0)</f>
        <v>0</v>
      </c>
      <c r="BG397" s="196">
        <f>IF(N397="zákl. přenesená",J397,0)</f>
        <v>0</v>
      </c>
      <c r="BH397" s="196">
        <f>IF(N397="sníž. přenesená",J397,0)</f>
        <v>0</v>
      </c>
      <c r="BI397" s="196">
        <f>IF(N397="nulová",J397,0)</f>
        <v>0</v>
      </c>
      <c r="BJ397" s="18" t="s">
        <v>86</v>
      </c>
      <c r="BK397" s="196">
        <f>ROUND(I397*H397,2)</f>
        <v>0</v>
      </c>
      <c r="BL397" s="18" t="s">
        <v>139</v>
      </c>
      <c r="BM397" s="195" t="s">
        <v>1451</v>
      </c>
    </row>
    <row r="398" spans="1:47" s="2" customFormat="1" ht="19.5">
      <c r="A398" s="32"/>
      <c r="B398" s="33"/>
      <c r="C398" s="34"/>
      <c r="D398" s="197" t="s">
        <v>141</v>
      </c>
      <c r="E398" s="34"/>
      <c r="F398" s="198" t="s">
        <v>889</v>
      </c>
      <c r="G398" s="34"/>
      <c r="H398" s="34"/>
      <c r="I398" s="34"/>
      <c r="J398" s="34"/>
      <c r="K398" s="34"/>
      <c r="L398" s="37"/>
      <c r="M398" s="199"/>
      <c r="N398" s="200"/>
      <c r="O398" s="69"/>
      <c r="P398" s="69"/>
      <c r="Q398" s="69"/>
      <c r="R398" s="69"/>
      <c r="S398" s="69"/>
      <c r="T398" s="70"/>
      <c r="U398" s="32"/>
      <c r="V398" s="32"/>
      <c r="W398" s="32"/>
      <c r="X398" s="32"/>
      <c r="Y398" s="32"/>
      <c r="Z398" s="32"/>
      <c r="AA398" s="32"/>
      <c r="AB398" s="32"/>
      <c r="AC398" s="32"/>
      <c r="AD398" s="32"/>
      <c r="AE398" s="32"/>
      <c r="AT398" s="18" t="s">
        <v>141</v>
      </c>
      <c r="AU398" s="18" t="s">
        <v>88</v>
      </c>
    </row>
    <row r="399" spans="2:51" s="14" customFormat="1" ht="12">
      <c r="B399" s="210"/>
      <c r="C399" s="211"/>
      <c r="D399" s="197" t="s">
        <v>143</v>
      </c>
      <c r="E399" s="212" t="s">
        <v>1</v>
      </c>
      <c r="F399" s="213" t="s">
        <v>1452</v>
      </c>
      <c r="G399" s="211"/>
      <c r="H399" s="214">
        <v>89.32</v>
      </c>
      <c r="I399" s="211"/>
      <c r="J399" s="211"/>
      <c r="K399" s="211"/>
      <c r="L399" s="215"/>
      <c r="M399" s="216"/>
      <c r="N399" s="217"/>
      <c r="O399" s="217"/>
      <c r="P399" s="217"/>
      <c r="Q399" s="217"/>
      <c r="R399" s="217"/>
      <c r="S399" s="217"/>
      <c r="T399" s="218"/>
      <c r="AT399" s="219" t="s">
        <v>143</v>
      </c>
      <c r="AU399" s="219" t="s">
        <v>88</v>
      </c>
      <c r="AV399" s="14" t="s">
        <v>88</v>
      </c>
      <c r="AW399" s="14" t="s">
        <v>33</v>
      </c>
      <c r="AX399" s="14" t="s">
        <v>86</v>
      </c>
      <c r="AY399" s="219" t="s">
        <v>133</v>
      </c>
    </row>
    <row r="400" spans="1:65" s="2" customFormat="1" ht="16.5" customHeight="1">
      <c r="A400" s="32"/>
      <c r="B400" s="33"/>
      <c r="C400" s="184" t="s">
        <v>578</v>
      </c>
      <c r="D400" s="184" t="s">
        <v>135</v>
      </c>
      <c r="E400" s="185" t="s">
        <v>892</v>
      </c>
      <c r="F400" s="186" t="s">
        <v>893</v>
      </c>
      <c r="G400" s="187" t="s">
        <v>390</v>
      </c>
      <c r="H400" s="188">
        <v>11.623</v>
      </c>
      <c r="I400" s="189">
        <v>0</v>
      </c>
      <c r="J400" s="189">
        <f>ROUND(I400*H400,2)</f>
        <v>0</v>
      </c>
      <c r="K400" s="190"/>
      <c r="L400" s="37"/>
      <c r="M400" s="191" t="s">
        <v>1</v>
      </c>
      <c r="N400" s="192" t="s">
        <v>43</v>
      </c>
      <c r="O400" s="193">
        <v>0.159</v>
      </c>
      <c r="P400" s="193">
        <f>O400*H400</f>
        <v>1.8480569999999998</v>
      </c>
      <c r="Q400" s="193">
        <v>0</v>
      </c>
      <c r="R400" s="193">
        <f>Q400*H400</f>
        <v>0</v>
      </c>
      <c r="S400" s="193">
        <v>0</v>
      </c>
      <c r="T400" s="194">
        <f>S400*H400</f>
        <v>0</v>
      </c>
      <c r="U400" s="32"/>
      <c r="V400" s="32"/>
      <c r="W400" s="32"/>
      <c r="X400" s="32"/>
      <c r="Y400" s="32"/>
      <c r="Z400" s="32"/>
      <c r="AA400" s="32"/>
      <c r="AB400" s="32"/>
      <c r="AC400" s="32"/>
      <c r="AD400" s="32"/>
      <c r="AE400" s="32"/>
      <c r="AR400" s="195" t="s">
        <v>139</v>
      </c>
      <c r="AT400" s="195" t="s">
        <v>135</v>
      </c>
      <c r="AU400" s="195" t="s">
        <v>88</v>
      </c>
      <c r="AY400" s="18" t="s">
        <v>133</v>
      </c>
      <c r="BE400" s="196">
        <f>IF(N400="základní",J400,0)</f>
        <v>0</v>
      </c>
      <c r="BF400" s="196">
        <f>IF(N400="snížená",J400,0)</f>
        <v>0</v>
      </c>
      <c r="BG400" s="196">
        <f>IF(N400="zákl. přenesená",J400,0)</f>
        <v>0</v>
      </c>
      <c r="BH400" s="196">
        <f>IF(N400="sníž. přenesená",J400,0)</f>
        <v>0</v>
      </c>
      <c r="BI400" s="196">
        <f>IF(N400="nulová",J400,0)</f>
        <v>0</v>
      </c>
      <c r="BJ400" s="18" t="s">
        <v>86</v>
      </c>
      <c r="BK400" s="196">
        <f>ROUND(I400*H400,2)</f>
        <v>0</v>
      </c>
      <c r="BL400" s="18" t="s">
        <v>139</v>
      </c>
      <c r="BM400" s="195" t="s">
        <v>1453</v>
      </c>
    </row>
    <row r="401" spans="1:47" s="2" customFormat="1" ht="12">
      <c r="A401" s="32"/>
      <c r="B401" s="33"/>
      <c r="C401" s="34"/>
      <c r="D401" s="197" t="s">
        <v>141</v>
      </c>
      <c r="E401" s="34"/>
      <c r="F401" s="198" t="s">
        <v>895</v>
      </c>
      <c r="G401" s="34"/>
      <c r="H401" s="34"/>
      <c r="I401" s="34"/>
      <c r="J401" s="34"/>
      <c r="K401" s="34"/>
      <c r="L401" s="37"/>
      <c r="M401" s="199"/>
      <c r="N401" s="200"/>
      <c r="O401" s="69"/>
      <c r="P401" s="69"/>
      <c r="Q401" s="69"/>
      <c r="R401" s="69"/>
      <c r="S401" s="69"/>
      <c r="T401" s="70"/>
      <c r="U401" s="32"/>
      <c r="V401" s="32"/>
      <c r="W401" s="32"/>
      <c r="X401" s="32"/>
      <c r="Y401" s="32"/>
      <c r="Z401" s="32"/>
      <c r="AA401" s="32"/>
      <c r="AB401" s="32"/>
      <c r="AC401" s="32"/>
      <c r="AD401" s="32"/>
      <c r="AE401" s="32"/>
      <c r="AT401" s="18" t="s">
        <v>141</v>
      </c>
      <c r="AU401" s="18" t="s">
        <v>88</v>
      </c>
    </row>
    <row r="402" spans="2:51" s="14" customFormat="1" ht="12">
      <c r="B402" s="210"/>
      <c r="C402" s="211"/>
      <c r="D402" s="197" t="s">
        <v>143</v>
      </c>
      <c r="E402" s="212" t="s">
        <v>1</v>
      </c>
      <c r="F402" s="213" t="s">
        <v>1454</v>
      </c>
      <c r="G402" s="211"/>
      <c r="H402" s="214">
        <v>11.623</v>
      </c>
      <c r="I402" s="211"/>
      <c r="J402" s="211"/>
      <c r="K402" s="211"/>
      <c r="L402" s="215"/>
      <c r="M402" s="216"/>
      <c r="N402" s="217"/>
      <c r="O402" s="217"/>
      <c r="P402" s="217"/>
      <c r="Q402" s="217"/>
      <c r="R402" s="217"/>
      <c r="S402" s="217"/>
      <c r="T402" s="218"/>
      <c r="AT402" s="219" t="s">
        <v>143</v>
      </c>
      <c r="AU402" s="219" t="s">
        <v>88</v>
      </c>
      <c r="AV402" s="14" t="s">
        <v>88</v>
      </c>
      <c r="AW402" s="14" t="s">
        <v>33</v>
      </c>
      <c r="AX402" s="14" t="s">
        <v>86</v>
      </c>
      <c r="AY402" s="219" t="s">
        <v>133</v>
      </c>
    </row>
    <row r="403" spans="1:65" s="2" customFormat="1" ht="16.5" customHeight="1">
      <c r="A403" s="32"/>
      <c r="B403" s="33"/>
      <c r="C403" s="184" t="s">
        <v>583</v>
      </c>
      <c r="D403" s="184" t="s">
        <v>135</v>
      </c>
      <c r="E403" s="185" t="s">
        <v>898</v>
      </c>
      <c r="F403" s="186" t="s">
        <v>899</v>
      </c>
      <c r="G403" s="187" t="s">
        <v>390</v>
      </c>
      <c r="H403" s="188">
        <v>3.08</v>
      </c>
      <c r="I403" s="189">
        <v>0</v>
      </c>
      <c r="J403" s="189">
        <f>ROUND(I403*H403,2)</f>
        <v>0</v>
      </c>
      <c r="K403" s="190"/>
      <c r="L403" s="37"/>
      <c r="M403" s="191" t="s">
        <v>1</v>
      </c>
      <c r="N403" s="192" t="s">
        <v>43</v>
      </c>
      <c r="O403" s="193">
        <v>0.376</v>
      </c>
      <c r="P403" s="193">
        <f>O403*H403</f>
        <v>1.15808</v>
      </c>
      <c r="Q403" s="193">
        <v>0</v>
      </c>
      <c r="R403" s="193">
        <f>Q403*H403</f>
        <v>0</v>
      </c>
      <c r="S403" s="193">
        <v>0</v>
      </c>
      <c r="T403" s="194">
        <f>S403*H403</f>
        <v>0</v>
      </c>
      <c r="U403" s="32"/>
      <c r="V403" s="32"/>
      <c r="W403" s="32"/>
      <c r="X403" s="32"/>
      <c r="Y403" s="32"/>
      <c r="Z403" s="32"/>
      <c r="AA403" s="32"/>
      <c r="AB403" s="32"/>
      <c r="AC403" s="32"/>
      <c r="AD403" s="32"/>
      <c r="AE403" s="32"/>
      <c r="AR403" s="195" t="s">
        <v>139</v>
      </c>
      <c r="AT403" s="195" t="s">
        <v>135</v>
      </c>
      <c r="AU403" s="195" t="s">
        <v>88</v>
      </c>
      <c r="AY403" s="18" t="s">
        <v>133</v>
      </c>
      <c r="BE403" s="196">
        <f>IF(N403="základní",J403,0)</f>
        <v>0</v>
      </c>
      <c r="BF403" s="196">
        <f>IF(N403="snížená",J403,0)</f>
        <v>0</v>
      </c>
      <c r="BG403" s="196">
        <f>IF(N403="zákl. přenesená",J403,0)</f>
        <v>0</v>
      </c>
      <c r="BH403" s="196">
        <f>IF(N403="sníž. přenesená",J403,0)</f>
        <v>0</v>
      </c>
      <c r="BI403" s="196">
        <f>IF(N403="nulová",J403,0)</f>
        <v>0</v>
      </c>
      <c r="BJ403" s="18" t="s">
        <v>86</v>
      </c>
      <c r="BK403" s="196">
        <f>ROUND(I403*H403,2)</f>
        <v>0</v>
      </c>
      <c r="BL403" s="18" t="s">
        <v>139</v>
      </c>
      <c r="BM403" s="195" t="s">
        <v>1455</v>
      </c>
    </row>
    <row r="404" spans="1:47" s="2" customFormat="1" ht="12">
      <c r="A404" s="32"/>
      <c r="B404" s="33"/>
      <c r="C404" s="34"/>
      <c r="D404" s="197" t="s">
        <v>141</v>
      </c>
      <c r="E404" s="34"/>
      <c r="F404" s="198" t="s">
        <v>901</v>
      </c>
      <c r="G404" s="34"/>
      <c r="H404" s="34"/>
      <c r="I404" s="34"/>
      <c r="J404" s="34"/>
      <c r="K404" s="34"/>
      <c r="L404" s="37"/>
      <c r="M404" s="199"/>
      <c r="N404" s="200"/>
      <c r="O404" s="69"/>
      <c r="P404" s="69"/>
      <c r="Q404" s="69"/>
      <c r="R404" s="69"/>
      <c r="S404" s="69"/>
      <c r="T404" s="70"/>
      <c r="U404" s="32"/>
      <c r="V404" s="32"/>
      <c r="W404" s="32"/>
      <c r="X404" s="32"/>
      <c r="Y404" s="32"/>
      <c r="Z404" s="32"/>
      <c r="AA404" s="32"/>
      <c r="AB404" s="32"/>
      <c r="AC404" s="32"/>
      <c r="AD404" s="32"/>
      <c r="AE404" s="32"/>
      <c r="AT404" s="18" t="s">
        <v>141</v>
      </c>
      <c r="AU404" s="18" t="s">
        <v>88</v>
      </c>
    </row>
    <row r="405" spans="2:51" s="14" customFormat="1" ht="12">
      <c r="B405" s="210"/>
      <c r="C405" s="211"/>
      <c r="D405" s="197" t="s">
        <v>143</v>
      </c>
      <c r="E405" s="212" t="s">
        <v>1</v>
      </c>
      <c r="F405" s="213" t="s">
        <v>1450</v>
      </c>
      <c r="G405" s="211"/>
      <c r="H405" s="214">
        <v>3.08</v>
      </c>
      <c r="I405" s="211"/>
      <c r="J405" s="211"/>
      <c r="K405" s="211"/>
      <c r="L405" s="215"/>
      <c r="M405" s="216"/>
      <c r="N405" s="217"/>
      <c r="O405" s="217"/>
      <c r="P405" s="217"/>
      <c r="Q405" s="217"/>
      <c r="R405" s="217"/>
      <c r="S405" s="217"/>
      <c r="T405" s="218"/>
      <c r="AT405" s="219" t="s">
        <v>143</v>
      </c>
      <c r="AU405" s="219" t="s">
        <v>88</v>
      </c>
      <c r="AV405" s="14" t="s">
        <v>88</v>
      </c>
      <c r="AW405" s="14" t="s">
        <v>33</v>
      </c>
      <c r="AX405" s="14" t="s">
        <v>86</v>
      </c>
      <c r="AY405" s="219" t="s">
        <v>133</v>
      </c>
    </row>
    <row r="406" spans="1:65" s="2" customFormat="1" ht="16.5" customHeight="1">
      <c r="A406" s="32"/>
      <c r="B406" s="33"/>
      <c r="C406" s="184" t="s">
        <v>588</v>
      </c>
      <c r="D406" s="184" t="s">
        <v>135</v>
      </c>
      <c r="E406" s="185" t="s">
        <v>910</v>
      </c>
      <c r="F406" s="186" t="s">
        <v>911</v>
      </c>
      <c r="G406" s="187" t="s">
        <v>390</v>
      </c>
      <c r="H406" s="188">
        <v>3.08</v>
      </c>
      <c r="I406" s="189">
        <v>0</v>
      </c>
      <c r="J406" s="189">
        <f>ROUND(I406*H406,2)</f>
        <v>0</v>
      </c>
      <c r="K406" s="190"/>
      <c r="L406" s="37"/>
      <c r="M406" s="191" t="s">
        <v>1</v>
      </c>
      <c r="N406" s="192" t="s">
        <v>43</v>
      </c>
      <c r="O406" s="193">
        <v>0</v>
      </c>
      <c r="P406" s="193">
        <f>O406*H406</f>
        <v>0</v>
      </c>
      <c r="Q406" s="193">
        <v>0</v>
      </c>
      <c r="R406" s="193">
        <f>Q406*H406</f>
        <v>0</v>
      </c>
      <c r="S406" s="193">
        <v>0</v>
      </c>
      <c r="T406" s="194">
        <f>S406*H406</f>
        <v>0</v>
      </c>
      <c r="U406" s="32"/>
      <c r="V406" s="32"/>
      <c r="W406" s="32"/>
      <c r="X406" s="32"/>
      <c r="Y406" s="32"/>
      <c r="Z406" s="32"/>
      <c r="AA406" s="32"/>
      <c r="AB406" s="32"/>
      <c r="AC406" s="32"/>
      <c r="AD406" s="32"/>
      <c r="AE406" s="32"/>
      <c r="AR406" s="195" t="s">
        <v>139</v>
      </c>
      <c r="AT406" s="195" t="s">
        <v>135</v>
      </c>
      <c r="AU406" s="195" t="s">
        <v>88</v>
      </c>
      <c r="AY406" s="18" t="s">
        <v>133</v>
      </c>
      <c r="BE406" s="196">
        <f>IF(N406="základní",J406,0)</f>
        <v>0</v>
      </c>
      <c r="BF406" s="196">
        <f>IF(N406="snížená",J406,0)</f>
        <v>0</v>
      </c>
      <c r="BG406" s="196">
        <f>IF(N406="zákl. přenesená",J406,0)</f>
        <v>0</v>
      </c>
      <c r="BH406" s="196">
        <f>IF(N406="sníž. přenesená",J406,0)</f>
        <v>0</v>
      </c>
      <c r="BI406" s="196">
        <f>IF(N406="nulová",J406,0)</f>
        <v>0</v>
      </c>
      <c r="BJ406" s="18" t="s">
        <v>86</v>
      </c>
      <c r="BK406" s="196">
        <f>ROUND(I406*H406,2)</f>
        <v>0</v>
      </c>
      <c r="BL406" s="18" t="s">
        <v>139</v>
      </c>
      <c r="BM406" s="195" t="s">
        <v>1456</v>
      </c>
    </row>
    <row r="407" spans="1:47" s="2" customFormat="1" ht="19.5">
      <c r="A407" s="32"/>
      <c r="B407" s="33"/>
      <c r="C407" s="34"/>
      <c r="D407" s="197" t="s">
        <v>141</v>
      </c>
      <c r="E407" s="34"/>
      <c r="F407" s="198" t="s">
        <v>913</v>
      </c>
      <c r="G407" s="34"/>
      <c r="H407" s="34"/>
      <c r="I407" s="34"/>
      <c r="J407" s="34"/>
      <c r="K407" s="34"/>
      <c r="L407" s="37"/>
      <c r="M407" s="199"/>
      <c r="N407" s="200"/>
      <c r="O407" s="69"/>
      <c r="P407" s="69"/>
      <c r="Q407" s="69"/>
      <c r="R407" s="69"/>
      <c r="S407" s="69"/>
      <c r="T407" s="70"/>
      <c r="U407" s="32"/>
      <c r="V407" s="32"/>
      <c r="W407" s="32"/>
      <c r="X407" s="32"/>
      <c r="Y407" s="32"/>
      <c r="Z407" s="32"/>
      <c r="AA407" s="32"/>
      <c r="AB407" s="32"/>
      <c r="AC407" s="32"/>
      <c r="AD407" s="32"/>
      <c r="AE407" s="32"/>
      <c r="AT407" s="18" t="s">
        <v>141</v>
      </c>
      <c r="AU407" s="18" t="s">
        <v>88</v>
      </c>
    </row>
    <row r="408" spans="2:51" s="14" customFormat="1" ht="12">
      <c r="B408" s="210"/>
      <c r="C408" s="211"/>
      <c r="D408" s="197" t="s">
        <v>143</v>
      </c>
      <c r="E408" s="212" t="s">
        <v>1</v>
      </c>
      <c r="F408" s="213" t="s">
        <v>1450</v>
      </c>
      <c r="G408" s="211"/>
      <c r="H408" s="214">
        <v>3.08</v>
      </c>
      <c r="I408" s="211"/>
      <c r="J408" s="211"/>
      <c r="K408" s="211"/>
      <c r="L408" s="215"/>
      <c r="M408" s="216"/>
      <c r="N408" s="217"/>
      <c r="O408" s="217"/>
      <c r="P408" s="217"/>
      <c r="Q408" s="217"/>
      <c r="R408" s="217"/>
      <c r="S408" s="217"/>
      <c r="T408" s="218"/>
      <c r="AT408" s="219" t="s">
        <v>143</v>
      </c>
      <c r="AU408" s="219" t="s">
        <v>88</v>
      </c>
      <c r="AV408" s="14" t="s">
        <v>88</v>
      </c>
      <c r="AW408" s="14" t="s">
        <v>33</v>
      </c>
      <c r="AX408" s="14" t="s">
        <v>86</v>
      </c>
      <c r="AY408" s="219" t="s">
        <v>133</v>
      </c>
    </row>
    <row r="409" spans="1:65" s="2" customFormat="1" ht="16.5" customHeight="1">
      <c r="A409" s="32"/>
      <c r="B409" s="33"/>
      <c r="C409" s="184" t="s">
        <v>594</v>
      </c>
      <c r="D409" s="184" t="s">
        <v>135</v>
      </c>
      <c r="E409" s="185" t="s">
        <v>916</v>
      </c>
      <c r="F409" s="186" t="s">
        <v>389</v>
      </c>
      <c r="G409" s="187" t="s">
        <v>390</v>
      </c>
      <c r="H409" s="188">
        <v>11.623</v>
      </c>
      <c r="I409" s="189">
        <v>0</v>
      </c>
      <c r="J409" s="189">
        <f>ROUND(I409*H409,2)</f>
        <v>0</v>
      </c>
      <c r="K409" s="190"/>
      <c r="L409" s="37"/>
      <c r="M409" s="191" t="s">
        <v>1</v>
      </c>
      <c r="N409" s="192" t="s">
        <v>43</v>
      </c>
      <c r="O409" s="193">
        <v>0</v>
      </c>
      <c r="P409" s="193">
        <f>O409*H409</f>
        <v>0</v>
      </c>
      <c r="Q409" s="193">
        <v>0</v>
      </c>
      <c r="R409" s="193">
        <f>Q409*H409</f>
        <v>0</v>
      </c>
      <c r="S409" s="193">
        <v>0</v>
      </c>
      <c r="T409" s="194">
        <f>S409*H409</f>
        <v>0</v>
      </c>
      <c r="U409" s="32"/>
      <c r="V409" s="32"/>
      <c r="W409" s="32"/>
      <c r="X409" s="32"/>
      <c r="Y409" s="32"/>
      <c r="Z409" s="32"/>
      <c r="AA409" s="32"/>
      <c r="AB409" s="32"/>
      <c r="AC409" s="32"/>
      <c r="AD409" s="32"/>
      <c r="AE409" s="32"/>
      <c r="AR409" s="195" t="s">
        <v>139</v>
      </c>
      <c r="AT409" s="195" t="s">
        <v>135</v>
      </c>
      <c r="AU409" s="195" t="s">
        <v>88</v>
      </c>
      <c r="AY409" s="18" t="s">
        <v>133</v>
      </c>
      <c r="BE409" s="196">
        <f>IF(N409="základní",J409,0)</f>
        <v>0</v>
      </c>
      <c r="BF409" s="196">
        <f>IF(N409="snížená",J409,0)</f>
        <v>0</v>
      </c>
      <c r="BG409" s="196">
        <f>IF(N409="zákl. přenesená",J409,0)</f>
        <v>0</v>
      </c>
      <c r="BH409" s="196">
        <f>IF(N409="sníž. přenesená",J409,0)</f>
        <v>0</v>
      </c>
      <c r="BI409" s="196">
        <f>IF(N409="nulová",J409,0)</f>
        <v>0</v>
      </c>
      <c r="BJ409" s="18" t="s">
        <v>86</v>
      </c>
      <c r="BK409" s="196">
        <f>ROUND(I409*H409,2)</f>
        <v>0</v>
      </c>
      <c r="BL409" s="18" t="s">
        <v>139</v>
      </c>
      <c r="BM409" s="195" t="s">
        <v>1457</v>
      </c>
    </row>
    <row r="410" spans="1:47" s="2" customFormat="1" ht="12">
      <c r="A410" s="32"/>
      <c r="B410" s="33"/>
      <c r="C410" s="34"/>
      <c r="D410" s="197" t="s">
        <v>141</v>
      </c>
      <c r="E410" s="34"/>
      <c r="F410" s="198" t="s">
        <v>392</v>
      </c>
      <c r="G410" s="34"/>
      <c r="H410" s="34"/>
      <c r="I410" s="34"/>
      <c r="J410" s="34"/>
      <c r="K410" s="34"/>
      <c r="L410" s="37"/>
      <c r="M410" s="199"/>
      <c r="N410" s="200"/>
      <c r="O410" s="69"/>
      <c r="P410" s="69"/>
      <c r="Q410" s="69"/>
      <c r="R410" s="69"/>
      <c r="S410" s="69"/>
      <c r="T410" s="70"/>
      <c r="U410" s="32"/>
      <c r="V410" s="32"/>
      <c r="W410" s="32"/>
      <c r="X410" s="32"/>
      <c r="Y410" s="32"/>
      <c r="Z410" s="32"/>
      <c r="AA410" s="32"/>
      <c r="AB410" s="32"/>
      <c r="AC410" s="32"/>
      <c r="AD410" s="32"/>
      <c r="AE410" s="32"/>
      <c r="AT410" s="18" t="s">
        <v>141</v>
      </c>
      <c r="AU410" s="18" t="s">
        <v>88</v>
      </c>
    </row>
    <row r="411" spans="2:51" s="14" customFormat="1" ht="12">
      <c r="B411" s="210"/>
      <c r="C411" s="211"/>
      <c r="D411" s="197" t="s">
        <v>143</v>
      </c>
      <c r="E411" s="212" t="s">
        <v>1</v>
      </c>
      <c r="F411" s="213" t="s">
        <v>1454</v>
      </c>
      <c r="G411" s="211"/>
      <c r="H411" s="214">
        <v>11.623</v>
      </c>
      <c r="I411" s="211"/>
      <c r="J411" s="211"/>
      <c r="K411" s="211"/>
      <c r="L411" s="215"/>
      <c r="M411" s="216"/>
      <c r="N411" s="217"/>
      <c r="O411" s="217"/>
      <c r="P411" s="217"/>
      <c r="Q411" s="217"/>
      <c r="R411" s="217"/>
      <c r="S411" s="217"/>
      <c r="T411" s="218"/>
      <c r="AT411" s="219" t="s">
        <v>143</v>
      </c>
      <c r="AU411" s="219" t="s">
        <v>88</v>
      </c>
      <c r="AV411" s="14" t="s">
        <v>88</v>
      </c>
      <c r="AW411" s="14" t="s">
        <v>33</v>
      </c>
      <c r="AX411" s="14" t="s">
        <v>86</v>
      </c>
      <c r="AY411" s="219" t="s">
        <v>133</v>
      </c>
    </row>
    <row r="412" spans="2:63" s="12" customFormat="1" ht="22.9" customHeight="1">
      <c r="B412" s="169"/>
      <c r="C412" s="170"/>
      <c r="D412" s="171" t="s">
        <v>77</v>
      </c>
      <c r="E412" s="182" t="s">
        <v>918</v>
      </c>
      <c r="F412" s="182" t="s">
        <v>919</v>
      </c>
      <c r="G412" s="170"/>
      <c r="H412" s="170"/>
      <c r="I412" s="170"/>
      <c r="J412" s="183">
        <f>BK412</f>
        <v>0</v>
      </c>
      <c r="K412" s="170"/>
      <c r="L412" s="174"/>
      <c r="M412" s="175"/>
      <c r="N412" s="176"/>
      <c r="O412" s="176"/>
      <c r="P412" s="177">
        <f>SUM(P413:P414)</f>
        <v>23.74512</v>
      </c>
      <c r="Q412" s="176"/>
      <c r="R412" s="177">
        <f>SUM(R413:R414)</f>
        <v>0</v>
      </c>
      <c r="S412" s="176"/>
      <c r="T412" s="178">
        <f>SUM(T413:T414)</f>
        <v>0</v>
      </c>
      <c r="AR412" s="179" t="s">
        <v>86</v>
      </c>
      <c r="AT412" s="180" t="s">
        <v>77</v>
      </c>
      <c r="AU412" s="180" t="s">
        <v>86</v>
      </c>
      <c r="AY412" s="179" t="s">
        <v>133</v>
      </c>
      <c r="BK412" s="181">
        <f>SUM(BK413:BK414)</f>
        <v>0</v>
      </c>
    </row>
    <row r="413" spans="1:65" s="2" customFormat="1" ht="16.5" customHeight="1">
      <c r="A413" s="32"/>
      <c r="B413" s="33"/>
      <c r="C413" s="184" t="s">
        <v>600</v>
      </c>
      <c r="D413" s="184" t="s">
        <v>135</v>
      </c>
      <c r="E413" s="185" t="s">
        <v>1265</v>
      </c>
      <c r="F413" s="186" t="s">
        <v>1266</v>
      </c>
      <c r="G413" s="187" t="s">
        <v>390</v>
      </c>
      <c r="H413" s="188">
        <v>16.044</v>
      </c>
      <c r="I413" s="189">
        <v>0</v>
      </c>
      <c r="J413" s="189">
        <f>ROUND(I413*H413,2)</f>
        <v>0</v>
      </c>
      <c r="K413" s="190"/>
      <c r="L413" s="37"/>
      <c r="M413" s="191" t="s">
        <v>1</v>
      </c>
      <c r="N413" s="192" t="s">
        <v>43</v>
      </c>
      <c r="O413" s="193">
        <v>1.48</v>
      </c>
      <c r="P413" s="193">
        <f>O413*H413</f>
        <v>23.74512</v>
      </c>
      <c r="Q413" s="193">
        <v>0</v>
      </c>
      <c r="R413" s="193">
        <f>Q413*H413</f>
        <v>0</v>
      </c>
      <c r="S413" s="193">
        <v>0</v>
      </c>
      <c r="T413" s="194">
        <f>S413*H413</f>
        <v>0</v>
      </c>
      <c r="U413" s="32"/>
      <c r="V413" s="32"/>
      <c r="W413" s="32"/>
      <c r="X413" s="32"/>
      <c r="Y413" s="32"/>
      <c r="Z413" s="32"/>
      <c r="AA413" s="32"/>
      <c r="AB413" s="32"/>
      <c r="AC413" s="32"/>
      <c r="AD413" s="32"/>
      <c r="AE413" s="32"/>
      <c r="AR413" s="195" t="s">
        <v>139</v>
      </c>
      <c r="AT413" s="195" t="s">
        <v>135</v>
      </c>
      <c r="AU413" s="195" t="s">
        <v>88</v>
      </c>
      <c r="AY413" s="18" t="s">
        <v>133</v>
      </c>
      <c r="BE413" s="196">
        <f>IF(N413="základní",J413,0)</f>
        <v>0</v>
      </c>
      <c r="BF413" s="196">
        <f>IF(N413="snížená",J413,0)</f>
        <v>0</v>
      </c>
      <c r="BG413" s="196">
        <f>IF(N413="zákl. přenesená",J413,0)</f>
        <v>0</v>
      </c>
      <c r="BH413" s="196">
        <f>IF(N413="sníž. přenesená",J413,0)</f>
        <v>0</v>
      </c>
      <c r="BI413" s="196">
        <f>IF(N413="nulová",J413,0)</f>
        <v>0</v>
      </c>
      <c r="BJ413" s="18" t="s">
        <v>86</v>
      </c>
      <c r="BK413" s="196">
        <f>ROUND(I413*H413,2)</f>
        <v>0</v>
      </c>
      <c r="BL413" s="18" t="s">
        <v>139</v>
      </c>
      <c r="BM413" s="195" t="s">
        <v>1458</v>
      </c>
    </row>
    <row r="414" spans="1:47" s="2" customFormat="1" ht="19.5">
      <c r="A414" s="32"/>
      <c r="B414" s="33"/>
      <c r="C414" s="34"/>
      <c r="D414" s="197" t="s">
        <v>141</v>
      </c>
      <c r="E414" s="34"/>
      <c r="F414" s="198" t="s">
        <v>1268</v>
      </c>
      <c r="G414" s="34"/>
      <c r="H414" s="34"/>
      <c r="I414" s="34"/>
      <c r="J414" s="34"/>
      <c r="K414" s="34"/>
      <c r="L414" s="37"/>
      <c r="M414" s="253"/>
      <c r="N414" s="254"/>
      <c r="O414" s="255"/>
      <c r="P414" s="255"/>
      <c r="Q414" s="255"/>
      <c r="R414" s="255"/>
      <c r="S414" s="255"/>
      <c r="T414" s="256"/>
      <c r="U414" s="32"/>
      <c r="V414" s="32"/>
      <c r="W414" s="32"/>
      <c r="X414" s="32"/>
      <c r="Y414" s="32"/>
      <c r="Z414" s="32"/>
      <c r="AA414" s="32"/>
      <c r="AB414" s="32"/>
      <c r="AC414" s="32"/>
      <c r="AD414" s="32"/>
      <c r="AE414" s="32"/>
      <c r="AT414" s="18" t="s">
        <v>141</v>
      </c>
      <c r="AU414" s="18" t="s">
        <v>88</v>
      </c>
    </row>
    <row r="415" spans="1:31" s="2" customFormat="1" ht="6.95" customHeight="1">
      <c r="A415" s="32"/>
      <c r="B415" s="52"/>
      <c r="C415" s="53"/>
      <c r="D415" s="53"/>
      <c r="E415" s="53"/>
      <c r="F415" s="53"/>
      <c r="G415" s="53"/>
      <c r="H415" s="53"/>
      <c r="I415" s="53"/>
      <c r="J415" s="53"/>
      <c r="K415" s="53"/>
      <c r="L415" s="37"/>
      <c r="M415" s="32"/>
      <c r="O415" s="32"/>
      <c r="P415" s="32"/>
      <c r="Q415" s="32"/>
      <c r="R415" s="32"/>
      <c r="S415" s="32"/>
      <c r="T415" s="32"/>
      <c r="U415" s="32"/>
      <c r="V415" s="32"/>
      <c r="W415" s="32"/>
      <c r="X415" s="32"/>
      <c r="Y415" s="32"/>
      <c r="Z415" s="32"/>
      <c r="AA415" s="32"/>
      <c r="AB415" s="32"/>
      <c r="AC415" s="32"/>
      <c r="AD415" s="32"/>
      <c r="AE415" s="32"/>
    </row>
  </sheetData>
  <sheetProtection algorithmName="SHA-512" hashValue="77+6OeGiAQPFm/f1i5Z9dlPtUHU2jyctH4FMMOSGtcg4tnrCX6A6hw4ouP7mIiD8vjMmOMUaYfzzIm/U63UzSg==" saltValue="LglzgZyVD+Y4x4HjuFqAyw==" spinCount="100000" sheet="1" objects="1" scenarios="1" formatColumns="0" formatRows="0" autoFilter="0"/>
  <protectedRanges>
    <protectedRange sqref="I282 I287 I292 I297 I302 I307 I312 I317 I320 I324 I327 I332 I337 I343 I348 I353 I358 I364 I370 I375 I381 I387 I391 I394 I397 I400 I403 I406 I409 I413" name="Oblast2"/>
    <protectedRange sqref="I127 I132 I137 I142 I145 I148 I153 I157 I161 I165 I169 I183 I188 I202 I205 I208 I211 I214 I217 I226 I230 I236 I242 I248 I254 I260 I265 I270 I275 I279" name="Oblast1"/>
  </protectedRanges>
  <autoFilter ref="C123:K414"/>
  <mergeCells count="9">
    <mergeCell ref="E87:H87"/>
    <mergeCell ref="E114:H114"/>
    <mergeCell ref="E116:H116"/>
    <mergeCell ref="L2:V2"/>
    <mergeCell ref="E7:H7"/>
    <mergeCell ref="E9:H9"/>
    <mergeCell ref="E18:H18"/>
    <mergeCell ref="E27:H27"/>
    <mergeCell ref="E85:H85"/>
  </mergeCells>
  <printOptions/>
  <pageMargins left="0.7874015748031497" right="0.3937007874015748" top="0.984251968503937" bottom="0.3937007874015748" header="0" footer="0"/>
  <pageSetup blackAndWhite="1" fitToHeight="100" horizontalDpi="600" verticalDpi="600" orientation="landscape" paperSize="9" scale="85"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Komorous Michal</dc:creator>
  <cp:keywords/>
  <dc:description/>
  <cp:lastModifiedBy>Kuncová Simona</cp:lastModifiedBy>
  <cp:lastPrinted>2020-03-17T15:05:26Z</cp:lastPrinted>
  <dcterms:created xsi:type="dcterms:W3CDTF">2020-03-16T17:35:48Z</dcterms:created>
  <dcterms:modified xsi:type="dcterms:W3CDTF">2020-07-14T09:56:33Z</dcterms:modified>
  <cp:category/>
  <cp:version/>
  <cp:contentType/>
  <cp:contentStatus/>
</cp:coreProperties>
</file>