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tavební část" sheetId="2" r:id="rId2"/>
    <sheet name="02 - Elektro" sheetId="3" r:id="rId3"/>
    <sheet name="03 - VZT" sheetId="4" r:id="rId4"/>
    <sheet name="04 - VRN" sheetId="5" r:id="rId5"/>
    <sheet name="Pokyny pro vyplnění" sheetId="6" r:id="rId6"/>
  </sheets>
  <definedNames>
    <definedName name="_xlnm.Print_Area" localSheetId="0">'Rekapitulace stavby'!$D$4:$AO$36,'Rekapitulace stavby'!$C$42:$AQ$59</definedName>
    <definedName name="_xlnm._FilterDatabase" localSheetId="1" hidden="1">'01 - Stavební část'!$C$96:$K$1009</definedName>
    <definedName name="_xlnm.Print_Area" localSheetId="1">'01 - Stavební část'!$C$4:$J$39,'01 - Stavební část'!$C$45:$J$78,'01 - Stavební část'!$C$84:$K$1009</definedName>
    <definedName name="_xlnm._FilterDatabase" localSheetId="2" hidden="1">'02 - Elektro'!$C$85:$K$219</definedName>
    <definedName name="_xlnm.Print_Area" localSheetId="2">'02 - Elektro'!$C$4:$J$39,'02 - Elektro'!$C$45:$J$67,'02 - Elektro'!$C$73:$K$219</definedName>
    <definedName name="_xlnm._FilterDatabase" localSheetId="3" hidden="1">'03 - VZT'!$C$82:$K$497</definedName>
    <definedName name="_xlnm.Print_Area" localSheetId="3">'03 - VZT'!$C$4:$J$39,'03 - VZT'!$C$45:$J$64,'03 - VZT'!$C$70:$K$497</definedName>
    <definedName name="_xlnm._FilterDatabase" localSheetId="4" hidden="1">'04 - VRN'!$C$82:$K$103</definedName>
    <definedName name="_xlnm.Print_Area" localSheetId="4">'04 - VRN'!$C$4:$J$39,'04 - VRN'!$C$45:$J$64,'04 - VRN'!$C$70:$K$103</definedName>
    <definedName name="_xlnm.Print_Area" localSheetId="5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'01 - Stavební část'!$96:$96</definedName>
    <definedName name="_xlnm.Print_Titles" localSheetId="2">'02 - Elektro'!$85:$85</definedName>
    <definedName name="_xlnm.Print_Titles" localSheetId="3">'03 - VZT'!$82:$82</definedName>
    <definedName name="_xlnm.Print_Titles" localSheetId="4">'04 - VRN'!$82:$82</definedName>
  </definedNames>
  <calcPr fullCalcOnLoad="1"/>
</workbook>
</file>

<file path=xl/sharedStrings.xml><?xml version="1.0" encoding="utf-8"?>
<sst xmlns="http://schemas.openxmlformats.org/spreadsheetml/2006/main" count="14851" uniqueCount="1938">
  <si>
    <t>Export Komplet</t>
  </si>
  <si>
    <t>VZ</t>
  </si>
  <si>
    <t>2.0</t>
  </si>
  <si>
    <t>ZAMOK</t>
  </si>
  <si>
    <t>False</t>
  </si>
  <si>
    <t>{eb124883-6ea4-48a6-aaa3-3d92e8bcfddb}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</si>
  <si>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</si>
  <si>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</si>
  <si>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</si>
  <si>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</si>
  <si>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</si>
  <si>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</si>
  <si>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</si>
  <si>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</si>
  <si>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KONIR202001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</si>
  <si>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</si>
  <si>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</si>
  <si>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Snížení energetické náročnosti objektu gymnázia Stříbro Soběslavova 1426</t>
  </si>
  <si>
    <t>KSO:</t>
  </si>
  <si>
    <t/>
  </si>
  <si>
    <t>CC-CZ:</t>
  </si>
  <si>
    <t>Místo:</t>
  </si>
  <si>
    <t>Stříbro</t>
  </si>
  <si>
    <t>Datum:</t>
  </si>
  <si>
    <t>14. 1. 2020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</si>
  <si>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</si>
  <si>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</si>
  <si>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</si>
  <si>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</si>
  <si>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</si>
  <si>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</si>
  <si>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</si>
  <si>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DRAKISA s.r.o.</t>
  </si>
  <si>
    <t>True</t>
  </si>
  <si>
    <t>Zpracovatel:</t>
  </si>
  <si>
    <t>Krajovský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</si>
  <si>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</si>
  <si>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</si>
  <si>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</si>
  <si>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</si>
  <si>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</si>
  <si>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</si>
  <si>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</si>
  <si>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</si>
  <si>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</si>
  <si>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</si>
  <si>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</si>
  <si>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</si>
  <si>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</si>
  <si>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</si>
  <si>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</si>
  <si>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</si>
  <si>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</si>
  <si>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</si>
  <si>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</si>
  <si>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</si>
  <si>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</si>
  <si>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</si>
  <si>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</si>
  <si>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</si>
  <si>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</si>
  <si>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</si>
  <si>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</si>
  <si>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</si>
  <si>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</si>
  <si>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</si>
  <si>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</si>
  <si>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</si>
  <si>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</si>
  <si>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</si>
  <si>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</si>
  <si>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</si>
  <si>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</si>
  <si>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</si>
  <si>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</si>
  <si>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</si>
  <si>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</si>
  <si>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</si>
  <si>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</si>
  <si>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</si>
  <si>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1</t>
  </si>
  <si>
    <t>{9f4987cb-e4ca-4b49-a13c-f81f84e49555}</t>
  </si>
  <si>
    <t>2</t>
  </si>
  <si>
    <t>02</t>
  </si>
  <si>
    <t>Elektro</t>
  </si>
  <si>
    <t>{9f861aad-a3ee-4551-ad68-32fc1657afca}</t>
  </si>
  <si>
    <t>03</t>
  </si>
  <si>
    <t>VZT</t>
  </si>
  <si>
    <t>{70a0e28f-1905-4b92-83de-b0fe4e0c0ad8}</t>
  </si>
  <si>
    <t>04</t>
  </si>
  <si>
    <t>VRN</t>
  </si>
  <si>
    <t>{998032b0-f3be-457f-8887-d83471950f70}</t>
  </si>
  <si>
    <t>KRYCÍ LIST SOUPISU PRACÍ</t>
  </si>
  <si>
    <t>Objekt:</t>
  </si>
  <si>
    <t>01 - 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</si>
  <si>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</si>
  <si>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</si>
  <si>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</si>
  <si>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</si>
  <si>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</si>
  <si>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</si>
  <si>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</si>
  <si>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</si>
  <si>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</si>
  <si>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</si>
  <si>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</si>
  <si>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</si>
  <si>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</si>
  <si>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</si>
  <si>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</si>
  <si>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</si>
  <si>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</si>
  <si>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</si>
  <si>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</si>
  <si>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</si>
  <si>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784 - Dokončovací práce - malby a tapety</t>
  </si>
  <si>
    <t xml:space="preserve">    786 - Dokončovací práce - čalounické úpravy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</si>
  <si>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</si>
  <si>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</si>
  <si>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</si>
  <si>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</si>
  <si>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</si>
  <si>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</si>
  <si>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</si>
  <si>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</si>
  <si>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</si>
  <si>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</si>
  <si>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</si>
  <si>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</si>
  <si>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</si>
  <si>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</si>
  <si>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</si>
  <si>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</si>
  <si>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</si>
  <si>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</si>
  <si>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113106171</t>
  </si>
  <si>
    <t>Rozebrání dlažeb vozovek ze zámkové dlažby s ložem z kameniva ručně</t>
  </si>
  <si>
    <t>m2</t>
  </si>
  <si>
    <t>CS ÚRS 2020 01</t>
  </si>
  <si>
    <t>4</t>
  </si>
  <si>
    <t>-1454321761</t>
  </si>
  <si>
    <t>PP</t>
  </si>
  <si>
    <t>Rozebrání dlažeb a dílců vozovek a ploch s přemístěním hmot na skládku na vzdálenost do 3 m nebo s naložením na dopravní prostředek, s jakoukoliv výplní spár ručně ze zámkové dlažby s ložem z kameniva</t>
  </si>
  <si>
    <t>VV</t>
  </si>
  <si>
    <t>okapový chodní- budou dále použity</t>
  </si>
  <si>
    <t>1*(19,4+34,32+17,92+24,045+3,6+22,75+23+24,2+23,75)</t>
  </si>
  <si>
    <t>zámková dlažba- budou dále použity</t>
  </si>
  <si>
    <t>0,8*(5,32+3,65+3,55+10,55+10+20+20+13,1+7,15+12,05+6,7)</t>
  </si>
  <si>
    <t>Součet</t>
  </si>
  <si>
    <t>113107112</t>
  </si>
  <si>
    <t>Odstranění podkladu z kameniva těženého tl 200 mm ručně</t>
  </si>
  <si>
    <t>-302013236</t>
  </si>
  <si>
    <t>Odstranění podkladů nebo krytů ručně s přemístěním hmot na skládku na vzdálenost do 3 m nebo s naložením na dopravní prostředek z kameniva těženého, o tl. vrstvy přes 100 do 200 mm</t>
  </si>
  <si>
    <t>okapový chodní</t>
  </si>
  <si>
    <t>zámková dlažba</t>
  </si>
  <si>
    <t>3</t>
  </si>
  <si>
    <t>122311101</t>
  </si>
  <si>
    <t>Odkopávky a prokopávky v hornině třídy těžitelnosti II, skupiny 4 ručně</t>
  </si>
  <si>
    <t>m3</t>
  </si>
  <si>
    <t>-1489072462</t>
  </si>
  <si>
    <t>Odkopávky a prokopávky ručně zapažené i nezapažené v hornině třídy těžitelnosti II skupiny 4</t>
  </si>
  <si>
    <t>zemina okapové chodníky a zámkovka</t>
  </si>
  <si>
    <t>0,3*1*(19,4+34,32+17,92+24,045+3,6+22,75+23+24,2+23,75)</t>
  </si>
  <si>
    <t>0,3*0,8*(5,32+3,65+3,55+10,55+10+20+20+13,1+7,15+12,05+6,7)</t>
  </si>
  <si>
    <t>zemina</t>
  </si>
  <si>
    <t>0,8*0,5*(12+44+10,79+18,7+6,92)</t>
  </si>
  <si>
    <t>162751117</t>
  </si>
  <si>
    <t>Vodorovné přemístění do 10000 m výkopku/sypaniny z horniny třídy těžitelnosti I, skupiny 1 až 3</t>
  </si>
  <si>
    <t>529504254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</si>
  <si>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</si>
  <si>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0,8*0,2*(12+44+10,79+18,7+6,92)</t>
  </si>
  <si>
    <t>5</t>
  </si>
  <si>
    <t>167111102</t>
  </si>
  <si>
    <t>Nakládání výkopku z hornin třídy těžitelnosti II, skupiny 4 a 5 do 100 m3 ručně</t>
  </si>
  <si>
    <t>-1753608440</t>
  </si>
  <si>
    <t>Nakládání, skládání a překládání neulehlého výkopku nebo sypaniny ručně nakládání, z hornin třídy těžitelnosti II, skupiny 4 a 5</t>
  </si>
  <si>
    <t>6</t>
  </si>
  <si>
    <t>171201221</t>
  </si>
  <si>
    <t>Poplatek za uložení na skládce (skládkovné) zeminy a kamení kód odpadu 17 05 04</t>
  </si>
  <si>
    <t>t</t>
  </si>
  <si>
    <t>2064282416</t>
  </si>
  <si>
    <t>Poplatek za uložení stavebního odpadu na skládce (skládkovné) zeminy a kamení zatříděného do Katalogu odpadů pod kódem 17 05 04</t>
  </si>
  <si>
    <t>14,786*1,8</t>
  </si>
  <si>
    <t>7</t>
  </si>
  <si>
    <t>171251201</t>
  </si>
  <si>
    <t>Uložení sypaniny na skládky nebo meziskládky</t>
  </si>
  <si>
    <t>-504811472</t>
  </si>
  <si>
    <t>Uložení sypaniny na skládky nebo meziskládky bez hutnění s upravením uložené sypaniny do předepsaného tvaru</t>
  </si>
  <si>
    <t>8</t>
  </si>
  <si>
    <t>175111201</t>
  </si>
  <si>
    <t>Obsypání objektu nad přilehlým původním terénem sypaninou bez prohození, uloženou do 3 m ručně</t>
  </si>
  <si>
    <t>-852936481</t>
  </si>
  <si>
    <t>Obsypání objektů nad přilehlým původním terénem ručně sypaninou z vhodných hornin třídy těžitelnosti I a II, skupiny 1 až 4 nebo materiálem uloženým ve vzdálenosti do 3 m od vnějšího kraje objektu pro jakoukoliv míru zhutnění bez prohození sypaniny</t>
  </si>
  <si>
    <t>0,8*0,3*(12+44+10,79+18,7+6,92)</t>
  </si>
  <si>
    <t>Zakládání</t>
  </si>
  <si>
    <t>9</t>
  </si>
  <si>
    <t>271532211</t>
  </si>
  <si>
    <t>Podsyp pod základové konstrukce se zhutněním z hrubého kameniva frakce 32 až 63 mm</t>
  </si>
  <si>
    <t>773088715</t>
  </si>
  <si>
    <t>Podsyp pod základové konstrukce se zhutněním a urovnáním povrchu z kameniva hrubého, frakce 32 - 63 mm</t>
  </si>
  <si>
    <t>zákl.deska VZT</t>
  </si>
  <si>
    <t>3,1*1,3*0,25</t>
  </si>
  <si>
    <t>10</t>
  </si>
  <si>
    <t>273321411</t>
  </si>
  <si>
    <t>Základové desky ze ŽB bez zvýšených nároků na prostředí tř. C 20/25</t>
  </si>
  <si>
    <t>-1874983152</t>
  </si>
  <si>
    <t>Základy z betonu železového (bez výztuže) desky z betonu bez zvláštních nároků na prostředí tř. C 20/25</t>
  </si>
  <si>
    <t>3,1*1,3*0,5</t>
  </si>
  <si>
    <t>11</t>
  </si>
  <si>
    <t>273361821</t>
  </si>
  <si>
    <t>Výztuž základových desek betonářskou ocelí 10 505 (R)</t>
  </si>
  <si>
    <t>-781538694</t>
  </si>
  <si>
    <t>Výztuž základů desek z betonářské oceli 10 505 (R) nebo BSt 500</t>
  </si>
  <si>
    <t>Svislé a kompletní konstrukce</t>
  </si>
  <si>
    <t>12</t>
  </si>
  <si>
    <t>317941123</t>
  </si>
  <si>
    <t>Osazování ocelových válcovaných nosníků na zdivu I, IE, U, UE nebo L do č 22</t>
  </si>
  <si>
    <t>-1604424332</t>
  </si>
  <si>
    <t>Osazování ocelových válcovaných nosníků na zdivu I nebo IE nebo U nebo UE nebo L č. 14 až 22 nebo výšky do 220 mm</t>
  </si>
  <si>
    <t>13</t>
  </si>
  <si>
    <t>M</t>
  </si>
  <si>
    <t>13010716</t>
  </si>
  <si>
    <t>ocel profilová IPN 140 jakost 11 375</t>
  </si>
  <si>
    <t>-546616605</t>
  </si>
  <si>
    <t>14</t>
  </si>
  <si>
    <t>340235211</t>
  </si>
  <si>
    <t>Zazdívka otvorů v příčkách nebo stěnách plochy do 0,0225 m2 cihlami plnými tl do 100 mm</t>
  </si>
  <si>
    <t>kus</t>
  </si>
  <si>
    <t>1171589184</t>
  </si>
  <si>
    <t>Zazdívka otvorů v příčkách nebo stěnách cihlami plnými pálenými plochy opravy po otvorech pro vedení VZT</t>
  </si>
  <si>
    <t>Vodorovné konstrukce</t>
  </si>
  <si>
    <t>451577877</t>
  </si>
  <si>
    <t>Podklad nebo lože pod dlažbu vodorovný nebo do sklonu 1:5 ze štěrkopísku tl do 100 mm</t>
  </si>
  <si>
    <t>1023258534</t>
  </si>
  <si>
    <t>Podklad nebo lože pod dlažbu (přídlažbu) v ploše vodorovné nebo ve sklonu do 1:5, tloušťky od 30 do 100 mm ze štěrkopísku</t>
  </si>
  <si>
    <t>okapový chodník</t>
  </si>
  <si>
    <t>0,8*(13,17+7,15+12,05+6,7+1,2+5,32+1,23+3,65+10,55+10+20,1+1,6512+43,27+10,79+3,6+18,71+7,42+24,7+23,35+0,5+34,82+20,4+17,92+10+24,045+3,6+24,65+2,4)</t>
  </si>
  <si>
    <t>0,8*(2,4+27,82)</t>
  </si>
  <si>
    <t>Komunikace pozemní</t>
  </si>
  <si>
    <t>16</t>
  </si>
  <si>
    <t>564851111</t>
  </si>
  <si>
    <t>Podklad ze štěrkodrtě ŠD tl 150 mm</t>
  </si>
  <si>
    <t>-768822445</t>
  </si>
  <si>
    <t>Podklad ze štěrkodrti ŠD s rozprostřením a zhutněním, po zhutnění tl. 150 mm</t>
  </si>
  <si>
    <t>17</t>
  </si>
  <si>
    <t>593531211</t>
  </si>
  <si>
    <t>Kladení dlažby z plastových vegetačních tvárnic pro pěší bez zámku tl do 60 mm plochy do 50 m2</t>
  </si>
  <si>
    <t>-858045244</t>
  </si>
  <si>
    <t>Kladení dlažby z plastových vegetačních tvárnic komunikací pro pěší s vyrovnávací vrstvou z kameniva tl. do 20 mm a s vyplněním vegetačních otvorů bez zámku tl. do 60 mm, pro plochy do 50 m2</t>
  </si>
  <si>
    <t>20,4*0,5</t>
  </si>
  <si>
    <t>18</t>
  </si>
  <si>
    <t>596211130</t>
  </si>
  <si>
    <t>Kladení zámkové dlažby komunikací pro pěší tl 60 mm skupiny C pl do 50 m2</t>
  </si>
  <si>
    <t>-1296866056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</si>
  <si>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C, pro plochy do 50 m2</t>
  </si>
  <si>
    <t>Obnova zámkových dlažeb</t>
  </si>
  <si>
    <t>1*(13,17+7,15+12,05+6,7+1,2+5,32+1,23+3,65+10,55+10+20,1+1,65)</t>
  </si>
  <si>
    <t>19</t>
  </si>
  <si>
    <t>59245013.R</t>
  </si>
  <si>
    <t>dlažba zámková dle původní dlažby</t>
  </si>
  <si>
    <t>930124481</t>
  </si>
  <si>
    <t>20</t>
  </si>
  <si>
    <t>596811221</t>
  </si>
  <si>
    <t>Kladení betonové dlažby komunikací pro pěší do lože z kameniva vel do 0,25 m2 plochy do 100 m2</t>
  </si>
  <si>
    <t>151237155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</si>
  <si>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přes 50 do 100 m2</t>
  </si>
  <si>
    <t>Nový spádový chodník</t>
  </si>
  <si>
    <t>0,5*(12+43,27+10,79+3,6+18,71+7,42+24,7+23,35+0,5+34,82)</t>
  </si>
  <si>
    <t>Opětovná pokládka původních dlaždic</t>
  </si>
  <si>
    <t>1*(20,4+17,92+10+24,04+3,6+24,65+2,4+2,4+27,82)</t>
  </si>
  <si>
    <t>59248005</t>
  </si>
  <si>
    <t>dlažba plošná betonová chodníková 300x300x50mm přírodní</t>
  </si>
  <si>
    <t>-1165371646</t>
  </si>
  <si>
    <t>Úpravy povrchů, podlahy a osazování výplní</t>
  </si>
  <si>
    <t>22</t>
  </si>
  <si>
    <t>612325202</t>
  </si>
  <si>
    <t>Vápenocementová hrubá omítka malých ploch do 0,25 m2 na stěnách</t>
  </si>
  <si>
    <t>-756208324</t>
  </si>
  <si>
    <t>Vápenocementová omítka jednotlivých malých ploch hrubá na stěnách, plochy jednotlivě přes 0,09 do 0,25 m2</t>
  </si>
  <si>
    <t>23</t>
  </si>
  <si>
    <t>612325302</t>
  </si>
  <si>
    <t>Vápenocementová štuková omítka ostění nebo nadpraží</t>
  </si>
  <si>
    <t>-608533671</t>
  </si>
  <si>
    <t>Vápenocementová omítka ostění nebo nadpraží štuková</t>
  </si>
  <si>
    <t>O1</t>
  </si>
  <si>
    <t>260*0,3*(1,8+1,8+1,96+1,96)</t>
  </si>
  <si>
    <t>O2</t>
  </si>
  <si>
    <t>122*0,3*(0,88+0,88+1,96+1,96)</t>
  </si>
  <si>
    <t>O3</t>
  </si>
  <si>
    <t>19*0,3*(1,8+1,8+1,72+1,72)</t>
  </si>
  <si>
    <t>O4</t>
  </si>
  <si>
    <t>13*0,3*(0,88+0,88+1,72+1,72)</t>
  </si>
  <si>
    <t>O5</t>
  </si>
  <si>
    <t>2*0,3*(1,79+1,79+2,05+2,05)</t>
  </si>
  <si>
    <t>O6</t>
  </si>
  <si>
    <t>2*(3*0,3*(1,8+1,8+1,96+1,96))</t>
  </si>
  <si>
    <t>O7</t>
  </si>
  <si>
    <t>3*0,3*(2,68+2,68+1,96+1,96)</t>
  </si>
  <si>
    <t>O10</t>
  </si>
  <si>
    <t>6*0,3*(5,6+5,6+6,4+6,4)</t>
  </si>
  <si>
    <t>O11</t>
  </si>
  <si>
    <t>2*0,3*(2,8+2,8+6,4+6,4)</t>
  </si>
  <si>
    <t>O13</t>
  </si>
  <si>
    <t>2*0,3*(1,8+1,8+2,45+2,45)</t>
  </si>
  <si>
    <t>O14</t>
  </si>
  <si>
    <t>2*0,3*(0,88+0,88+2,45+2,45)</t>
  </si>
  <si>
    <t>O18</t>
  </si>
  <si>
    <t>0,3*(5,18+5,18+3,3+3,3)</t>
  </si>
  <si>
    <t>O19</t>
  </si>
  <si>
    <t>0,3*(7,55+7,55+3,2+3,2)</t>
  </si>
  <si>
    <t>O20</t>
  </si>
  <si>
    <t>2*0,3*(6+6+3,2+3,2)</t>
  </si>
  <si>
    <t>O24</t>
  </si>
  <si>
    <t>11*0,3*(1,8+1,8+0,6+0,6)</t>
  </si>
  <si>
    <t>O25</t>
  </si>
  <si>
    <t>6*0,3*(0,88+0,88+0,6+0,6)</t>
  </si>
  <si>
    <t>24</t>
  </si>
  <si>
    <t>622211021</t>
  </si>
  <si>
    <t>Montáž kontaktního zateplení vnějších stěn lepením a mechanickým kotvením polystyrénových desek tl do 120 mm</t>
  </si>
  <si>
    <t>1204917886</t>
  </si>
  <si>
    <t>Montáž kontaktního zateplení lepením a mechanickým kotvením z polystyrenových desek nebo z kombinovaných desek na vnější stěny, tloušťky desek přes 80 do 120 mm</t>
  </si>
  <si>
    <t>sokl xps desky  tl.120mm</t>
  </si>
  <si>
    <t>1,2*(1,75+0,4+0,4+29,5+6,5+19,6)</t>
  </si>
  <si>
    <t xml:space="preserve">sokl xps tl.100 </t>
  </si>
  <si>
    <t>1,2*(108,655+3,6+8,9+10+27,84+13,37+6,7+12,05+1,5+18,8+36,5+10,57+3,6+18,86+6,8+24,1+24+42,67)</t>
  </si>
  <si>
    <t xml:space="preserve"> Stěny  EPS  tl.120mm</t>
  </si>
  <si>
    <t>14,6*(1,75+0,4+0,4+29,5+6,5+19,6)+350</t>
  </si>
  <si>
    <t>stěny EPS  tl.100mm</t>
  </si>
  <si>
    <t>14,6*(108,655+3,6+8,9+10+27,84+13,37+6,7+12,05+1,5+18,8+36,5+10,57+3,6+18,86+6,8+24,1+24+42,67)</t>
  </si>
  <si>
    <t>odečet oken dveří</t>
  </si>
  <si>
    <t>-261*(1,86*1,96)</t>
  </si>
  <si>
    <t>-137*(0,94*1,96)</t>
  </si>
  <si>
    <t>-5*(0,94*1,96)</t>
  </si>
  <si>
    <t>-9*(1,86*1,96)</t>
  </si>
  <si>
    <t>-6*(5,66*6,4)</t>
  </si>
  <si>
    <t>-2*(2,86*6,4)</t>
  </si>
  <si>
    <t>-10*(0,4*1,96)</t>
  </si>
  <si>
    <t>-3*(2,74*1,96)</t>
  </si>
  <si>
    <t>-2*(0,56*1,96)</t>
  </si>
  <si>
    <t>-2*(6*1,96)</t>
  </si>
  <si>
    <t>-1,94*1,96</t>
  </si>
  <si>
    <t>-1,29*1,96</t>
  </si>
  <si>
    <t>25</t>
  </si>
  <si>
    <t>28376076</t>
  </si>
  <si>
    <t>deska EPS grafitová fasádní λ=0,031 tl 100mm</t>
  </si>
  <si>
    <t>1757190489</t>
  </si>
  <si>
    <t>3970,438*1,02 'Přepočtené koeficientem množství</t>
  </si>
  <si>
    <t>26</t>
  </si>
  <si>
    <t>28376077</t>
  </si>
  <si>
    <t>deska EPS grafitová fasádní λ=0,031 tl 120mm</t>
  </si>
  <si>
    <t>-554781165</t>
  </si>
  <si>
    <t>14,6*(1,75+0,4+0,4+29,5+6,5+19,6)</t>
  </si>
  <si>
    <t>přechod vodorovný mezi 1.n.p. a druhým n.p. u hlavního vstupu</t>
  </si>
  <si>
    <t>2*175</t>
  </si>
  <si>
    <t>1198,99*1,02 'Přepočtené koeficientem množství</t>
  </si>
  <si>
    <t>27</t>
  </si>
  <si>
    <t>28376443</t>
  </si>
  <si>
    <t>deska z polystyrénu XPS, hrana rovná a strukturovaný povrch 300kPa tl 100mm</t>
  </si>
  <si>
    <t>1294306505</t>
  </si>
  <si>
    <t>454,218*1,02 'Přepočtené koeficientem množství</t>
  </si>
  <si>
    <t>28</t>
  </si>
  <si>
    <t>28376444</t>
  </si>
  <si>
    <t>deska z polystyrénu XPS, hrana rovná a strukturovaný povrch 300kPa tl 120mm</t>
  </si>
  <si>
    <t>-1496570946</t>
  </si>
  <si>
    <t>69,78*1,02 'Přepočtené koeficientem množství</t>
  </si>
  <si>
    <t>29</t>
  </si>
  <si>
    <t>622212051</t>
  </si>
  <si>
    <t>Montáž kontaktního zateplení vnějšího ostění, nadpraží nebo parapetu hl. špalety do 400 mm lepením desek z polystyrenu tl do 40 mm</t>
  </si>
  <si>
    <t>m</t>
  </si>
  <si>
    <t>-547135379</t>
  </si>
  <si>
    <t>Montáž kontaktního zateplení vnějšího ostění, nadpraží nebo parapetu lepením z polystyrenových desek nebo z kombinovaných desek hloubky špalet přes 200 do 400 mm, tloušťky desek do 40 mm</t>
  </si>
  <si>
    <t>261*(1,86+1,86+1,96+1,96)</t>
  </si>
  <si>
    <t>137*(0,94+0,94+1,96+1,96)</t>
  </si>
  <si>
    <t>5*(0,94+0,94+1,96+1,96)</t>
  </si>
  <si>
    <t>9*(1,86+1,86+1,96+1,96)</t>
  </si>
  <si>
    <t>6*(5,66+5,66+6,4+6,4)</t>
  </si>
  <si>
    <t>2*(2,86+2,86+6,4+6,4)</t>
  </si>
  <si>
    <t>10*(0,4+0,4+1,96+1,96)</t>
  </si>
  <si>
    <t>3*(2,74+2,74+1,96+1,96)</t>
  </si>
  <si>
    <t>2*(0,56+0,56+1,96+1,96)</t>
  </si>
  <si>
    <t>2*(6+6+1,96+1,96)</t>
  </si>
  <si>
    <t>1,94+1,94+1,96+1,96</t>
  </si>
  <si>
    <t>1,29+1,29+1,96+1,96</t>
  </si>
  <si>
    <t>30</t>
  </si>
  <si>
    <t>28376072</t>
  </si>
  <si>
    <t>deska EPS grafitová fasádní λ=0,031 tl 40mm</t>
  </si>
  <si>
    <t>1506556133</t>
  </si>
  <si>
    <t>3200*0,3</t>
  </si>
  <si>
    <t>960*1,1 'Přepočtené koeficientem množství</t>
  </si>
  <si>
    <t>31</t>
  </si>
  <si>
    <t>622252001</t>
  </si>
  <si>
    <t>Montáž profilů kontaktního zateplení připevněných mechanicky</t>
  </si>
  <si>
    <t>1118088195</t>
  </si>
  <si>
    <t>Montáž profilů kontaktního zateplení zakládacích soklových připevněných hmoždinkami</t>
  </si>
  <si>
    <t>1,75+0,4+0,4+29,5+6,5+19,6</t>
  </si>
  <si>
    <t>108,655+3,6+8,9+10+27,84+13,37+6,7+12,05+1,5+18,8+36,5+10,57+3,6+18,86+6,8+24,1+24+42,67</t>
  </si>
  <si>
    <t>32</t>
  </si>
  <si>
    <t>59051647</t>
  </si>
  <si>
    <t>profil zakládací Al tl 0,7mm pro ETICS pro izolant tl 100mm</t>
  </si>
  <si>
    <t>1962203845</t>
  </si>
  <si>
    <t>378,515*1,05 'Přepočtené koeficientem množství</t>
  </si>
  <si>
    <t>33</t>
  </si>
  <si>
    <t>59051649</t>
  </si>
  <si>
    <t>profil zakládací Al tl 0,7mm pro ETICS pro izolant tl 120mm</t>
  </si>
  <si>
    <t>1692932430</t>
  </si>
  <si>
    <t>58,15*1,05 'Přepočtené koeficientem množství</t>
  </si>
  <si>
    <t>34</t>
  </si>
  <si>
    <t>59051451</t>
  </si>
  <si>
    <t>podložka distanční pod zakládací lištu 3mm</t>
  </si>
  <si>
    <t>1238358148</t>
  </si>
  <si>
    <t>500*1,05 'Přepočtené koeficientem množství</t>
  </si>
  <si>
    <t>35</t>
  </si>
  <si>
    <t>59051440</t>
  </si>
  <si>
    <t>spojka plastová zakládacích profilů zateplovacích systémů dl 30mm</t>
  </si>
  <si>
    <t>1319618524</t>
  </si>
  <si>
    <t>36</t>
  </si>
  <si>
    <t>622252002</t>
  </si>
  <si>
    <t>Montáž profilů kontaktního zateplení lepených</t>
  </si>
  <si>
    <t>962963375</t>
  </si>
  <si>
    <t>Montáž profilů kontaktního zateplení ostatních stěnových, dilatačních apod. lepených do tmelu</t>
  </si>
  <si>
    <t>okna,dveře</t>
  </si>
  <si>
    <t>rohy</t>
  </si>
  <si>
    <t>450</t>
  </si>
  <si>
    <t>dilatace</t>
  </si>
  <si>
    <t>120</t>
  </si>
  <si>
    <t>37</t>
  </si>
  <si>
    <t>63127466</t>
  </si>
  <si>
    <t>profil rohový Al 23x23mm s výztužnou tkaninou š 100mm pro ETICS</t>
  </si>
  <si>
    <t>1509561763</t>
  </si>
  <si>
    <t>450*1,05 'Přepočtené koeficientem množství</t>
  </si>
  <si>
    <t>38</t>
  </si>
  <si>
    <t>59051502</t>
  </si>
  <si>
    <t>profil dilatační rohový PVC s výztužnou tkaninou pro ETICS</t>
  </si>
  <si>
    <t>618730767</t>
  </si>
  <si>
    <t>120*1,05 'Přepočtené koeficientem množství</t>
  </si>
  <si>
    <t>39</t>
  </si>
  <si>
    <t>59051476</t>
  </si>
  <si>
    <t>profil začišťovací PVC 9mm s výztužnou tkaninou pro ostění ETICS</t>
  </si>
  <si>
    <t>1009222830</t>
  </si>
  <si>
    <t>261*(1,96+1,96)</t>
  </si>
  <si>
    <t>137*(1,96+1,96)</t>
  </si>
  <si>
    <t>5*(1,96+1,96)</t>
  </si>
  <si>
    <t>9*(1,96+1,96)</t>
  </si>
  <si>
    <t>6*(6,4+6,4)</t>
  </si>
  <si>
    <t>2*(6,4+6,4)</t>
  </si>
  <si>
    <t>10*(1,96+1,96)</t>
  </si>
  <si>
    <t>3*(1,96+1,96)</t>
  </si>
  <si>
    <t>2*(1,96+1,96)</t>
  </si>
  <si>
    <t>1,96+1,96</t>
  </si>
  <si>
    <t>1791,92*1,05 'Přepočtené koeficientem množství</t>
  </si>
  <si>
    <t>40</t>
  </si>
  <si>
    <t>59051510</t>
  </si>
  <si>
    <t>profil začišťovací s okapnicí PVC s výztužnou tkaninou pro nadpraží ETICS</t>
  </si>
  <si>
    <t>1325188426</t>
  </si>
  <si>
    <t>261*1,86</t>
  </si>
  <si>
    <t>137*0,94</t>
  </si>
  <si>
    <t>5*0,94</t>
  </si>
  <si>
    <t>9*1,86</t>
  </si>
  <si>
    <t>6*5,66</t>
  </si>
  <si>
    <t>2*2,86</t>
  </si>
  <si>
    <t>10*0,4</t>
  </si>
  <si>
    <t>3*2,74</t>
  </si>
  <si>
    <t>2*0,56</t>
  </si>
  <si>
    <t>2*6</t>
  </si>
  <si>
    <t>1,94</t>
  </si>
  <si>
    <t>1,29</t>
  </si>
  <si>
    <t>703,93*1,05 'Přepočtené koeficientem množství</t>
  </si>
  <si>
    <t>41</t>
  </si>
  <si>
    <t>59051512</t>
  </si>
  <si>
    <t>profil začišťovací s okapnicí PVC s výztužnou tkaninou pro parapet ETICS</t>
  </si>
  <si>
    <t>97939514</t>
  </si>
  <si>
    <t>42</t>
  </si>
  <si>
    <t>28342206</t>
  </si>
  <si>
    <t>profil ukončovací PVC s výztužnou tkaninu pro ukončení atiky ETICS</t>
  </si>
  <si>
    <t>-224965783</t>
  </si>
  <si>
    <t>24+6,67+6,67+1,2+12,4+7,5+13,37+27,84+18+21,4+5,9+24,2+10,4+10,4+18,5+12,4+62,6+30,7+30,7+19,6+3,6+24,7+12+18,6+18,6+18,6+10,8+8+7,8+5,5+43+7,5+16,3</t>
  </si>
  <si>
    <t>24,5</t>
  </si>
  <si>
    <t>583,95*1,05 'Přepočtené koeficientem množství</t>
  </si>
  <si>
    <t>43</t>
  </si>
  <si>
    <t>622325102</t>
  </si>
  <si>
    <t>Oprava vnější vápenocementové hladké omítky složitosti 1 stěn v rozsahu do 30%</t>
  </si>
  <si>
    <t>-508551261</t>
  </si>
  <si>
    <t>Oprava vápenocementové omítky vnějších ploch stupně členitosti 1 hladké stěn, v rozsahu opravované plochy přes 10 do 30%</t>
  </si>
  <si>
    <t>44</t>
  </si>
  <si>
    <t>622531021</t>
  </si>
  <si>
    <t>Tenkovrstvá silikonová zrnitá omítka tl. 2,0 mm včetně penetrace vnějších stěn</t>
  </si>
  <si>
    <t>850266566</t>
  </si>
  <si>
    <t>Omítka tenkovrstvá silikonová vnějších ploch probarvená, včetně penetrace podkladu zrnitá, tloušťky 3,0 mm stěn</t>
  </si>
  <si>
    <t>45</t>
  </si>
  <si>
    <t>623531021</t>
  </si>
  <si>
    <t>Tenkovrstvá silikonová zrnitá omítka tl. 2,0 mm včetně penetrace vnějších pilířů nebo sloupů</t>
  </si>
  <si>
    <t>-1309967512</t>
  </si>
  <si>
    <t>Omítka tenkovrstvá silikonová vnějších ploch probarvená, včetně penetrace podkladu zrnitá, tloušťky 3,0 mm ostění, pilířů a sloupů</t>
  </si>
  <si>
    <t>46</t>
  </si>
  <si>
    <t>623541031</t>
  </si>
  <si>
    <t>Tenkovrstvá silikonsilikátová zrnitá omítka tl. 3,0 mm včetně penetrace vnějších pilířů nebo sloupů</t>
  </si>
  <si>
    <t>354315441</t>
  </si>
  <si>
    <t>47</t>
  </si>
  <si>
    <t>629991011</t>
  </si>
  <si>
    <t>Zakrytí výplní otvorů a svislých ploch fólií přilepenou lepící páskou</t>
  </si>
  <si>
    <t>103266167</t>
  </si>
  <si>
    <t>Zakrytí vnějších ploch před znečištěním včetně pozdějšího odkrytí výplní otvorů a svislých ploch fólií přilepenou lepící páskou</t>
  </si>
  <si>
    <t xml:space="preserve"> okna dveře</t>
  </si>
  <si>
    <t>261*(1,86*1,96)</t>
  </si>
  <si>
    <t>137*(0,94*1,96)</t>
  </si>
  <si>
    <t>5*(0,94*1,96)</t>
  </si>
  <si>
    <t>9*(1,86*1,96)</t>
  </si>
  <si>
    <t>6*(5,66*6,4)</t>
  </si>
  <si>
    <t>2*(2,86*6,4)</t>
  </si>
  <si>
    <t>10*(0,4*1,96)</t>
  </si>
  <si>
    <t>3*(2,74*1,96)</t>
  </si>
  <si>
    <t>2*(0,56*1,96)</t>
  </si>
  <si>
    <t>2*(6*1,96)</t>
  </si>
  <si>
    <t>1,94*1,96</t>
  </si>
  <si>
    <t>1,29*1,96</t>
  </si>
  <si>
    <t>48</t>
  </si>
  <si>
    <t>629999022</t>
  </si>
  <si>
    <t>Příplatek k omítce za provádění zaoblených ploch poloměru přes 100 mm</t>
  </si>
  <si>
    <t>2044960458</t>
  </si>
  <si>
    <t>Příplatky k cenám úprav vnějších povrchů za zvýšenou pracnost při provádění omítek zaoblených ploch, poloměr zaoblení přes 100 mm</t>
  </si>
  <si>
    <t>49</t>
  </si>
  <si>
    <t>629999031</t>
  </si>
  <si>
    <t>Příplatek k omítce vnějších povrchů za zvýšenou pracnost při ploše otvorů přes 45 do 65 %</t>
  </si>
  <si>
    <t>-1867018245</t>
  </si>
  <si>
    <t>Příplatky k cenám úprav vnějších povrchů za zvýšenou pracnost při provádění prací menšího rozsahu omítané plochy s podílem otvorů v ploše fasády přes 45 do 65 %</t>
  </si>
  <si>
    <t>Ostatní konstrukce a práce, bourání</t>
  </si>
  <si>
    <t>50</t>
  </si>
  <si>
    <t>941221112</t>
  </si>
  <si>
    <t>Montáž lešení řadového rámového těžkého zatížení do 300 kg/m2 š do 1,2 m v do 25 m</t>
  </si>
  <si>
    <t>-1443049351</t>
  </si>
  <si>
    <t>Montáž lešení řadového rámového těžkého pracovního s podlahami s provozním zatížením tř. 4 do 300 kg/m2 šířky tř. SW09 přes 0,9 do 1,2 m, výšky přes 10 do 25 m</t>
  </si>
  <si>
    <t>51</t>
  </si>
  <si>
    <t>941221211</t>
  </si>
  <si>
    <t>Příplatek k lešení řadovému rámovému těžkému š 1,2 m v do 25 m za první a ZKD den použití</t>
  </si>
  <si>
    <t>-2106866256</t>
  </si>
  <si>
    <t>Montáž lešení řadového rámového těžkého pracovního s podlahami s provozním zatížením tř. 4 do 300 kg/m2 Příplatek za první a každý další den použití lešení k ceně -1111 nebo -1112</t>
  </si>
  <si>
    <t>5800*150</t>
  </si>
  <si>
    <t>52</t>
  </si>
  <si>
    <t>941221812</t>
  </si>
  <si>
    <t>Demontáž lešení řadového rámového těžkého zatížení do 300 kg/m2 š do 1,2 m v do 25 m</t>
  </si>
  <si>
    <t>-1180254846</t>
  </si>
  <si>
    <t>Demontáž lešení řadového rámového těžkého pracovního s provozním zatížením tř. 4 do 300 kg/m2 šířky tř. SW09 přes 0,9 do 1,2 m, výšky přes 10 do 25 m</t>
  </si>
  <si>
    <t>53</t>
  </si>
  <si>
    <t>944511111</t>
  </si>
  <si>
    <t>Montáž ochranné sítě z textilie z umělých vláken</t>
  </si>
  <si>
    <t>982702422</t>
  </si>
  <si>
    <t>Montáž ochranné sítě zavěšené na konstrukci lešení z textilie z umělých vláken</t>
  </si>
  <si>
    <t>54</t>
  </si>
  <si>
    <t>944511211</t>
  </si>
  <si>
    <t>Příplatek k ochranné síti za první a ZKD den použití</t>
  </si>
  <si>
    <t>-537983402</t>
  </si>
  <si>
    <t>Montáž ochranné sítě Příplatek za první a každý další den použití sítě k ceně -1111</t>
  </si>
  <si>
    <t>55</t>
  </si>
  <si>
    <t>944511811</t>
  </si>
  <si>
    <t>Demontáž ochranné sítě z textilie z umělých vláken</t>
  </si>
  <si>
    <t>-1885061955</t>
  </si>
  <si>
    <t>Demontáž ochranné sítě zavěšené na konstrukci lešení z textilie z umělých vláken</t>
  </si>
  <si>
    <t>56</t>
  </si>
  <si>
    <t>968082016</t>
  </si>
  <si>
    <t>Vybourání plastových rámů oken včetně křídel plochy přes 1 do 2 m2</t>
  </si>
  <si>
    <t>-1982455974</t>
  </si>
  <si>
    <t>Vybourání plastových rámů oken s křídly, dveřních zárubní, vrat rámu oken s křídly, plochy přes 1 do 2 m2</t>
  </si>
  <si>
    <t>D31</t>
  </si>
  <si>
    <t>122*(0,88*1,96)</t>
  </si>
  <si>
    <t>D34</t>
  </si>
  <si>
    <t>13*(0,88*1,6)</t>
  </si>
  <si>
    <t>D48</t>
  </si>
  <si>
    <t>11*(1,8*0,6)</t>
  </si>
  <si>
    <t>D49</t>
  </si>
  <si>
    <t>6*(0,88*0,6)</t>
  </si>
  <si>
    <t>57</t>
  </si>
  <si>
    <t>968082017</t>
  </si>
  <si>
    <t>Vybourání plastových rámů oken včetně křídel plochy přes 2 do 4 m2</t>
  </si>
  <si>
    <t>1928391384</t>
  </si>
  <si>
    <t>Vybourání plastových rámů oken s křídly, dveřních zárubní, vrat rámu oken s křídly, plochy přes 2 do 4 m2</t>
  </si>
  <si>
    <t>D27</t>
  </si>
  <si>
    <t>1*2,75</t>
  </si>
  <si>
    <t>D28</t>
  </si>
  <si>
    <t>3*(2,68*1,96)</t>
  </si>
  <si>
    <t>D29</t>
  </si>
  <si>
    <t>260*(1,8*1,96)</t>
  </si>
  <si>
    <t>D30</t>
  </si>
  <si>
    <t>2*(1,8*2,45)</t>
  </si>
  <si>
    <t>D32</t>
  </si>
  <si>
    <t>4*(1,78*2,05)</t>
  </si>
  <si>
    <t>D33</t>
  </si>
  <si>
    <t>19*(1,78*1,6)</t>
  </si>
  <si>
    <t>D35</t>
  </si>
  <si>
    <t>3*(1,9*2,05)</t>
  </si>
  <si>
    <t>D38</t>
  </si>
  <si>
    <t>1,1*2,85</t>
  </si>
  <si>
    <t>D39</t>
  </si>
  <si>
    <t>2*(0,88*2,45)</t>
  </si>
  <si>
    <t>D41</t>
  </si>
  <si>
    <t>3*(0,9*1,97)</t>
  </si>
  <si>
    <t>D42</t>
  </si>
  <si>
    <t>1,6*2,5</t>
  </si>
  <si>
    <t>D47</t>
  </si>
  <si>
    <t>2*(1,6*2,05)</t>
  </si>
  <si>
    <t>58</t>
  </si>
  <si>
    <t>968082018</t>
  </si>
  <si>
    <t>Vybourání plastových rámů oken včetně křídel plochy přes 4 m2</t>
  </si>
  <si>
    <t>-267117698</t>
  </si>
  <si>
    <t>Vybourání plastových rámů oken s křídly, dveřních zárubní, vrat rámu oken s křídly, plochy přes 4 m2</t>
  </si>
  <si>
    <t>D36</t>
  </si>
  <si>
    <t>3*(5,6*6,4)</t>
  </si>
  <si>
    <t>D37</t>
  </si>
  <si>
    <t>2*(2,8*6,4)</t>
  </si>
  <si>
    <t>D40</t>
  </si>
  <si>
    <t>1,9*2,7</t>
  </si>
  <si>
    <t>D43</t>
  </si>
  <si>
    <t>5,18*3,3</t>
  </si>
  <si>
    <t>D44</t>
  </si>
  <si>
    <t>7,55*3,2</t>
  </si>
  <si>
    <t>D45</t>
  </si>
  <si>
    <t>2*(6*3,2)</t>
  </si>
  <si>
    <t>D46</t>
  </si>
  <si>
    <t>2*(5,53*1,96)</t>
  </si>
  <si>
    <t>59</t>
  </si>
  <si>
    <t>971033531</t>
  </si>
  <si>
    <t>Vybourání otvorů ve zdivu cihelném pl do 1 m2 na MVC nebo MV tl do 150 mm</t>
  </si>
  <si>
    <t>-852065688</t>
  </si>
  <si>
    <t>Vybourání otvorů ve zdivu základovém nebo nadzákladovém z cihel, tvárnic, příčkovek z cihel pálených na maltu vápennou nebo vápenocementovou plochy do 1 m2, tl. do 150 mm</t>
  </si>
  <si>
    <t>Otvory 600*600</t>
  </si>
  <si>
    <t>1.n.p.</t>
  </si>
  <si>
    <t>10*(0,6*0,6)</t>
  </si>
  <si>
    <t>oTVORY 1.N.P. OSTATNÍ</t>
  </si>
  <si>
    <t>7*(0,2*0,2)</t>
  </si>
  <si>
    <t>5*(0,3*0,3)</t>
  </si>
  <si>
    <t>0,6*0,6</t>
  </si>
  <si>
    <t>0,7*0,7</t>
  </si>
  <si>
    <t>60</t>
  </si>
  <si>
    <t>971033561</t>
  </si>
  <si>
    <t>Vybourání otvorů ve zdivu cihelném pl do 1 m2 na MVC nebo MV tl do 600 mm</t>
  </si>
  <si>
    <t>1656607358</t>
  </si>
  <si>
    <t>Vybourání otvorů ve zdivu základovém nebo nadzákladovém z cihel, tvárnic, příčkovek z cihel pálených na maltu vápennou nebo vápenocementovou plochy do 1 m2, tl. do 600 mm</t>
  </si>
  <si>
    <t>Tvory vrtané obvodové zdivo tl.do 500mm</t>
  </si>
  <si>
    <t>3*(0,5*0,3*0,3)</t>
  </si>
  <si>
    <t>2*(0,5*0,4*0,4)</t>
  </si>
  <si>
    <t>2*(0,5*0,7*0,7)</t>
  </si>
  <si>
    <t>2.n.p.</t>
  </si>
  <si>
    <t>12*(0,5*0,4*0,4)</t>
  </si>
  <si>
    <t>22*(0,5*0,35*0,35)</t>
  </si>
  <si>
    <t>3.n.p.</t>
  </si>
  <si>
    <t>20*(0,5*0,35*0,35)</t>
  </si>
  <si>
    <t>4.n.p.</t>
  </si>
  <si>
    <t>16*(0,5*0,35*0,35)</t>
  </si>
  <si>
    <t>61</t>
  </si>
  <si>
    <t>972054491</t>
  </si>
  <si>
    <t>Vybourání otvorů v ŽB stropech nebo klenbách pl do 1 m2 tl přes 80 mm</t>
  </si>
  <si>
    <t>-1169699802</t>
  </si>
  <si>
    <t>Vybourání otvorů ve stropech nebo klenbách železobetonových bez odstranění podlahy a násypu, plochy do 1 m2, tl. přes 80 mm</t>
  </si>
  <si>
    <t>Otvor ve stropě 1.n.p.,2.n.p,3.n.p.</t>
  </si>
  <si>
    <t>3*(0,48*0,4*1,22)</t>
  </si>
  <si>
    <t>62</t>
  </si>
  <si>
    <t>977211121</t>
  </si>
  <si>
    <t>Řezání stěnovou pilou kcí z cihel nebo tvárnic hl do 200 mm</t>
  </si>
  <si>
    <t>1707100537</t>
  </si>
  <si>
    <t>Řezání konstrukcí stěnovou pilou z cihel nebo tvárnic hloubka řezu do 200 mm</t>
  </si>
  <si>
    <t>Dilatace zdiva</t>
  </si>
  <si>
    <t>135</t>
  </si>
  <si>
    <t>63</t>
  </si>
  <si>
    <t>001R</t>
  </si>
  <si>
    <t xml:space="preserve">Dodávka a montáž systémové dilatační lišty </t>
  </si>
  <si>
    <t>bm</t>
  </si>
  <si>
    <t>-1105611812</t>
  </si>
  <si>
    <t>64</t>
  </si>
  <si>
    <t>002R</t>
  </si>
  <si>
    <t xml:space="preserve">Dodávka montáž systémové rohové dilatační lišty </t>
  </si>
  <si>
    <t>1022535578</t>
  </si>
  <si>
    <t>65</t>
  </si>
  <si>
    <t>977312114</t>
  </si>
  <si>
    <t>Řezání stávajících betonových mazanin vyztužených hl do 200 mm</t>
  </si>
  <si>
    <t>666922962</t>
  </si>
  <si>
    <t>Řezání stávajících betonových mazanin s vyztužením hloubky přes 150 do 200 mm</t>
  </si>
  <si>
    <t>3*(2*(0,48+1,22))</t>
  </si>
  <si>
    <t>66</t>
  </si>
  <si>
    <t>985441112</t>
  </si>
  <si>
    <t>Přídavná šroubovitá helikální nerezová výztuž 1 táhlo D 6 mm v drážce v cihelném zdivu hl do 70 mm</t>
  </si>
  <si>
    <t>60568735</t>
  </si>
  <si>
    <t>Přídavná šroubovitá helikální nerezová výztuž pro sanaci trhlin v drážce včetně vyfrézování a zalití kotevní maltou v cihelném nebo kamenném zdivu hloubky do 70 mm 1 táhlo průměru 6 mm</t>
  </si>
  <si>
    <t>997</t>
  </si>
  <si>
    <t>Přesun sutě</t>
  </si>
  <si>
    <t>67</t>
  </si>
  <si>
    <t>997013215</t>
  </si>
  <si>
    <t>Vnitrostaveništní doprava suti a vybouraných hmot pro budovy v do 18 m ručně</t>
  </si>
  <si>
    <t>-555348811</t>
  </si>
  <si>
    <t>Vnitrostaveništní doprava suti a vybouraných hmot vodorovně do 50 m svisle ručně pro budovy a haly výšky přes 15 do 18 m</t>
  </si>
  <si>
    <t>68</t>
  </si>
  <si>
    <t>997013501</t>
  </si>
  <si>
    <t>Odvoz suti a vybouraných hmot na skládku nebo meziskládku do 1 km se složením</t>
  </si>
  <si>
    <t>-1361553114</t>
  </si>
  <si>
    <t>Odvoz suti a vybouraných hmot na skládku nebo meziskládku se složením, na vzdálenost do 1 km</t>
  </si>
  <si>
    <t>69</t>
  </si>
  <si>
    <t>997013509</t>
  </si>
  <si>
    <t>Příplatek k odvozu suti a vybouraných hmot na skládku ZKD 1 km přes 1 km</t>
  </si>
  <si>
    <t>-133420997</t>
  </si>
  <si>
    <t>Odvoz suti a vybouraných hmot na skládku nebo meziskládku se složením, na vzdálenost Příplatek k ceně za každý další i započatý 1 km přes 1 km</t>
  </si>
  <si>
    <t>267,506*20 'Přepočtené koeficientem množství</t>
  </si>
  <si>
    <t>70</t>
  </si>
  <si>
    <t>997013631</t>
  </si>
  <si>
    <t>Poplatek za uložení na skládce (skládkovné) stavebního odpadu směsného kód odpadu 17 09 04</t>
  </si>
  <si>
    <t>-1267910063</t>
  </si>
  <si>
    <t>Poplatek za uložení stavebního odpadu na skládce (skládkovné) směsného stavebního a demoličního zatříděného do Katalogu odpadů pod kódem 17 09 04</t>
  </si>
  <si>
    <t>71</t>
  </si>
  <si>
    <t>997221551</t>
  </si>
  <si>
    <t>Vodorovná doprava suti ze sypkých materiálů do 1 km</t>
  </si>
  <si>
    <t>-1361064994</t>
  </si>
  <si>
    <t>Vodorovná doprava suti bez naložení, ale se složením a s hrubým urovnáním ze sypkých materiálů, na vzdálenost do 1 km</t>
  </si>
  <si>
    <t>72</t>
  </si>
  <si>
    <t>997221559</t>
  </si>
  <si>
    <t>Příplatek ZKD 1 km u vodorovné dopravy suti ze sypkých materiálů</t>
  </si>
  <si>
    <t>1677719389</t>
  </si>
  <si>
    <t>Vodorovná doprava suti bez naložení, ale se složením a s hrubým urovnáním Příplatek k ceně za každý další i započatý 1 km přes 1 km</t>
  </si>
  <si>
    <t>73</t>
  </si>
  <si>
    <t>997221611</t>
  </si>
  <si>
    <t>Nakládání suti na dopravní prostředky pro vodorovnou dopravu</t>
  </si>
  <si>
    <t>-200474944</t>
  </si>
  <si>
    <t>Nakládání na dopravní prostředky pro vodorovnou dopravu suti</t>
  </si>
  <si>
    <t>998</t>
  </si>
  <si>
    <t>Přesun hmot</t>
  </si>
  <si>
    <t>74</t>
  </si>
  <si>
    <t>998011003</t>
  </si>
  <si>
    <t>Přesun hmot pro budovy zděné v do 24 m</t>
  </si>
  <si>
    <t>-1582066730</t>
  </si>
  <si>
    <t>Přesun hmot pro budovy občanské výstavby, bydlení, výrobu a služby s nosnou svislou konstrukcí zděnou z cihel, tvárnic nebo kamene vodorovná dopravní vzdálenost do 100 m pro budovy výšky přes 12 do 24 m</t>
  </si>
  <si>
    <t>75</t>
  </si>
  <si>
    <t>998223011</t>
  </si>
  <si>
    <t>Přesun hmot pro pozemní komunikace s krytem dlážděným</t>
  </si>
  <si>
    <t>-511695845</t>
  </si>
  <si>
    <t>Přesun hmot pro pozemní komunikace s krytem dlážděným dopravní vzdálenost do 200 m jakékoliv délky objektu</t>
  </si>
  <si>
    <t>PSV</t>
  </si>
  <si>
    <t>Práce a dodávky PSV</t>
  </si>
  <si>
    <t>711</t>
  </si>
  <si>
    <t>Izolace proti vodě, vlhkosti a plynům</t>
  </si>
  <si>
    <t>76</t>
  </si>
  <si>
    <t>711161112</t>
  </si>
  <si>
    <t>Izolace proti zemní vlhkosti nopovou fólií vodorovná, nopek v 8,0 mm, tl do 0,6 mm</t>
  </si>
  <si>
    <t>-1018643974</t>
  </si>
  <si>
    <t>Izolace proti zemní vlhkosti a beztlakové vodě nopovými fóliemi na ploše vodorovné V vrstva ochranná, odvětrávací a drenážní výška nopku 8,0 mm, tl. fólie do 0,6 mm</t>
  </si>
  <si>
    <t>0,5*(1,75+0,4+0,4+29,5+6,5+19,6)</t>
  </si>
  <si>
    <t>0,5*(108,655+3,6+8,9+10+27,84+13,37+6,7+12,05+1,5+18,8+36,5+10,57+3,6+18,86+6,8+24,1+24+42,67)</t>
  </si>
  <si>
    <t>77</t>
  </si>
  <si>
    <t>998711102</t>
  </si>
  <si>
    <t>Přesun hmot tonážní pro izolace proti vodě, vlhkosti a plynům v objektech výšky do 12 m</t>
  </si>
  <si>
    <t>-1881002140</t>
  </si>
  <si>
    <t>Přesun hmot pro izolace proti vodě, vlhkosti a plynům stanovený z hmotnosti přesunovaného materiálu vodorovná dopravní vzdálenost do 50 m v objektech výšky přes 6 do 12 m</t>
  </si>
  <si>
    <t>763</t>
  </si>
  <si>
    <t>Konstrukce suché výstavby</t>
  </si>
  <si>
    <t>78</t>
  </si>
  <si>
    <t>763131414</t>
  </si>
  <si>
    <t>SDK podhled desky 1xA 15 bez izolace dvouvrstvá spodní kce profil CD+UD</t>
  </si>
  <si>
    <t>-1240729433</t>
  </si>
  <si>
    <t>Podhled ze sádrokartonových desek dvouvrstvá zavěšená spodní konstrukce z ocelových profilů CD, UD jednoduše opláštěná deskou standardní A, tl. 15 mm, bez izolace</t>
  </si>
  <si>
    <t>Kapotování u stropu po provedení VZT- přesná výměra bude až po provedení VZT</t>
  </si>
  <si>
    <t>26*4</t>
  </si>
  <si>
    <t>11,7*2,8</t>
  </si>
  <si>
    <t>4,3*1,4</t>
  </si>
  <si>
    <t>79</t>
  </si>
  <si>
    <t>998763303</t>
  </si>
  <si>
    <t>Přesun hmot tonážní pro sádrokartonové konstrukce v objektech v do 24 m</t>
  </si>
  <si>
    <t>420705389</t>
  </si>
  <si>
    <t>Přesun hmot pro konstrukce montované z desek sádrokartonových, sádrovláknitých, cementovláknitých nebo cementových stanovený z hmotnosti přesunovaného materiálu vodorovná dopravní vzdálenost do 50 m v objektech výšky přes 12 do 24 m</t>
  </si>
  <si>
    <t>764</t>
  </si>
  <si>
    <t>Konstrukce klempířské</t>
  </si>
  <si>
    <t>80</t>
  </si>
  <si>
    <t>764002841</t>
  </si>
  <si>
    <t>Demontáž oplechování horních ploch zdí a nadezdívek do suti</t>
  </si>
  <si>
    <t>242121636</t>
  </si>
  <si>
    <t>Demontáž klempířských konstrukcí oplechování horních ploch zdí a nadezdívek do suti</t>
  </si>
  <si>
    <t>D1-D6</t>
  </si>
  <si>
    <t>24,3+26,4+24,7+24,1+32,9+11,8</t>
  </si>
  <si>
    <t>D8,D10-D13,</t>
  </si>
  <si>
    <t>30,7+30,7+19,4+19,4+62,3+24+18,2</t>
  </si>
  <si>
    <t>D16,D18-D21</t>
  </si>
  <si>
    <t>45+21+46+69+25</t>
  </si>
  <si>
    <t>81</t>
  </si>
  <si>
    <t>764002871</t>
  </si>
  <si>
    <t>Demontáž lemování zdí do suti</t>
  </si>
  <si>
    <t>415056045</t>
  </si>
  <si>
    <t>Demontáž klempířských konstrukcí lemování zdí do suti</t>
  </si>
  <si>
    <t>D15,D17,D22</t>
  </si>
  <si>
    <t>31+31,2+20</t>
  </si>
  <si>
    <t>82</t>
  </si>
  <si>
    <t>764004861</t>
  </si>
  <si>
    <t>Demontáž svodu do suti</t>
  </si>
  <si>
    <t>1598724604</t>
  </si>
  <si>
    <t>Demontáž klempířských konstrukcí svodu do suti</t>
  </si>
  <si>
    <t>D9</t>
  </si>
  <si>
    <t>4*15</t>
  </si>
  <si>
    <t>83</t>
  </si>
  <si>
    <t>764225405</t>
  </si>
  <si>
    <t>Oplechování horních ploch a nadezdívek (atik) bez rohů z Al plechu celoplošně lepené rš 400 mm (poplastovaný plech)</t>
  </si>
  <si>
    <t>1303695884</t>
  </si>
  <si>
    <t>Oplechování horních ploch zdí a nadezdívek (atik) z hliníkového plechu celoplošně lepené rš 400 mm</t>
  </si>
  <si>
    <t>K12,K13</t>
  </si>
  <si>
    <t>24+6,67</t>
  </si>
  <si>
    <t>K15-K21</t>
  </si>
  <si>
    <t>6,67+1,2+12,4+7,5+13,37+27,84+18</t>
  </si>
  <si>
    <t>K24,K25,K27,K28</t>
  </si>
  <si>
    <t>21,4+5,9+24,2+10,4+10,4</t>
  </si>
  <si>
    <t>K29-K31, K33,K34</t>
  </si>
  <si>
    <t>18,5+12,4+62,6+30,7+30,7+19,6</t>
  </si>
  <si>
    <t>K36,K42</t>
  </si>
  <si>
    <t>3,6+24,7</t>
  </si>
  <si>
    <t>K43-K52</t>
  </si>
  <si>
    <t>12+18,6*3+10,8+8+7,8+5,5+43+7,5+16,3</t>
  </si>
  <si>
    <t>84</t>
  </si>
  <si>
    <t>764226405</t>
  </si>
  <si>
    <t>Oplechování parapetů rovných mechanicky kotvené z Al plechu rš 400 mm</t>
  </si>
  <si>
    <t>-2140742293</t>
  </si>
  <si>
    <t>Oplechování parapetů z hliníkového plechu rovných mechanicky kotvené, bez rohů rš 400 mm (poplastovaný)</t>
  </si>
  <si>
    <t>K1-K6,K9-K11</t>
  </si>
  <si>
    <t>1,86*(11+71+70+69+40)</t>
  </si>
  <si>
    <t>0,94*(6+40+37+35+19)</t>
  </si>
  <si>
    <t>0,94*(1+2+1+1)</t>
  </si>
  <si>
    <t>1,86*9</t>
  </si>
  <si>
    <t>5,66*6</t>
  </si>
  <si>
    <t>2,86*2</t>
  </si>
  <si>
    <t>4*10</t>
  </si>
  <si>
    <t>2,74*3</t>
  </si>
  <si>
    <t>5,6*2</t>
  </si>
  <si>
    <t>K38-K40</t>
  </si>
  <si>
    <t>2*6+19,4+12,9</t>
  </si>
  <si>
    <t>85</t>
  </si>
  <si>
    <t>764226406</t>
  </si>
  <si>
    <t>Oplechování parapetů rovných mechanicky kotvené z Al plechu rš 500 mm poplastovaný plech</t>
  </si>
  <si>
    <t>-45622691</t>
  </si>
  <si>
    <t>Oplechování parapetů z hliníkového plechu rovných mechanicky kotvené, bez rohů rš 500 mm</t>
  </si>
  <si>
    <t>K26</t>
  </si>
  <si>
    <t>5,8</t>
  </si>
  <si>
    <t>86</t>
  </si>
  <si>
    <t>764228411.R</t>
  </si>
  <si>
    <t>Oplechování VZT na střeše K53</t>
  </si>
  <si>
    <t>ks</t>
  </si>
  <si>
    <t>-479301145</t>
  </si>
  <si>
    <t>87</t>
  </si>
  <si>
    <t>764321403</t>
  </si>
  <si>
    <t>Lemování rovných zdí střech s krytinou prejzovou nebo vlnitou z Al plechu rš 250 mm</t>
  </si>
  <si>
    <t>270310208</t>
  </si>
  <si>
    <t>Lemování zdí z hliníkového plechu boční nebo horní rovných, rš 250 mm(poplastovaný plech)</t>
  </si>
  <si>
    <t>K7</t>
  </si>
  <si>
    <t>24,1*1,2</t>
  </si>
  <si>
    <t>K8</t>
  </si>
  <si>
    <t>6,82*1,2</t>
  </si>
  <si>
    <t>K14</t>
  </si>
  <si>
    <t>K22,K23</t>
  </si>
  <si>
    <t>19,42+12</t>
  </si>
  <si>
    <t>K32,K35,K37</t>
  </si>
  <si>
    <t>19,6+8,4+7,3</t>
  </si>
  <si>
    <t>88</t>
  </si>
  <si>
    <t>764521446</t>
  </si>
  <si>
    <t>Kotlík oválný (trychtýřový) pro podokapní žlaby z Al plechu 400/150 mm</t>
  </si>
  <si>
    <t>-1283571281</t>
  </si>
  <si>
    <t>Žlab podokapní z hliníkového plechu včetně háků a čel kotlík oválný (trychtýřový), rš žlabu/průměr svodu 400/150 mm poplastovaný plech</t>
  </si>
  <si>
    <t>89</t>
  </si>
  <si>
    <t>764528424</t>
  </si>
  <si>
    <t>Svody kruhové včetně objímek, kolen, odskoků z Al plechu průměru 150 mm</t>
  </si>
  <si>
    <t>-699883825</t>
  </si>
  <si>
    <t>Svod z hliníkového plechu včetně objímek, kolen a odskoků kruhový, průměru 150 mm poplastovaný plech</t>
  </si>
  <si>
    <t>K41</t>
  </si>
  <si>
    <t>766</t>
  </si>
  <si>
    <t>Konstrukce truhlářské</t>
  </si>
  <si>
    <t>90</t>
  </si>
  <si>
    <t>766441822</t>
  </si>
  <si>
    <t>Demontáž parapetních desek dřevěných nebo plastových šířky přes 30 cm délky přes 1,0 m</t>
  </si>
  <si>
    <t>750154499</t>
  </si>
  <si>
    <t>Demontáž parapetních desek dřevěných nebo plastových šířky přes 300 mm délky přes 1 m</t>
  </si>
  <si>
    <t>3*2,68</t>
  </si>
  <si>
    <t>260*1,8</t>
  </si>
  <si>
    <t>2*1,8</t>
  </si>
  <si>
    <t>122*0,88</t>
  </si>
  <si>
    <t>19*1,78</t>
  </si>
  <si>
    <t>13*0,88</t>
  </si>
  <si>
    <t>6*5,6</t>
  </si>
  <si>
    <t>2*2,8</t>
  </si>
  <si>
    <t>2*0,88</t>
  </si>
  <si>
    <t>2*5,53</t>
  </si>
  <si>
    <t>11*1,8</t>
  </si>
  <si>
    <t>6*0,88</t>
  </si>
  <si>
    <t>91</t>
  </si>
  <si>
    <t>766622132</t>
  </si>
  <si>
    <t>Montáž plastových oken plochy přes 1 m2 otevíravých výšky do 2,5 m s rámem do zdiva</t>
  </si>
  <si>
    <t>-1873442892</t>
  </si>
  <si>
    <t>Montáž oken plastových včetně montáže rámu plochy přes 1 m2 otevíravých do zdiva, výšky přes 1,5 do 2,5 m</t>
  </si>
  <si>
    <t>19*(1,8*1,72)</t>
  </si>
  <si>
    <t>13*(0,88*1,72)</t>
  </si>
  <si>
    <t>2*(1,79*2,05)</t>
  </si>
  <si>
    <t>2*(3*(1,8*1,96))</t>
  </si>
  <si>
    <t>6*(5,6*6,4)</t>
  </si>
  <si>
    <t>92</t>
  </si>
  <si>
    <t>Okno plastové 1,8*1,96  čtyřdílné výklopné a otvíravé - izolační trojsklo   specifikace dle PD</t>
  </si>
  <si>
    <t>-1108347310</t>
  </si>
  <si>
    <t>93</t>
  </si>
  <si>
    <t>Okno plastové 0,88*1,96  dvoudílné z meziskelním svislím páskem výklopné a otvíravé - izolační trojsklo   specifikace dle PD</t>
  </si>
  <si>
    <t>1825788543</t>
  </si>
  <si>
    <t>94</t>
  </si>
  <si>
    <t xml:space="preserve">Okno plastové 1,8*1,72  čtyřdílné výklopné a otvíravé - izolační trojsklo pískované </t>
  </si>
  <si>
    <t>-2095530468</t>
  </si>
  <si>
    <t>Okno plastové 1,8*1,72  čtyřdílné výklopné a otvíravé - izolační trojsklo pískované 
  specifikace dle PD</t>
  </si>
  <si>
    <t>95</t>
  </si>
  <si>
    <t>Okno plastové 0,88*1,72  dvoukřídlé výklopné a otvíravé - izolační trojsklo pískovanéí s meziskelním svislým páskem   specifikace dle PD</t>
  </si>
  <si>
    <t>-203340465</t>
  </si>
  <si>
    <t>96</t>
  </si>
  <si>
    <t>Dveře balkonové dvoukřídlé 2/3 prosklené 1/3 plné - izolační trojsklo bezpečnostní    specifikace dle PD</t>
  </si>
  <si>
    <t>-388026596</t>
  </si>
  <si>
    <t>97</t>
  </si>
  <si>
    <t>Okno plastové 3*(1,8*1,96)  čtyřdílné výklopné a otvíravé - izolační trojsklo   specifikace dle PD</t>
  </si>
  <si>
    <t>1469047449</t>
  </si>
  <si>
    <t>98</t>
  </si>
  <si>
    <t>Okno plastové 2,68*1,96  šesti křídlé  výklopné a otvíravé - izolační trojsklo   specifikace dle PD</t>
  </si>
  <si>
    <t>-1915638712</t>
  </si>
  <si>
    <t>99</t>
  </si>
  <si>
    <t>O8</t>
  </si>
  <si>
    <t>Dveře dvoukřídle vstupní 1,75*2,8 s nad světlíkem  smeziskelními pásky 2/3 prosklené 1/3 plné  - izolační trojsklo bezpečnostní   specifikace dle PD</t>
  </si>
  <si>
    <t>-1549064816</t>
  </si>
  <si>
    <t>100</t>
  </si>
  <si>
    <t>O9</t>
  </si>
  <si>
    <t>Dveře dvoukřídle vstupní 1,84*2,05 s   smeziskelními pásky 2/3 prosklené 1/3 plné  - izolační trojsklo bezpečnostní   specifikace dle PD</t>
  </si>
  <si>
    <t>-1723992300</t>
  </si>
  <si>
    <t>101</t>
  </si>
  <si>
    <t>Okno plastové 5,6*6,4)  čtyřdílné výklopné a otvíravé - izolační trojsklo bezpečnostní    specifikace dle PD</t>
  </si>
  <si>
    <t>-1742490699</t>
  </si>
  <si>
    <t>102</t>
  </si>
  <si>
    <t>Okno plastové 2,8*6,4  dvoudílné výklopné a otvíravé - izolační trojsklo bezpečnostní    specifikace dle PD</t>
  </si>
  <si>
    <t>-2099851342</t>
  </si>
  <si>
    <t>103</t>
  </si>
  <si>
    <t>O12</t>
  </si>
  <si>
    <t>Dveře vstupní plastové s proskleným nadsvětlíkem 1,1*2,85  - izolační trojsklo bezpečnostní   specifikace dle PD</t>
  </si>
  <si>
    <t>864670908</t>
  </si>
  <si>
    <t>104</t>
  </si>
  <si>
    <t>Okno plastové 1,8*2,45  čtyřdílné výklopné a otvíravé - izolační trojsklo pískované bezpečnostní   specifikace dle PD</t>
  </si>
  <si>
    <t>-1714033725</t>
  </si>
  <si>
    <t>105</t>
  </si>
  <si>
    <t>Okno plastové 0,88*2,45  dvou křídlé výklopné a otvíravé - izolační trojsklo pískované bezpečnostní   specifikace dle PD</t>
  </si>
  <si>
    <t>-333742820</t>
  </si>
  <si>
    <t>106</t>
  </si>
  <si>
    <t>O15</t>
  </si>
  <si>
    <t>Dveře dvoukřídlé plastové s nadsvětlíkem 1,9*2,7  - izolační trojsklo bezpečnostní , pískované    specifikace dle PD</t>
  </si>
  <si>
    <t>-1964235766</t>
  </si>
  <si>
    <t>107</t>
  </si>
  <si>
    <t>O16</t>
  </si>
  <si>
    <t>Dveře vstupní 0,9*1,97  protipožární dřevěné EI 30 DP3-C zateplené přesná specifikace dle PD</t>
  </si>
  <si>
    <t>465491063</t>
  </si>
  <si>
    <t>108</t>
  </si>
  <si>
    <t>O17</t>
  </si>
  <si>
    <t>Dveře ocelovévčetně zárubně 1,6*2,5  protipožární EI 30 DP3-C zateplené - izolační trojsklo bezpečnostní, pískované   specifikace dle PD</t>
  </si>
  <si>
    <t>-258233163</t>
  </si>
  <si>
    <t>109</t>
  </si>
  <si>
    <t>O23</t>
  </si>
  <si>
    <t>Dveře vstupní plastové s proskleným nad světlíkem 1*2,5  - izolační bezpečnostní  trojsklo   specifikace dle PD</t>
  </si>
  <si>
    <t>62618605</t>
  </si>
  <si>
    <t>110</t>
  </si>
  <si>
    <t>Okno plastové 1,8*0,6  dvou křídlé výklopné a otvíravé - izolační trojsklo   specifikace dle PD</t>
  </si>
  <si>
    <t>1973693715</t>
  </si>
  <si>
    <t>111</t>
  </si>
  <si>
    <t>Okno plastové 0,88*0,6  dvou křídlé výklopné a otvíravé - izolační trojsklo   specifikace dle PD</t>
  </si>
  <si>
    <t>-538738259</t>
  </si>
  <si>
    <t>112</t>
  </si>
  <si>
    <t xml:space="preserve">Vstupní portál(2* vstupní dvoukřídlé dveře s nadsvětlíkem) 5,18*3,6 izolační bezpečnostní trojsklo přesní specifikace a vybavení dle PD </t>
  </si>
  <si>
    <t>1840769687</t>
  </si>
  <si>
    <t>113</t>
  </si>
  <si>
    <t xml:space="preserve">Rohová atypická  plastová prosklená stěna se skosením v 1/3 výšky 6+1,55*3,2 izolační bezpečnostní trojsklo pískované přesní specifikace a vybavení dle PD </t>
  </si>
  <si>
    <t>235251959</t>
  </si>
  <si>
    <t>114</t>
  </si>
  <si>
    <t xml:space="preserve">Atypická prosklená plastová stěna se skosením v 1/3 výšky 6*3,2 izolační bezpečnostní trojsklo pískované přesní specifikace a vybavení dle PD </t>
  </si>
  <si>
    <t>78337897</t>
  </si>
  <si>
    <t>115</t>
  </si>
  <si>
    <t>766660022</t>
  </si>
  <si>
    <t>Montáž dveřních křídel otvíravých jednokřídlových š přes 0,8 m požárních do ocelové zárubně</t>
  </si>
  <si>
    <t>1580537808</t>
  </si>
  <si>
    <t>Montáž dveřních křídel dřevěných nebo plastových otevíravých do ocelové zárubně protipožárních jednokřídlových, šířky přes 800 mm</t>
  </si>
  <si>
    <t>116</t>
  </si>
  <si>
    <t>766660421</t>
  </si>
  <si>
    <t>Montáž vchodových dveří jednokřídlových s nadsvětlíkem do zdiva</t>
  </si>
  <si>
    <t>884170223</t>
  </si>
  <si>
    <t>Montáž dveřních křídel dřevěných nebo plastových vchodových dveří včetně rámu do zdiva jednokřídlových s nadsvětlíkem</t>
  </si>
  <si>
    <t>117</t>
  </si>
  <si>
    <t>766660451</t>
  </si>
  <si>
    <t>Montáž vchodových dveří dvoukřídlových bez nadsvětlíku do zdiva</t>
  </si>
  <si>
    <t>1758069901</t>
  </si>
  <si>
    <t>Montáž dveřních křídel dřevěných nebo plastových vchodových dveří včetně rámu do zdiva dvoukřídlových bez nadsvětlíku</t>
  </si>
  <si>
    <t>118</t>
  </si>
  <si>
    <t>766660461</t>
  </si>
  <si>
    <t>Montáž vchodových dveří dvoukřídlových s nadsvětlíkem do zdiva</t>
  </si>
  <si>
    <t>-442924389</t>
  </si>
  <si>
    <t>Montáž dveřních křídel dřevěných nebo plastových vchodových dveří včetně rámu do zdiva dvoukřídlových s nadsvětlíkem</t>
  </si>
  <si>
    <t>119</t>
  </si>
  <si>
    <t>766663912</t>
  </si>
  <si>
    <t>Oprava dveřních křídel z tvrdého dřeva vyřezání otvoru pro zasklení nebo větrání</t>
  </si>
  <si>
    <t>935684088</t>
  </si>
  <si>
    <t>Oprava dveřních křídel dřevěných vyřezání otvoru v dveřních křídlech pro zasklení nebo větrání z tvrdého dřeva</t>
  </si>
  <si>
    <t>766663916</t>
  </si>
  <si>
    <t>Oprava dveřních křídel z tvrdého dřeva seříznutí křídla</t>
  </si>
  <si>
    <t>510630847</t>
  </si>
  <si>
    <t>Oprava dveřních křídel dřevěných ruční seříznutí dveřních křídel rámovou pilou</t>
  </si>
  <si>
    <t>O21</t>
  </si>
  <si>
    <t>121</t>
  </si>
  <si>
    <t>766694122</t>
  </si>
  <si>
    <t>Montáž parapetních dřevěných nebo plastových šířky přes 30 cm délky do 1,6 m</t>
  </si>
  <si>
    <t>1780771932</t>
  </si>
  <si>
    <t>Montáž ostatních truhlářských konstrukcí parapetních desek dřevěných nebo plastových šířky přes 300 mm, délky přes 1000 do 1600 mm</t>
  </si>
  <si>
    <t>19*1,8</t>
  </si>
  <si>
    <t>2*1,79</t>
  </si>
  <si>
    <t>2*(3*1,8)</t>
  </si>
  <si>
    <t>5,18</t>
  </si>
  <si>
    <t>7,55</t>
  </si>
  <si>
    <t>122</t>
  </si>
  <si>
    <t>61144405</t>
  </si>
  <si>
    <t>parapet plastový vnitřní komůrkový 500x20x1000mm</t>
  </si>
  <si>
    <t>1970890681</t>
  </si>
  <si>
    <t>123</t>
  </si>
  <si>
    <t>61144019</t>
  </si>
  <si>
    <t>koncovka k parapetu plastovému vnitřnímu 1 pár</t>
  </si>
  <si>
    <t>sada</t>
  </si>
  <si>
    <t>1751783330</t>
  </si>
  <si>
    <t>454</t>
  </si>
  <si>
    <t>124</t>
  </si>
  <si>
    <t>998766103</t>
  </si>
  <si>
    <t>Přesun hmot tonážní pro konstrukce truhlářské v objektech v do 24 m</t>
  </si>
  <si>
    <t>929606644</t>
  </si>
  <si>
    <t>Přesun hmot pro konstrukce truhlářské stanovený z hmotnosti přesunovaného materiálu vodorovná dopravní vzdálenost do 50 m v objektech výšky přes 12 do 24 m</t>
  </si>
  <si>
    <t>767</t>
  </si>
  <si>
    <t>Konstrukce zámečnické</t>
  </si>
  <si>
    <t>125</t>
  </si>
  <si>
    <t>767640221</t>
  </si>
  <si>
    <t>Montáž dveří ocelových vchodových dvoukřídlových bez nadsvětlíku</t>
  </si>
  <si>
    <t>849622203</t>
  </si>
  <si>
    <t>Montáž dveří ocelových vchodových dvoukřídlové bez nadsvětlíku</t>
  </si>
  <si>
    <t>126</t>
  </si>
  <si>
    <t>767810811</t>
  </si>
  <si>
    <t>Demontáž mřížek větracích ocelových čtyřhranných nebo kruhových</t>
  </si>
  <si>
    <t>-1641378148</t>
  </si>
  <si>
    <t>Demontáž větracích mřížek ocelových čtyřhranných neho kruhových</t>
  </si>
  <si>
    <t>D23-D26</t>
  </si>
  <si>
    <t>13+23+600+60</t>
  </si>
  <si>
    <t>127</t>
  </si>
  <si>
    <t>767832802.R</t>
  </si>
  <si>
    <t>Demontáž venkovních požárních žebříků bez ochranného koše</t>
  </si>
  <si>
    <t>882917200</t>
  </si>
  <si>
    <t>D7,D14</t>
  </si>
  <si>
    <t>784</t>
  </si>
  <si>
    <t>Dokončovací práce - malby a tapety</t>
  </si>
  <si>
    <t>128</t>
  </si>
  <si>
    <t>784211103</t>
  </si>
  <si>
    <t>Dvojnásobné bílé malby ze směsí za mokra výborně otěruvzdorných v místnostech výšky do 5,00 m</t>
  </si>
  <si>
    <t>-1237142777</t>
  </si>
  <si>
    <t>Malby z malířských směsí otěruvzdorných za mokra dvojnásobné, bílé za mokra otěruvzdorné výborně v místnostech výšky přes 3,80 do 5,00 m</t>
  </si>
  <si>
    <t>300</t>
  </si>
  <si>
    <t>129</t>
  </si>
  <si>
    <t>784211141</t>
  </si>
  <si>
    <t>Příplatek k cenám 2x maleb ze směsí za mokra za provádění plochy do 5m2</t>
  </si>
  <si>
    <t>-453311048</t>
  </si>
  <si>
    <t>Malby z malířských směsí otěruvzdorných za mokra Příplatek k cenám dvojnásobných maleb za zvýšenou pracnost při provádění malého rozsahu plochy do 5 m2</t>
  </si>
  <si>
    <t>786</t>
  </si>
  <si>
    <t>Dokončovací práce - čalounické úpravy</t>
  </si>
  <si>
    <t>130</t>
  </si>
  <si>
    <t>786624121.R</t>
  </si>
  <si>
    <t>Optaření dle zoologického posudku (netopýr a rorýs). Přesný popis v dodatku souhrné technické zprávy.</t>
  </si>
  <si>
    <t>sou</t>
  </si>
  <si>
    <t>152863320</t>
  </si>
  <si>
    <t>131</t>
  </si>
  <si>
    <t>786627121.R</t>
  </si>
  <si>
    <t>dodávka a montáž zastiňujících žaluzií   venkovních pro okna kovová nebo plastová</t>
  </si>
  <si>
    <t>636407531</t>
  </si>
  <si>
    <t>dodávka a montáž zastiňujících žaluzií venkovních pro okna kovová nebo plastová</t>
  </si>
  <si>
    <t>místnost č. sborovna,knihovna, studovna 048,113,114,117,119,104,110,112,127,128,130,133,aula,215,218,204,205,209,211,230,236,302,303,308,309,316,320</t>
  </si>
  <si>
    <t>3,528*(3+4+2+2+3+3+2+3+4+3+2+3+2+3+3+2+4+4+4+2+3+2+4+4+3+2+2+3+4+4)</t>
  </si>
  <si>
    <t>1,7248*(1+2+1+1+1+2+1+2+2+2+1+1+1+2+1+2+2+2+2+1+1+1+2+2+1+1+2+2+2+2)</t>
  </si>
  <si>
    <t>aula</t>
  </si>
  <si>
    <t>3,528*2</t>
  </si>
  <si>
    <t>132</t>
  </si>
  <si>
    <t>998786103</t>
  </si>
  <si>
    <t>Přesun hmot tonážní pro čalounické úpravy v objektech v do 24 m</t>
  </si>
  <si>
    <t>-1441409300</t>
  </si>
  <si>
    <t>Přesun hmot pro čalounické úpravy stanovený z hmotnosti přesunovaného materiálu vodorovná dopravní vzdálenost do 50 m v objektech výšky (hloubky) přes 12 do 24 m</t>
  </si>
  <si>
    <t>02 - Elektro</t>
  </si>
  <si>
    <t xml:space="preserve">    741 - Elektroinstalace - silnoproud</t>
  </si>
  <si>
    <t xml:space="preserve">    742 - Elektroinstalace - slaboproud</t>
  </si>
  <si>
    <t>M - Práce a dodávky M</t>
  </si>
  <si>
    <t xml:space="preserve">    21-M - Elektromontáže</t>
  </si>
  <si>
    <t>611341121</t>
  </si>
  <si>
    <t>Sádrová nebo vápenosádrová omítka hladká jednovrstvá vnitřních stropů rovných nanášená ručně</t>
  </si>
  <si>
    <t>425394036</t>
  </si>
  <si>
    <t>Omítka sádrová nebo vápenosádrová vnitřních ploch nanášená ručně jednovrstvá, tloušťky do 10 mm hladká vodorovných konstrukcí stropů rovných</t>
  </si>
  <si>
    <t>612341121</t>
  </si>
  <si>
    <t>Sádrová nebo vápenosádrová omítka hladká jednovrstvá vnitřních stěn nanášená ručně</t>
  </si>
  <si>
    <t>-421908107</t>
  </si>
  <si>
    <t>Omítka sádrová nebo vápenosádrová vnitřních ploch nanášená ručně jednovrstvá, tloušťky do 10 mm hladká svislých konstrukcí stěn</t>
  </si>
  <si>
    <t>58541250</t>
  </si>
  <si>
    <t>sádra bílá</t>
  </si>
  <si>
    <t>1320464143</t>
  </si>
  <si>
    <t>58591522</t>
  </si>
  <si>
    <t>směs suchá omítková vápenosádrová stěrka</t>
  </si>
  <si>
    <t>-1231910608</t>
  </si>
  <si>
    <t>741</t>
  </si>
  <si>
    <t>Elektroinstalace - silnoproud</t>
  </si>
  <si>
    <t>741122015</t>
  </si>
  <si>
    <t>Montáž kabel Cu bez ukončení uložený pod omítku plný kulatý 3x1,5 mm2 (CYKY)</t>
  </si>
  <si>
    <t>1050424673</t>
  </si>
  <si>
    <t>Montáž kabelů měděných bez ukončení uložených pod omítku plných kulatých (CYKY), počtu a průřezu žil 3x1,5 mm2</t>
  </si>
  <si>
    <t>34111030</t>
  </si>
  <si>
    <t>kabel silový s Cu jádrem 1kV 3x1,5mm2</t>
  </si>
  <si>
    <t>-931736047</t>
  </si>
  <si>
    <t>25*1,2 "Přepočtené koeficientem množství</t>
  </si>
  <si>
    <t>741122016</t>
  </si>
  <si>
    <t>Montáž kabel Cu bez ukončení uložený pod omítku plný kulatý 3x2,5 až 6 mm2 (CYKY)</t>
  </si>
  <si>
    <t>-45329210</t>
  </si>
  <si>
    <t>Montáž kabelů měděných bez ukončení uložených pod omítku plných kulatých (CYKY), počtu a průřezu žil 3x2,5 až 6 mm2</t>
  </si>
  <si>
    <t>34111036</t>
  </si>
  <si>
    <t>kabel silový s Cu jádrem 1kV 3x2,5mm2</t>
  </si>
  <si>
    <t>-177274655</t>
  </si>
  <si>
    <t>1100*1,2 "Přepočtené koeficientem množství</t>
  </si>
  <si>
    <t>741122031</t>
  </si>
  <si>
    <t>Montáž kabel Cu bez ukončení uložený pod omítku plný kulatý 5x1,5 až 2,5 mm2 (CYKY)</t>
  </si>
  <si>
    <t>1113664245</t>
  </si>
  <si>
    <t>Montáž kabelů měděných bez ukončení uložených pod omítku plných kulatých (CYKY), počtu a průřezu žil 5x1,5 až 2,5 mm2</t>
  </si>
  <si>
    <t>34111090</t>
  </si>
  <si>
    <t>kabel silový s Cu jádrem 1kV 5x1,5mm2</t>
  </si>
  <si>
    <t>-416298324</t>
  </si>
  <si>
    <t>45,8333333333333*1,2 "Přepočtené koeficientem množství</t>
  </si>
  <si>
    <t>741122032</t>
  </si>
  <si>
    <t>Montáž kabel Cu bez ukončení uložený pod omítku plný kulatý 5x4 až 6 mm2 (CYKY)</t>
  </si>
  <si>
    <t>2144055320</t>
  </si>
  <si>
    <t>Montáž kabelů měděných bez ukončení uložených pod omítku plných kulatých (CYKY), počtu a průřezu žil 5x4 až 6 mm2</t>
  </si>
  <si>
    <t>34111098</t>
  </si>
  <si>
    <t>kabel silový s Cu jádrem 1kV 5x4mm2</t>
  </si>
  <si>
    <t>2101470782</t>
  </si>
  <si>
    <t>183,333333333333*1,2 "Přepočtené koeficientem množství</t>
  </si>
  <si>
    <t>59910677</t>
  </si>
  <si>
    <t>34111100</t>
  </si>
  <si>
    <t>kabel silový s Cu jádrem 1kV 5x6mm2</t>
  </si>
  <si>
    <t>-730849800</t>
  </si>
  <si>
    <t>741122033</t>
  </si>
  <si>
    <t>Montáž kabel Cu bez ukončení uložený pod omítku plný kulatý 5x10mm2 (CYKY)</t>
  </si>
  <si>
    <t>-1439098113</t>
  </si>
  <si>
    <t>Montáž kabelů měděných bez ukončení uložených pod omítku plných kulatých (CYKY), počtu a průřezu žil 5x10mm2</t>
  </si>
  <si>
    <t>10.051.282</t>
  </si>
  <si>
    <t>CYKY 5J10 (5Cx10)</t>
  </si>
  <si>
    <t>-1046093714</t>
  </si>
  <si>
    <t>741122134</t>
  </si>
  <si>
    <t>Montáž kabel Cu plný kulatý žíla 4x16 až 25 mm2 zatažený v trubkách (CYKY)</t>
  </si>
  <si>
    <t>547046785</t>
  </si>
  <si>
    <t>Montáž kabelů měděných bez ukončení uložených v trubkách zatažených plných kulatých nebo bezhalogenových (CYKY) počtu a průřezu žil 4x16 až 25 mm2</t>
  </si>
  <si>
    <t>34111610</t>
  </si>
  <si>
    <t>kabel silový s Cu jádrem 1kV 4x25mm2</t>
  </si>
  <si>
    <t>-1143915284</t>
  </si>
  <si>
    <t>741122135</t>
  </si>
  <si>
    <t>Montáž kabel Cu plný kulatý žíla 4x35 mm2 zatažený v trubkách (CYKY)</t>
  </si>
  <si>
    <t>-813956691</t>
  </si>
  <si>
    <t>Montáž kabelů měděných bez ukončení uložených v trubkách zatažených plných kulatých nebo bezhalogenových (CYKY) počtu a průřezu žil 4x35 mm2</t>
  </si>
  <si>
    <t>34111620</t>
  </si>
  <si>
    <t>kabel silový s Cu jádrem 1kV 4x35mm2</t>
  </si>
  <si>
    <t>-2123414454</t>
  </si>
  <si>
    <t>741122137</t>
  </si>
  <si>
    <t>Montáž kabel Cu plný kulatý žíla 3x50+35 až 95+50 mm2 zatažený v trubkách (CYKY)</t>
  </si>
  <si>
    <t>-593223372</t>
  </si>
  <si>
    <t>Montáž kabelů měděných bez ukončení uložených v trubkách zatažených plných kulatých nebo bezhalogenových (CYKY) počtu a průřezu žil 3x50+35 až 95+50 mm2</t>
  </si>
  <si>
    <t>34111637</t>
  </si>
  <si>
    <t>kabel silový s Cu jádrem 1kV 3x50+35mm2</t>
  </si>
  <si>
    <t>650415489</t>
  </si>
  <si>
    <t>741124703</t>
  </si>
  <si>
    <t>Montáž kabel Cu stíněný ovládací žíly 2 až 19x1 mm2 uložený volně (JYTY)</t>
  </si>
  <si>
    <t>1813061608</t>
  </si>
  <si>
    <t>Montáž kabelů měděných ovládacích bez ukončení uložených volně stíněných ovládacích s plným jádrem (JYTY) počtu a průměru žil 2 až 19x1 mm2</t>
  </si>
  <si>
    <t>10.051.231</t>
  </si>
  <si>
    <t>JYTY 7J1 (7Cx1)</t>
  </si>
  <si>
    <t>1169149140</t>
  </si>
  <si>
    <t>741130007</t>
  </si>
  <si>
    <t>Ukončení vodič izolovaný do 25 mm2 v rozváděči nebo na přístroji</t>
  </si>
  <si>
    <t>1627212048</t>
  </si>
  <si>
    <t>Ukončení vodičů izolovaných s označením a zapojením v rozváděči nebo na přístroji, průřezu žíly do 25 mm2</t>
  </si>
  <si>
    <t>741130008</t>
  </si>
  <si>
    <t>Ukončení vodič izolovaný do 35 mm2 v rozváděči nebo na přístroji</t>
  </si>
  <si>
    <t>346151068</t>
  </si>
  <si>
    <t>Ukončení vodičů izolovaných s označením a zapojením v rozváděči nebo na přístroji, průřezu žíly do 35 mm2</t>
  </si>
  <si>
    <t>741130011</t>
  </si>
  <si>
    <t>Ukončení vodič izolovaný do 50 mm2 v rozváděči nebo na přístroji</t>
  </si>
  <si>
    <t>-937427280</t>
  </si>
  <si>
    <t>Ukončení vodičů izolovaných s označením a zapojením v rozváděči nebo na přístroji, průřezu žíly do 50 mm2</t>
  </si>
  <si>
    <t>741210001</t>
  </si>
  <si>
    <t>Montáž rozvodnice oceloplechová nebo plastová běžná do 20 kg</t>
  </si>
  <si>
    <t>-1632309233</t>
  </si>
  <si>
    <t>Montáž rozvodnic oceloplechových nebo plastových bez zapojení vodičů běžných, hmotnosti do 20 kg</t>
  </si>
  <si>
    <t>357R1</t>
  </si>
  <si>
    <t>rozvodnice zapuštěná, neprůhledné dveře, 3 řady, šířka 14 modulárních jednotek</t>
  </si>
  <si>
    <t>1461916585</t>
  </si>
  <si>
    <t>741211813</t>
  </si>
  <si>
    <t>Demontáž rozvodnic kovových pod omítkou s krytím do IPx4 plochou do 0,8 m2</t>
  </si>
  <si>
    <t>1544743996</t>
  </si>
  <si>
    <t>Demontáž rozvodnic kovových, uložených pod omítkou, krytí do IPx 4, plochy přes 0,2 do 0,8 m2</t>
  </si>
  <si>
    <t>741213841</t>
  </si>
  <si>
    <t>Demontáž kabelu silového z rozvodnice průřezu žil do 4 mm2 se zachováním funkčnosti</t>
  </si>
  <si>
    <t>-331340568</t>
  </si>
  <si>
    <t>Demontáž kabelu z rozvodnice se zachováním funkčnosti silových, průřezu do 4 mm2</t>
  </si>
  <si>
    <t>741213847</t>
  </si>
  <si>
    <t>Demontáž kabelu silového z rozvodnice průřezu žil přes 25 mm2 se zachováním funkčnosti</t>
  </si>
  <si>
    <t>1856026725</t>
  </si>
  <si>
    <t>Demontáž kabelu z rozvodnice se zachováním funkčnosti silových, průřezu přes 25 mm2</t>
  </si>
  <si>
    <t>741310001</t>
  </si>
  <si>
    <t>Montáž vypínač nástěnný 1-jednopólový prostředí normální</t>
  </si>
  <si>
    <t>653098326</t>
  </si>
  <si>
    <t>Montáž spínačů jedno nebo dvoupólových nástěnných se zapojením vodičů, pro prostředí normální vypínačů, řazení 1-jednopólových</t>
  </si>
  <si>
    <t>741311052</t>
  </si>
  <si>
    <t>Montáž přepínač paketový měřicích míst dvoupólový se zapojením vodičů</t>
  </si>
  <si>
    <t>1978396822</t>
  </si>
  <si>
    <t>Montáž spínačů speciálních koncových, řazení paketových vestavných s průčelní deskou, bez zhotovení otvoru přepínačů měřicích míst dvoupólových</t>
  </si>
  <si>
    <t>345R1</t>
  </si>
  <si>
    <t>přepínač střídavý 10A 3553-05629 do vlhka z plastu</t>
  </si>
  <si>
    <t>-2045857059</t>
  </si>
  <si>
    <t>741313815</t>
  </si>
  <si>
    <t>Demontáž spínačů nástěnných normálních do 10 A šroubových se zachováním funkčnosti do 4 svorek</t>
  </si>
  <si>
    <t>1152258181</t>
  </si>
  <si>
    <t>Demontáž spínačů se zachováním funkčnosti nástěnných, pro prostředí normální do 10 A šroubové připojení přes 2 svorky do 4 svorek</t>
  </si>
  <si>
    <t>741320101</t>
  </si>
  <si>
    <t>Montáž jistič jednopólový nn do 25 A bez krytu</t>
  </si>
  <si>
    <t>-1398399757</t>
  </si>
  <si>
    <t>Montáž jističů se zapojením vodičů jednopólových nn do 25 A bez krytu</t>
  </si>
  <si>
    <t>35822109</t>
  </si>
  <si>
    <t>jistič 1pólový-charakteristika B 10A</t>
  </si>
  <si>
    <t>517233570</t>
  </si>
  <si>
    <t>35822111</t>
  </si>
  <si>
    <t>jistič 1pólový-charakteristika B 16A</t>
  </si>
  <si>
    <t>-2037292490</t>
  </si>
  <si>
    <t>741320165</t>
  </si>
  <si>
    <t>Montáž jistič třípólový nn do 25 A ve skříni</t>
  </si>
  <si>
    <t>1669961632</t>
  </si>
  <si>
    <t>Montáž jističů se zapojením vodičů třípólových nn do 25 A ve skříni</t>
  </si>
  <si>
    <t>35822401</t>
  </si>
  <si>
    <t>jistič 3pólový-charakteristika B 16A</t>
  </si>
  <si>
    <t>1537656102</t>
  </si>
  <si>
    <t>741320175</t>
  </si>
  <si>
    <t>Montáž jistič třípólový nn do 63 A ve skříni</t>
  </si>
  <si>
    <t>1218381165</t>
  </si>
  <si>
    <t>Montáž jističů se zapojením vodičů třípólových nn do 63 A ve skříni</t>
  </si>
  <si>
    <t>35822404</t>
  </si>
  <si>
    <t>jistič 3pólový-charakteristika B 32A</t>
  </si>
  <si>
    <t>2030171719</t>
  </si>
  <si>
    <t>R1</t>
  </si>
  <si>
    <t>Jistič 63B/3</t>
  </si>
  <si>
    <t>1593983945</t>
  </si>
  <si>
    <t>741320185</t>
  </si>
  <si>
    <t>Montáž jističů třípólových nn do 125 A ve skříni</t>
  </si>
  <si>
    <t>-1408673488</t>
  </si>
  <si>
    <t>Montáž jističů se zapojením vodičů třípólových nn do 125 A ve skříni</t>
  </si>
  <si>
    <t>10.068.734</t>
  </si>
  <si>
    <t>Spínač HAGER SBN380 80A 3P</t>
  </si>
  <si>
    <t>-1895004446</t>
  </si>
  <si>
    <t>10.069.854</t>
  </si>
  <si>
    <t>Spínač HAGER SBN363 63A 3P</t>
  </si>
  <si>
    <t>-1006291347</t>
  </si>
  <si>
    <t>741330731</t>
  </si>
  <si>
    <t>Montáž relé pomocné ventilátorové</t>
  </si>
  <si>
    <t>-1433898572</t>
  </si>
  <si>
    <t>Montáž relé pomocných se zapojením vodičů ostatních ventilátorových</t>
  </si>
  <si>
    <t>1224403</t>
  </si>
  <si>
    <t>DOBEHOVE RELE DT4</t>
  </si>
  <si>
    <t>-577099968</t>
  </si>
  <si>
    <t>741810002</t>
  </si>
  <si>
    <t>Celková prohlídka elektrického rozvodu a zařízení do 500 000,- Kč</t>
  </si>
  <si>
    <t>-1494952812</t>
  </si>
  <si>
    <t>Zkoušky a prohlídky elektrických rozvodů a zařízení celková prohlídka a vyhotovení revizní zprávy pro objem montážních prací přes 100 do 500 tis. Kč</t>
  </si>
  <si>
    <t>998741101</t>
  </si>
  <si>
    <t>Přesun hmot tonážní pro silnoproud v objektech v do 6 m</t>
  </si>
  <si>
    <t>1067107155</t>
  </si>
  <si>
    <t>Přesun hmot pro silnoproud stanovený z hmotnosti přesunovaného materiálu vodorovná dopravní vzdálenost do 50 m v objektech výšky do 6 m</t>
  </si>
  <si>
    <t>998741102</t>
  </si>
  <si>
    <t>Přesun hmot tonážní pro silnoproud v objektech v do 12 m</t>
  </si>
  <si>
    <t>-1215128685</t>
  </si>
  <si>
    <t>Přesun hmot pro silnoproud stanovený z hmotnosti přesunovaného materiálu vodorovná dopravní vzdálenost do 50 m v objektech výšky přes 6 do 12 m</t>
  </si>
  <si>
    <t>742</t>
  </si>
  <si>
    <t>Elektroinstalace - slaboproud</t>
  </si>
  <si>
    <t>742121001</t>
  </si>
  <si>
    <t>Montáž kabelů sdělovacích pro vnitřní rozvody do 15 žil</t>
  </si>
  <si>
    <t>-1957746745</t>
  </si>
  <si>
    <t>Montáž kabelů sdělovacích pro vnitřní rozvody počtu žil do 15</t>
  </si>
  <si>
    <t>34121015</t>
  </si>
  <si>
    <t>kabel sdělovací s Cu jádrem 4x2x0,5mm</t>
  </si>
  <si>
    <t>1685535405</t>
  </si>
  <si>
    <t>1270,83333333333*1,2 "Přepočtené koeficientem množství</t>
  </si>
  <si>
    <t>Montáž patch panelu 24 portů UTP/FTP</t>
  </si>
  <si>
    <t>1450719750</t>
  </si>
  <si>
    <t>Montáž strukturované kabeláže příslušenství a ostatní práce k rozvaděčům patch panelu 24 portů UTP/FTP</t>
  </si>
  <si>
    <t>R4</t>
  </si>
  <si>
    <t>Svorkovnice na DIN pro UTP/FTP (kompletní vč. klem a bočnic)</t>
  </si>
  <si>
    <t>-991225879</t>
  </si>
  <si>
    <t>R3</t>
  </si>
  <si>
    <t>Převodník BACnet/ModBUS/Mbus/Ethernet (včetně zdroje napájení 230/24V)</t>
  </si>
  <si>
    <t>1430393777</t>
  </si>
  <si>
    <t>R2</t>
  </si>
  <si>
    <t>Montáž zařízení do rozvaděče (switch, UPS, DVR, server) bez nastavení</t>
  </si>
  <si>
    <t>1379144498</t>
  </si>
  <si>
    <t>Montáž strukturované kabeláže zařízení do rozvaděče switche, UPS, DVR, server bez nastavení</t>
  </si>
  <si>
    <t>Práce a dodávky M</t>
  </si>
  <si>
    <t>21-M</t>
  </si>
  <si>
    <t>Elektromontáže</t>
  </si>
  <si>
    <t>210120503</t>
  </si>
  <si>
    <t>Montáž jističů deionových vestavných do 400 A</t>
  </si>
  <si>
    <t>1425766729</t>
  </si>
  <si>
    <t>Montáž jističů se zapojením vodičů deionových vestavných do 400 A</t>
  </si>
  <si>
    <t>35822610</t>
  </si>
  <si>
    <t>jistič 3-pól. D - distribuční, Ir = 125-160A, třmen. svorky pro 2,5-95mm2</t>
  </si>
  <si>
    <t>-1039504539</t>
  </si>
  <si>
    <t>03 - VZT</t>
  </si>
  <si>
    <t xml:space="preserve">    713 - Izolace tepelné</t>
  </si>
  <si>
    <t xml:space="preserve">    751 - Vzduchotechnika</t>
  </si>
  <si>
    <t xml:space="preserve">    ostatní - ostatní</t>
  </si>
  <si>
    <t>713</t>
  </si>
  <si>
    <t>Izolace tepelné</t>
  </si>
  <si>
    <t>713411145</t>
  </si>
  <si>
    <t>Montáž izolace tepelné ohybů pásy nebo rohožemi s Al fólií staženými Al páskou 1x</t>
  </si>
  <si>
    <t>-1035080664</t>
  </si>
  <si>
    <t>Montáž izolace tepelné potrubí a ohybů pásy nebo rohožemi s povrchovou úpravou hliníkovou fólií připevněnými samolepící hliníkovou páskou ohybů jednovrstvá</t>
  </si>
  <si>
    <t>zař.č.1 kuchyně a jídelna</t>
  </si>
  <si>
    <t>10+80</t>
  </si>
  <si>
    <t>č.2 Tělocvična</t>
  </si>
  <si>
    <t>č.3 učebna01 aula</t>
  </si>
  <si>
    <t>č.8 učebna 112</t>
  </si>
  <si>
    <t>č.22,29 učebny 211,302</t>
  </si>
  <si>
    <t>3+20</t>
  </si>
  <si>
    <t>63150980</t>
  </si>
  <si>
    <t>rohož izolační z minerální vlny lamelová s Al fólií 25kg/m3 tl 20mm</t>
  </si>
  <si>
    <t>-1146539015</t>
  </si>
  <si>
    <t>63150983</t>
  </si>
  <si>
    <t>rohož izolační z minerální vlny lamelová s Al fólií 25kg/m3 tl 50mm</t>
  </si>
  <si>
    <t>1101149143</t>
  </si>
  <si>
    <t>10+45+25+3+3+20</t>
  </si>
  <si>
    <t>751</t>
  </si>
  <si>
    <t>Vzduchotechnika</t>
  </si>
  <si>
    <t>751133012</t>
  </si>
  <si>
    <t>Mtž vent diag ntl potrubního nevýbušného D do 200 mm</t>
  </si>
  <si>
    <t>1832643999</t>
  </si>
  <si>
    <t>Montáž ventilátoru diagonálního nízkotlakého potrubního nevýbušného, průměru přes 100 do 200 mm</t>
  </si>
  <si>
    <t>Zař.č.1. Větrání kuchyně</t>
  </si>
  <si>
    <t>1.2</t>
  </si>
  <si>
    <t>Potrubní diagonální ventilátor s časovým doběhem pro průtok 500 m3/h (80 Pa); připojení Ø160;</t>
  </si>
  <si>
    <t>1850207912</t>
  </si>
  <si>
    <t>1.3</t>
  </si>
  <si>
    <t>Potrubní diagonální ventilátor s časovým doběhem pro průtok 250 m3/h (50 Pa); připojení Ø125;</t>
  </si>
  <si>
    <t>750932562</t>
  </si>
  <si>
    <t>751311093</t>
  </si>
  <si>
    <t>Mtž vyústi čtyřhranné na čtyřhranné potrubí do 0,150 m2</t>
  </si>
  <si>
    <t>1492402606</t>
  </si>
  <si>
    <t>Montáž vyústí čtyřhranné do čtyřhranného potrubí, průřezu přes 0,080 do 0,150 m2</t>
  </si>
  <si>
    <t>3+4</t>
  </si>
  <si>
    <t>1.27</t>
  </si>
  <si>
    <t>-547474626</t>
  </si>
  <si>
    <t>Odvodní jednořadá vyústka do čtyřhranného potrubí 200x150 s regulací</t>
  </si>
  <si>
    <t>1.22</t>
  </si>
  <si>
    <t>-1528324520</t>
  </si>
  <si>
    <t>Přívodní dvouřadá vyústka do čtyřhranného potrubí 200x150 s regulací</t>
  </si>
  <si>
    <t>751311113</t>
  </si>
  <si>
    <t>Mtž vyústi čtyřhranné na kruhové potrubí do 0,150 m2</t>
  </si>
  <si>
    <t>-1546784030</t>
  </si>
  <si>
    <t>Montáž vyústí čtyřhranné do kruhového potrubí, průřezu přes 0,080 do 0,150 m2</t>
  </si>
  <si>
    <t>zař.č.+ kuchyně a jídelna</t>
  </si>
  <si>
    <t>1+4+23+4+10+2+1+8</t>
  </si>
  <si>
    <t>2.5</t>
  </si>
  <si>
    <t>173122858</t>
  </si>
  <si>
    <t>Odvodní jednořadá vyústka do kruhového potrubí 500x150 s regulací</t>
  </si>
  <si>
    <t>1,23</t>
  </si>
  <si>
    <t>1675183448</t>
  </si>
  <si>
    <t>Přívodní dvouřadá vyústka do kruhového potrubí 800x150 s regulací</t>
  </si>
  <si>
    <t>1.24</t>
  </si>
  <si>
    <t>-2137024888</t>
  </si>
  <si>
    <t>Přívodní dvouřadá vyústka do kruhového potrubí 600x100 s regulací</t>
  </si>
  <si>
    <t>1.25</t>
  </si>
  <si>
    <t>-2144271349</t>
  </si>
  <si>
    <t>Přívodní dvouřadá vyústka do kruhového potrubí 300x100 s regulací</t>
  </si>
  <si>
    <t>1.26</t>
  </si>
  <si>
    <t>793084251</t>
  </si>
  <si>
    <t>Přívodní dvouřadá vyústka do kruhového potrubí 200x75 s regulací</t>
  </si>
  <si>
    <t>1.28</t>
  </si>
  <si>
    <t>-1008901946</t>
  </si>
  <si>
    <t>Odvodní jednořadá vyústka do kruhového potrubí 400x150 s regulací</t>
  </si>
  <si>
    <t>1.29</t>
  </si>
  <si>
    <t>679718211</t>
  </si>
  <si>
    <t>Odvodní jednořadá vyústka do kruhového potrubí 400x75 s regulací</t>
  </si>
  <si>
    <t>1.30</t>
  </si>
  <si>
    <t>414969257</t>
  </si>
  <si>
    <t>Odvodní jednořadá vyústka do kruhového potrubí 300x75 s regulací</t>
  </si>
  <si>
    <t>1.31</t>
  </si>
  <si>
    <t>1996953173</t>
  </si>
  <si>
    <t>Odvodní jednořadá vyústka do kruhového potrubí 200x75 s regulací</t>
  </si>
  <si>
    <t>751311242</t>
  </si>
  <si>
    <t>Mtž vyústi velkoplošné výšky do 2 m kruhové D do 300 mm</t>
  </si>
  <si>
    <t>1702901331</t>
  </si>
  <si>
    <t>Montáž vyústí velkoplošné výšky do 2 m kruhové, do kruhového potrubí, průměru přes 200 do 300 mm</t>
  </si>
  <si>
    <t>zař.č.3 učebna 01</t>
  </si>
  <si>
    <t>zař.č.5 učebna 049</t>
  </si>
  <si>
    <t>č.6 učebna 104</t>
  </si>
  <si>
    <t>č.7 učebna 110</t>
  </si>
  <si>
    <t>č.9 učebna 113</t>
  </si>
  <si>
    <t>č.10-16 učebny 114,117,119,126,127,128,130,</t>
  </si>
  <si>
    <t>č.19-21, 23-26, 28, 30-34, učebny 204,205,209,215,218,230,236,238,309,315,316,320,323</t>
  </si>
  <si>
    <t>R004</t>
  </si>
  <si>
    <t>858975570</t>
  </si>
  <si>
    <t>Kombinovaná horizontální fasádní vyústka Ø280 (barva dle investora)</t>
  </si>
  <si>
    <t>751311323.R</t>
  </si>
  <si>
    <t>Mtž vyústi textilní půlkruhové D do 600 mm</t>
  </si>
  <si>
    <t>1549456228</t>
  </si>
  <si>
    <t>6.3 Textilní vyústka kruhová; rozměr Ø250/8000 m; první konec začátek, druhý konec zaslepení; 2ks zip 250; Průtok 650 m3/h, použitelný přetlak 100 Pa; tlaková ztráta třením 4,9 Pa</t>
  </si>
  <si>
    <t>6.3,19.3,23.3,25.3,26.3,31.3,32.3,33.3,34.3</t>
  </si>
  <si>
    <t>751322012</t>
  </si>
  <si>
    <t>Mtž talířového ventilu D do 200 mm</t>
  </si>
  <si>
    <t>62986947</t>
  </si>
  <si>
    <t>Montáž talířových ventilů, anemostatů, dýz talířového ventilu, průměru přes 100 do 200 mm</t>
  </si>
  <si>
    <t>1.21</t>
  </si>
  <si>
    <t>1197890164</t>
  </si>
  <si>
    <t>Talířový ventil Ø125</t>
  </si>
  <si>
    <t>751322223</t>
  </si>
  <si>
    <t>Mtž dýzy kruhové s termickou regulací D do 300 mm</t>
  </si>
  <si>
    <t>1529971203</t>
  </si>
  <si>
    <t>Montáž talířových ventilů, anemostatů, dýz dýzy kruhové s termickou regulací, průměru přes 200 do 300 mm</t>
  </si>
  <si>
    <t>zař.č.2 Tělocvična</t>
  </si>
  <si>
    <t>2.6</t>
  </si>
  <si>
    <t>-1023433489</t>
  </si>
  <si>
    <t>Dýza s dalekým dosahem do kruhového potrubí Ø315 s regulací</t>
  </si>
  <si>
    <t>751344124</t>
  </si>
  <si>
    <t>Mtž tlumiče hluku pro čtyřhranné potrubí do 0,600 m2</t>
  </si>
  <si>
    <t>1896434252</t>
  </si>
  <si>
    <t>Montáž tlumičů hluku pro čtyřhranné potrubí, průřezu přes 0,450 do 0,600 m2</t>
  </si>
  <si>
    <t>Zař.č.1 Větrání kuchyně</t>
  </si>
  <si>
    <t>2.2</t>
  </si>
  <si>
    <t>Buňkový tlumič hluku 800x500 - 1500 mm; šířka buňky 200 mm</t>
  </si>
  <si>
    <t>-1846163275</t>
  </si>
  <si>
    <t>2.3</t>
  </si>
  <si>
    <t>Buňkový tlumič hluku 800x500 - 1000 mm; šířka buňky 200 mm</t>
  </si>
  <si>
    <t>-1696985179</t>
  </si>
  <si>
    <t>1.5</t>
  </si>
  <si>
    <t>Buňkový tlumič hluku 1000x500 - 1000 mm; šířka buňky 250 mm</t>
  </si>
  <si>
    <t>437135207</t>
  </si>
  <si>
    <t>1.6</t>
  </si>
  <si>
    <t>Buňkový tlumič hluku 1000x500 - 1500 mm; šířka buňky 250 mm</t>
  </si>
  <si>
    <t>-1653030161</t>
  </si>
  <si>
    <t>751377022</t>
  </si>
  <si>
    <t>Mtž odsávacího zákrytu (digestoř) průmyslového nástěnného do 1,5 m2</t>
  </si>
  <si>
    <t>-1210490622</t>
  </si>
  <si>
    <t>Montáž odsávacích stropů, zákrytů odsávacího zákrytu (digestoř) průmyslového nástěnného, průřezu přes 1,0 do 1,5 m2</t>
  </si>
  <si>
    <t>zař.č.1  Větrání kuchyně</t>
  </si>
  <si>
    <t>1.4</t>
  </si>
  <si>
    <t>Nerezový zákryt odsávací nástěnný jednořadý 1000x900x450, s tukovými filtry, osvětlením a nátrubkem na odvod kondenzátu;</t>
  </si>
  <si>
    <t>554940856</t>
  </si>
  <si>
    <t>751398042</t>
  </si>
  <si>
    <t>Mtž protidešťové žaluzie potrubí D do 400 mm</t>
  </si>
  <si>
    <t>1503286073</t>
  </si>
  <si>
    <t>Montáž ostatních zařízení protidešťové žaluzie nebo žaluziové klapky na kruhové potrubí, průměru přes 300 do 400 mm</t>
  </si>
  <si>
    <t>zař.č.3 učebna01 aula</t>
  </si>
  <si>
    <t>č.4 učebna 048</t>
  </si>
  <si>
    <t>č.17 učebna 133</t>
  </si>
  <si>
    <t>č.18 učebna 134</t>
  </si>
  <si>
    <t>č.22,27,29 učebny 211,237,302</t>
  </si>
  <si>
    <t>R003</t>
  </si>
  <si>
    <t>Protidešťová žaluzie + přechod na Ø315 (barva dle investora)</t>
  </si>
  <si>
    <t>618955158</t>
  </si>
  <si>
    <t>751398052</t>
  </si>
  <si>
    <t>Mtž protidešťové žaluzie potrubí do 0,300 m2</t>
  </si>
  <si>
    <t>1683719648</t>
  </si>
  <si>
    <t>Montáž ostatních zařízení protidešťové žaluzie nebo žaluziové klapky na čtyřhranné potrubí, průřezu přes 0,150 do 0,300 m2</t>
  </si>
  <si>
    <t>1.20</t>
  </si>
  <si>
    <t>Protidešťová žaluzie s okapničkou 250x250</t>
  </si>
  <si>
    <t>-81836647</t>
  </si>
  <si>
    <t>751398054</t>
  </si>
  <si>
    <t>Mtž protidešťové žaluzie potrubí do 0,600 m2</t>
  </si>
  <si>
    <t>-750181505</t>
  </si>
  <si>
    <t>Montáž ostatních zařízení protidešťové žaluzie nebo žaluziové klapky na čtyřhranné potrubí, průřezu přes 0,450 do 0,600 m2</t>
  </si>
  <si>
    <t>1.19</t>
  </si>
  <si>
    <t>Protidešťová žaluzie s okapničkou 1000x500</t>
  </si>
  <si>
    <t>-1354803689</t>
  </si>
  <si>
    <t>751398092.R</t>
  </si>
  <si>
    <t>Napojení teplovodního ohřívače na rozdělovač teplé vody</t>
  </si>
  <si>
    <t>-1771184049</t>
  </si>
  <si>
    <t>751510042</t>
  </si>
  <si>
    <t>Vzduchotechnické potrubí pozink kruhové spirálně vinuté D do 200 mm</t>
  </si>
  <si>
    <t>1964907244</t>
  </si>
  <si>
    <t>Vzduchotechnické potrubí z pozinkovaného plechu kruhové, trouba spirálně vinutá bez příruby, průměru přes 100 do 200 mm</t>
  </si>
  <si>
    <t>15+4+12,5</t>
  </si>
  <si>
    <t>751510043</t>
  </si>
  <si>
    <t>Vzduchotechnické potrubí pozink kruhové spirálně vinuté D do 300 mm</t>
  </si>
  <si>
    <t>-1437831499</t>
  </si>
  <si>
    <t>Vzduchotechnické potrubí z pozinkovaného plechu kruhové, trouba spirálně vinutá bez příruby, průměru přes 200 do 300 mm</t>
  </si>
  <si>
    <t>Zař.č.1 jídelna a kuchyně</t>
  </si>
  <si>
    <t>10+6</t>
  </si>
  <si>
    <t>č.19,23,25,26,31,32,33,34 učebny 204,215,230,236,315,320,323</t>
  </si>
  <si>
    <t>5+5+5+5+5+5+5+5</t>
  </si>
  <si>
    <t>č.27,29 učebny 237,302</t>
  </si>
  <si>
    <t>20+1</t>
  </si>
  <si>
    <t>751510044</t>
  </si>
  <si>
    <t>Vzduchotechnické potrubí pozink kruhové spirálně vinuté D do 400 mm</t>
  </si>
  <si>
    <t>463339478</t>
  </si>
  <si>
    <t>Vzduchotechnické potrubí z pozinkovaného plechu kruhové, trouba spirálně vinutá bez příruby, průměru přes 300 do 400 mm</t>
  </si>
  <si>
    <t>10+6+3,5</t>
  </si>
  <si>
    <t>č.18 učebna134</t>
  </si>
  <si>
    <t>3+1</t>
  </si>
  <si>
    <t>751510045</t>
  </si>
  <si>
    <t>Vzduchotechnické potrubí pozink kruhové spirálně vinuté D do 500 mm</t>
  </si>
  <si>
    <t>1242871324</t>
  </si>
  <si>
    <t>Vzduchotechnické potrubí z pozinkovaného plechu kruhové, trouba spirálně vinutá bez příruby, průměru přes 400 do 500 mm</t>
  </si>
  <si>
    <t>6,5+16,5</t>
  </si>
  <si>
    <t>751511022.R</t>
  </si>
  <si>
    <t>Čtyřhranné potrubí z pozinkovaného plechu do obvodu 3500 mm, vč. 92 % tvarovek</t>
  </si>
  <si>
    <t>228636433</t>
  </si>
  <si>
    <t>3,25</t>
  </si>
  <si>
    <t>751511023.R</t>
  </si>
  <si>
    <t>Čtyřhranné potrubí z pozinkovaného plechu do obvodu 2630 mm, vč. 20-32 % tvarovek</t>
  </si>
  <si>
    <t>1656225837</t>
  </si>
  <si>
    <t>751511024.R</t>
  </si>
  <si>
    <t>Čtyřhranné potrubí z pozinkovaného plechu do obvodu 1890 mm, vč. 100 % tvarovek</t>
  </si>
  <si>
    <t>-1822985247</t>
  </si>
  <si>
    <t>751511025.R</t>
  </si>
  <si>
    <t>Čtyřhranné potrubí z pozinkovaného plechu do obvodu 1500 mm, vč. 93 % tvarovek</t>
  </si>
  <si>
    <t>-456970349</t>
  </si>
  <si>
    <t>2,2</t>
  </si>
  <si>
    <t>751511026.R</t>
  </si>
  <si>
    <t>Čtyřhranné potrubí z pozinkovaného plechu do obvodu 1050 mm, vč. 22 % tvarovek</t>
  </si>
  <si>
    <t>-479158958</t>
  </si>
  <si>
    <t>751514615</t>
  </si>
  <si>
    <t>Mtž škrtící klapky do plech potrubí s přírubou do 0,280 m2</t>
  </si>
  <si>
    <t>1897959390</t>
  </si>
  <si>
    <t>Montáž škrtící klapky nebo zpětné klapky do plechového potrubí čtyřhranné s přírubou, průřezu přes 0,210 do 0,280 m2</t>
  </si>
  <si>
    <t>zař.č.1 Větrání kuchyně,jídelny</t>
  </si>
  <si>
    <t>4+1+2+3</t>
  </si>
  <si>
    <t>1.7</t>
  </si>
  <si>
    <t>Uzavírací klapka čtyřhranná 500x500 se servopohonem (230 V)</t>
  </si>
  <si>
    <t>-2059345849</t>
  </si>
  <si>
    <t>1.8</t>
  </si>
  <si>
    <t>Uzavírací klapka čtyřhranná 250x500 se servopohonem (230 V)</t>
  </si>
  <si>
    <t>1317517718</t>
  </si>
  <si>
    <t>1.9</t>
  </si>
  <si>
    <t>Regulační klapka čtyřhanná 500x500 manuální</t>
  </si>
  <si>
    <t>-1228333011</t>
  </si>
  <si>
    <t>1.10</t>
  </si>
  <si>
    <t>Regulační klapka čtyřhanná 250x250 manuální</t>
  </si>
  <si>
    <t>-1588631891</t>
  </si>
  <si>
    <t>751514662</t>
  </si>
  <si>
    <t>Mtž škrtící klapky do plech potrubí kruhové s přírubou D do 200 mm</t>
  </si>
  <si>
    <t>848966983</t>
  </si>
  <si>
    <t>Montáž škrtící klapky nebo zpětné klapky do plechového potrubí kruhové s přírubou, průměru přes 100 do 200 mm</t>
  </si>
  <si>
    <t>1+2</t>
  </si>
  <si>
    <t>1.16</t>
  </si>
  <si>
    <t>Zpětná klapka kruhová Ø160</t>
  </si>
  <si>
    <t>-1239764677</t>
  </si>
  <si>
    <t>1.17</t>
  </si>
  <si>
    <t>Zpětná klapka kruhová Ø125</t>
  </si>
  <si>
    <t>-1666164703</t>
  </si>
  <si>
    <t>751514663</t>
  </si>
  <si>
    <t>Mtž škrtící klapky do plech potrubí kruhové s přírubou D do 300 mm</t>
  </si>
  <si>
    <t>1927949886</t>
  </si>
  <si>
    <t>Montáž škrtící klapky nebo zpětné klapky do plechového potrubí kruhové s přírubou, průměru přes 200 do 300 mm</t>
  </si>
  <si>
    <t>1+3</t>
  </si>
  <si>
    <t>1.14</t>
  </si>
  <si>
    <t>Regulační klapka kruhová Ø250 manuální</t>
  </si>
  <si>
    <t>625706672</t>
  </si>
  <si>
    <t>1.15</t>
  </si>
  <si>
    <t>Regulační klapka kruhová Ø200 manuální</t>
  </si>
  <si>
    <t>-670927033</t>
  </si>
  <si>
    <t>751514664</t>
  </si>
  <si>
    <t>Mtž škrtící klapky do plech potrubí kruhové s přírubou D do 400 mm</t>
  </si>
  <si>
    <t>-2126777860</t>
  </si>
  <si>
    <t>Montáž škrtící klapky nebo zpětné klapky do plechového potrubí kruhové s přírubou, průměru přes 300 do 400 mm</t>
  </si>
  <si>
    <t>Zař.č.1 kuchyně jídelna</t>
  </si>
  <si>
    <t>1+1</t>
  </si>
  <si>
    <t>1.12</t>
  </si>
  <si>
    <t>Regulační klapka kruhová Ø355 manuální</t>
  </si>
  <si>
    <t>-875168800</t>
  </si>
  <si>
    <t>1.13</t>
  </si>
  <si>
    <t>Regulační klapka kruhová Ø315 manuální</t>
  </si>
  <si>
    <t>495565780</t>
  </si>
  <si>
    <t>751514665</t>
  </si>
  <si>
    <t>Mtž škrtící klapky do plech potrubí kruhové s přírubou D do 500 mm</t>
  </si>
  <si>
    <t>-1258549660</t>
  </si>
  <si>
    <t>Montáž škrtící klapky nebo zpětné klapky do plechového potrubí kruhové s přírubou, průměru přes 400 do 500 mm</t>
  </si>
  <si>
    <t>Zař.1 kuchyně jídelna</t>
  </si>
  <si>
    <t>1.11</t>
  </si>
  <si>
    <t>Regulační klapka kruhová Ø500 manuální</t>
  </si>
  <si>
    <t>-833720360</t>
  </si>
  <si>
    <t>751514715</t>
  </si>
  <si>
    <t>Mtž protidešťové stříšky plech potrubí s přírubou do 0,280 m2</t>
  </si>
  <si>
    <t>1108286375</t>
  </si>
  <si>
    <t>Montáž protidešťové stříšky nebo výfukové hlavice do plechového potrubí čtyřhranné s přírubou, průřezu přes 0,210 do 0,280 m2</t>
  </si>
  <si>
    <t>2.4</t>
  </si>
  <si>
    <t>Výfukový díl čtyřhanný 800x500</t>
  </si>
  <si>
    <t>-747200151</t>
  </si>
  <si>
    <t>1.18</t>
  </si>
  <si>
    <t>Výfukový díl čtyřhanný 500x500</t>
  </si>
  <si>
    <t>-560081720</t>
  </si>
  <si>
    <t>751537113</t>
  </si>
  <si>
    <t>Mtž potrubí ohebného izol minerální vatou z Al laminátu D do 300 mm</t>
  </si>
  <si>
    <t>-1636518173</t>
  </si>
  <si>
    <t>Montáž kruhového potrubí ohebného izolovaného minerální vatou z Al laminátu, průměru přes 200 do 300 mm</t>
  </si>
  <si>
    <t>3+2+2+6+2+2+2</t>
  </si>
  <si>
    <t>3+3+4+3+2+2+3+4+2+6+2+4+3</t>
  </si>
  <si>
    <t>R001</t>
  </si>
  <si>
    <t>Ohebné potrubí bez perforace Ø280 vč, izolace tl 50 mm</t>
  </si>
  <si>
    <t>1822103139</t>
  </si>
  <si>
    <t>751571034</t>
  </si>
  <si>
    <t>Uchycení potrubí čtyřhranného na kci z nosníků kotvenou do betonu průřezu do 0,13 m2</t>
  </si>
  <si>
    <t>-1959699629</t>
  </si>
  <si>
    <t>Závěs čtyřhranného potrubí na montovanou konstrukci z nosníku, kotvenou do betonu, průřezu potrubí přes 0,07 do 0,13 m2</t>
  </si>
  <si>
    <t>120+42</t>
  </si>
  <si>
    <t>751572032</t>
  </si>
  <si>
    <t>Uchycení potrubí kruhového na konstrukci z nosníků kotvenou do betonu D do 200 mm</t>
  </si>
  <si>
    <t>-1498770298</t>
  </si>
  <si>
    <t>Závěs kruhového potrubí na montovanou konstrukci z nosníku, kotvenou do betonu průměru potrubí přes 100 do 200 mm</t>
  </si>
  <si>
    <t>4+15</t>
  </si>
  <si>
    <t>751572033</t>
  </si>
  <si>
    <t>Uchycení potrubí kruhového na konstrukci z nosníků kotvenou do betonu D do 300 mm</t>
  </si>
  <si>
    <t>1548340278</t>
  </si>
  <si>
    <t>Závěs kruhového potrubí na montovanou konstrukci z nosníku, kotvenou do betonu průměru potrubí přes 200 do 300 mm</t>
  </si>
  <si>
    <t>6+10+12,5+85+3+2+2+19+40+41+21</t>
  </si>
  <si>
    <t>751572034</t>
  </si>
  <si>
    <t>Uchycení potrubí kruhového na konstrukci z nosníků kotvenou do betonu D do 400 mm</t>
  </si>
  <si>
    <t>-1659218708</t>
  </si>
  <si>
    <t>Závěs kruhového potrubí na montovanou konstrukci z nosníku, kotvenou do betonu průměru potrubí přes 300 do 400 mm</t>
  </si>
  <si>
    <t>3,5+6+10+18+1+2+1+1+5</t>
  </si>
  <si>
    <t>751572035</t>
  </si>
  <si>
    <t>Uchycení potrubí kruhového na konstrukci z nosníků kotvenou do betonu D do 500 mm</t>
  </si>
  <si>
    <t>1852509293</t>
  </si>
  <si>
    <t>Závěs kruhového potrubí na montovanou konstrukci z nosníku, kotvenou do betonu průměru potrubí přes 400 do 500 mm</t>
  </si>
  <si>
    <t>16,5+6,5+40</t>
  </si>
  <si>
    <t>751611115</t>
  </si>
  <si>
    <t>Montáž vzduchotechnické jednotky s rekuperací tepla stojaté s výměnou vzduchu do 1000 m3/h</t>
  </si>
  <si>
    <t>-1934767604</t>
  </si>
  <si>
    <t>Montáž vzduchotechnické jednotky s rekuperací tepla stojaté s výměnou vzduchu do 1 000 m3/h</t>
  </si>
  <si>
    <t>zařízení č.</t>
  </si>
  <si>
    <t>5.1,7.1,9.1, 10.1,12.1,13.1,14.1,16.1,24.1,30.1,</t>
  </si>
  <si>
    <t>11.1,15.1,20.1,21.1,28.1</t>
  </si>
  <si>
    <t>6.1,19.1,23.1,25.1,26.1,31.1,32.1,33.1,34.1</t>
  </si>
  <si>
    <t>R006</t>
  </si>
  <si>
    <t>Volně stojící rekuperační jednotka - levé provedení; pracovní bod jednotky na odvodu a přívodu 650 m3/h (50Pa); filtry (třída filtrace F7/M5); protiproudý výměník s bypassem a účinností min. 78%; el. předehřívač 0,9 kW; skříň regulace; bezodtokovou vanu k</t>
  </si>
  <si>
    <t>-542632185</t>
  </si>
  <si>
    <t>Volně stojící rekuperační jednotka - levé provedení; pracovní bod jednotky na odvodu a přívodu 650 m3/h (50Pa); filtry (třída filtrace F7/M5); protiproudý výměník s bypassem a účinností min. 78%; el. předehřívač 0,9 kW; skříň regulace; bezodtokovou vanu kondenzátu; akustické tlumiče; vnější čidlo CO2 s IR senzory; opláštění - bílý lakovaný plech; rozměry přibližně 800x2000x670mm; hmotnost cca 220 kg</t>
  </si>
  <si>
    <t>R006a</t>
  </si>
  <si>
    <t xml:space="preserve">Volně stojící rekuperační jednotka - pravé provedení; pracovní bod jednotky na odvodu a přívodu 400 m3/h (50Pa); filtry (třída filtrace F7/M5); protiproudý výměník s bypassem a účinností min. 78%; el. předehřívač 0,9 kW; skříň regulace; bezodtokovou vanu </t>
  </si>
  <si>
    <t>279907210</t>
  </si>
  <si>
    <t>Volně stojící rekuperační jednotka - pravé provedení; pracovní bod jednotky na odvodu a přívodu 400 m3/h (50Pa); filtry (třída filtrace F7/M5); protiproudý výměník s bypassem a účinností min. 78%; el. předehřívač 0,9 kW; skříň regulace; bezodtokovou vanu kondenzátu; akustické tlumiče; vnější čidlo CO2 s IR senzory; opláštění - bílý lakovaný plech; rozměry přibližně 800x2000x670mm; hmotnost cca 220 kg</t>
  </si>
  <si>
    <t>R007</t>
  </si>
  <si>
    <t xml:space="preserve">Volně stojící rekuperační jednotka - pravé provedení; pracovní bod jednotky na odvodu a přívodu 650 m3/h (50Pa); filtry (třída filtrace F7/M5); protiproudý výměník s bypassem a účinností min. 78%; el. předehřívač 0,9 kW; skříň regulace; bezodtokovou vanu </t>
  </si>
  <si>
    <t>-760112082</t>
  </si>
  <si>
    <t>Volně stojící rekuperační jednotka - pravé provedení; pracovní bod jednotky na odvodu a přívodu 650 m3/h (50Pa); filtry (třída filtrace F7/M5); protiproudý výměník s bypassem a účinností min. 78%; el. předehřívač 0,9 kW; skříň regulace; bezodtokovou vanu kondenzátu; akustické tlumiče; vnější čidlo CO2 s IR senzory; opláštění - bílý lakovaný plech; rozměry přibližně 800x2000x670mm; hmotnost cca 220 kg</t>
  </si>
  <si>
    <t>751611121</t>
  </si>
  <si>
    <t>Montáž vzduchotechnické jednotky s rekuperací tepla podstropní s výměnou vzduchu do 1000 m3/h</t>
  </si>
  <si>
    <t>1173694468</t>
  </si>
  <si>
    <t>Montáž vzduchotechnické jednotky s rekuperací tepla podstropní s výměnou vzduchu do 1 000 m3/h</t>
  </si>
  <si>
    <t>zař.č.3 učebna 01 Aula</t>
  </si>
  <si>
    <t>č.8 učebna112</t>
  </si>
  <si>
    <t>č.17  učebna 133</t>
  </si>
  <si>
    <t>č.18  učebna 134</t>
  </si>
  <si>
    <t>č.22,27,29 učebna 211,237,302</t>
  </si>
  <si>
    <t>R002</t>
  </si>
  <si>
    <t>Podstropní rekuperační jednotka v designovém provedení; pracovní bod jednotky na odvodu a přívodu 650 m3/h (30Pa); filtry (třída filtrace F7/G4); protiproudý výměník s bypassem a účinností min. 78%; el. předehřívač; vestavěný modul regulace; vnitřní tlumi</t>
  </si>
  <si>
    <t>-1958249263</t>
  </si>
  <si>
    <t>Podstropní rekuperační jednotka v designovém provedení; pracovní bod jednotky na odvodu a přívodu 650 m3/h (30Pa); filtry (třída filtrace F7/G4); protiproudý výměník s bypassem a účinností min. 78%; el. předehřívač; vestavěný modul regulace; vnitřní tlumiče hluku; integrované čidlo CO2 s IR senzory; designový dotykový ovladač; rozměry přibližně 2150x450x1100mm; hmotnost cca 130 kg</t>
  </si>
  <si>
    <t>4.1.,8.1,17.1,18.1,22.1,29.1</t>
  </si>
  <si>
    <t>4+2</t>
  </si>
  <si>
    <t>R009</t>
  </si>
  <si>
    <t>Podstropní rekuperační jednotka v designovém provedení; pracovní bod jednotky na odvodu a přívodu 400 m3/h (30Pa)V; filtry (třída filtrace F7/G4); protiproudý výměník s bypassem a účinností min. 78%; el. předehřívač; vestavěný modul regulace; vnitřní tlum</t>
  </si>
  <si>
    <t>170191794</t>
  </si>
  <si>
    <t>Podstropní rekuperační jednotka v designovém provedení; pracovní bod jednotky na odvodu a přívodu 400 m3/h (30Pa)V; filtry (třída filtrace F7/G4); protiproudý výměník s bypassem a účinností min. 78%; el. předehřívač; vestavěný modul regulace; vnitřní tlumiče hluku; integrované čidlo CO2 s IR senzory; designový dotykový ovladač; rozměry přibližně 1850x400x950mm; hmotnost cca 90 kg</t>
  </si>
  <si>
    <t>zař.č.27 učebna 237</t>
  </si>
  <si>
    <t>3.1</t>
  </si>
  <si>
    <t>Podstropní rekuperační jednotka v designovém provedení; pracovní bod jednotky na odvodu a přívodu 1000 m3/h (30Pa); filtry (třída filtrace F7/G4); protiproudý výměník s bypassem a účinností min. 78%; el. předehřívač; vestavěný modul regulace; vnitřní tlum</t>
  </si>
  <si>
    <t>1778648513</t>
  </si>
  <si>
    <t>Podstropní rekuperační jednotka v designovém provedení; pracovní bod jednotky na odvodu a přívodu 1000 m3/h (30Pa); filtry (třída filtrace F7/G4); protiproudý výměník s bypassem a účinností min. 78%; el. předehřívač; vestavěný modul regulace; vnitřní tlumiče hluku; integrované čidlo CO2 s IR senzory; designový dotykový ovladač; rozměry přibližně 2450x550x1300mm; hmotnost cca 150 kg</t>
  </si>
  <si>
    <t>aula 3.1</t>
  </si>
  <si>
    <t>751611123</t>
  </si>
  <si>
    <t>Montáž vzduchotechnické jednotky s rekuperací tepla podstropní s výměnou vzduchu do 6000 m3/h</t>
  </si>
  <si>
    <t>-1492167205</t>
  </si>
  <si>
    <t>Montáž vzduchotechnické jednotky s rekuperací tepla podstropní s výměnou vzduchu do 6 000 m3/h</t>
  </si>
  <si>
    <t>Zař.1 větrání kuchyně, jídelny</t>
  </si>
  <si>
    <t>2.1</t>
  </si>
  <si>
    <t>Větrací rekuperační jednotka ve venkovním provedení; pracovní bod jednotky na odvodu a přívodu 4800 m3/h (350Pa); filtry (třída filtrace F7/M5); uzavírací klapky na sání čerstvého a výfuk odpadního vzduchu; protiproudý rekuperační výměník s bypassem a s ú</t>
  </si>
  <si>
    <t>-556776092</t>
  </si>
  <si>
    <t>Větrací rekuperační jednotka ve venkovním provedení; pracovní bod jednotky na odvodu a přívodu 4800 m3/h (350Pa); filtry (třída filtrace F7/M5); uzavírací klapky na sání čerstvého a výfuk odpadního vzduchu; protiproudý rekuperační výměník s bypassem a s účinností min. 77 %; elektrický ohřívač o výkonu 22,5 kW; ventilátory s EC motory; pružné spojky; protidešťová žaluzie se sítí na sání vzduchu; dotykový ovladač; rozměry přibližně 1000 x 1750 x 2700 mm; hmotnost cca 500 kg; Součástí dodávky je i kompletní systém MaR</t>
  </si>
  <si>
    <t>1.1</t>
  </si>
  <si>
    <t>Větrací rekuperační jednotka ve vnitřním provedení; pracovní bod jednotky na odvodu a přívodu 5350 m3/h (450Pa); filtry (třída filtrace F7/M5); uzavírací klapky na sání čerstvého a výfuk odpadního vzduchu; protiproudý rekuperační výměník s bypassem a s úč</t>
  </si>
  <si>
    <t>-50982182</t>
  </si>
  <si>
    <t>Větrací rekuperační jednotka ve vnitřním provedení; pracovní bod jednotky na odvodu a přívodu 5350 m3/h (450Pa); filtry (třída filtrace F7/M5); uzavírací klapky na sání čerstvého a výfuk odpadního vzduchu; protiproudý rekuperační výměník s bypassem a s účinností min. 78 %; teplovodní ohřívač vzduchu navržený na 20 °C při teplotním spádu 80/60 °C; odlučovač tuku na odvodu; ventilátory s EC motory; pružné spojky; dotykový ovladač; rozměry přibližně 1150 x 1750 x 2700 mm; hmotnost cca 550 kg; směšovací uzel k teplovodnímu ohřívači; Součástí dodávky je i kompletní systém MaR</t>
  </si>
  <si>
    <t>ostatní</t>
  </si>
  <si>
    <t>001</t>
  </si>
  <si>
    <t xml:space="preserve">Odvod kondenzátu od jednotky </t>
  </si>
  <si>
    <t>-101401919</t>
  </si>
  <si>
    <t>3+1+3</t>
  </si>
  <si>
    <t>002</t>
  </si>
  <si>
    <t>Demontáže stávajícího VZT vč. jednotek v kuchyni a přilehlých prostor vč. Ekologické likvidace</t>
  </si>
  <si>
    <t>-569353247</t>
  </si>
  <si>
    <t>003</t>
  </si>
  <si>
    <t>Přemístění stávajících otopných těles tak, aby nebránila instalaci VZT jednotek; posunutí cca o 0,2-0,5 m vč. potrubních napojení, vypuštění a napuštění topného systému, nové konzoly pro tělesa; dodávka stavby: stavební úpravy, oprava omítek, vymalování</t>
  </si>
  <si>
    <t>-61910575</t>
  </si>
  <si>
    <t>004</t>
  </si>
  <si>
    <t>Zaregulování VZT systému</t>
  </si>
  <si>
    <t>1552483747</t>
  </si>
  <si>
    <t>005</t>
  </si>
  <si>
    <t>Provozní zkoušky, drobné úpravy dokončovací</t>
  </si>
  <si>
    <t>1919091785</t>
  </si>
  <si>
    <t>006</t>
  </si>
  <si>
    <t>Zprovoznění (oživení) systému VZT, zaškolení obsluhy</t>
  </si>
  <si>
    <t>1755246853</t>
  </si>
  <si>
    <t>007</t>
  </si>
  <si>
    <t>Drobný ostatní materiál (štítky, cedule, atd.)</t>
  </si>
  <si>
    <t>-503748509</t>
  </si>
  <si>
    <t>008</t>
  </si>
  <si>
    <t>Koordinační činnost</t>
  </si>
  <si>
    <t>1076556728</t>
  </si>
  <si>
    <t>009</t>
  </si>
  <si>
    <t>Dokumentace skutečného provedení</t>
  </si>
  <si>
    <t>-2056852141</t>
  </si>
  <si>
    <t>010</t>
  </si>
  <si>
    <t>Autoplošina pro montáž fasádních vyústek</t>
  </si>
  <si>
    <t>-1780649273</t>
  </si>
  <si>
    <t>011</t>
  </si>
  <si>
    <t>Transport VZT jednotek a umístění</t>
  </si>
  <si>
    <t>1056219322</t>
  </si>
  <si>
    <t>012</t>
  </si>
  <si>
    <t>Doprava osob a materiálu</t>
  </si>
  <si>
    <t>-1397972170</t>
  </si>
  <si>
    <t>04 -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</si>
  <si>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</si>
  <si>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</si>
  <si>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</si>
  <si>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</si>
  <si>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</si>
  <si>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</si>
  <si>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</si>
  <si>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</si>
  <si>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</si>
  <si>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1024</t>
  </si>
  <si>
    <t>224072836</t>
  </si>
  <si>
    <t>VRN3</t>
  </si>
  <si>
    <t>Zařízení staveniště</t>
  </si>
  <si>
    <t>032103000</t>
  </si>
  <si>
    <t>Náklady na stavební buňky</t>
  </si>
  <si>
    <t>501565403</t>
  </si>
  <si>
    <t>033203000</t>
  </si>
  <si>
    <t>Energie pro zařízení staveniště</t>
  </si>
  <si>
    <t>-1441160953</t>
  </si>
  <si>
    <t>034103000</t>
  </si>
  <si>
    <t>Oplocení staveniště</t>
  </si>
  <si>
    <t>658913210</t>
  </si>
  <si>
    <t>034503000</t>
  </si>
  <si>
    <t>Informační tabule na staveništi</t>
  </si>
  <si>
    <t>930076157</t>
  </si>
  <si>
    <t>039103000</t>
  </si>
  <si>
    <t>Rozebrání, bourání a odvoz zařízení staveniště</t>
  </si>
  <si>
    <t>-1606179541</t>
  </si>
  <si>
    <t>VRN4</t>
  </si>
  <si>
    <t>Inženýrská činnost</t>
  </si>
  <si>
    <t>043134000</t>
  </si>
  <si>
    <t>Zkoušky zatěžovací</t>
  </si>
  <si>
    <t>-2023972738</t>
  </si>
  <si>
    <t>045303000</t>
  </si>
  <si>
    <t>-83620051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</si>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</sst>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6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49" fontId="41" fillId="0" borderId="0" xfId="0" applyNumberFormat="1" applyFont="1" applyBorder="1" applyAlignment="1">
      <alignment horizontal="left" vertical="center" wrapText="1"/>
    </xf>
    <xf numFmtId="49" fontId="41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1" fillId="0" borderId="26" xfId="0" applyFont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1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33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39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40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41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42</v>
      </c>
      <c r="E29" s="48"/>
      <c r="F29" s="33" t="s">
        <v>43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44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45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46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47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48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49</v>
      </c>
      <c r="U35" s="55"/>
      <c r="V35" s="55"/>
      <c r="W35" s="55"/>
      <c r="X35" s="57" t="s">
        <v>50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51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KONIR202001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Snížení energetické náročnosti objektu gymnázia Stříbro Soběslavova 1426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Stříbro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14. 1. 2020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 xml:space="preserve"> 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>DRAKISA s.r.o.</v>
      </c>
      <c r="AN49" s="65"/>
      <c r="AO49" s="65"/>
      <c r="AP49" s="65"/>
      <c r="AQ49" s="41"/>
      <c r="AR49" s="45"/>
      <c r="AS49" s="75" t="s">
        <v>52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34</v>
      </c>
      <c r="AJ50" s="41"/>
      <c r="AK50" s="41"/>
      <c r="AL50" s="41"/>
      <c r="AM50" s="74" t="str">
        <f>IF(E20="","",E20)</f>
        <v>Krajovský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53</v>
      </c>
      <c r="D52" s="88"/>
      <c r="E52" s="88"/>
      <c r="F52" s="88"/>
      <c r="G52" s="88"/>
      <c r="H52" s="89"/>
      <c r="I52" s="90" t="s">
        <v>54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55</v>
      </c>
      <c r="AH52" s="88"/>
      <c r="AI52" s="88"/>
      <c r="AJ52" s="88"/>
      <c r="AK52" s="88"/>
      <c r="AL52" s="88"/>
      <c r="AM52" s="88"/>
      <c r="AN52" s="90" t="s">
        <v>56</v>
      </c>
      <c r="AO52" s="88"/>
      <c r="AP52" s="88"/>
      <c r="AQ52" s="92" t="s">
        <v>57</v>
      </c>
      <c r="AR52" s="45"/>
      <c r="AS52" s="93" t="s">
        <v>58</v>
      </c>
      <c r="AT52" s="94" t="s">
        <v>59</v>
      </c>
      <c r="AU52" s="94" t="s">
        <v>60</v>
      </c>
      <c r="AV52" s="94" t="s">
        <v>61</v>
      </c>
      <c r="AW52" s="94" t="s">
        <v>62</v>
      </c>
      <c r="AX52" s="94" t="s">
        <v>63</v>
      </c>
      <c r="AY52" s="94" t="s">
        <v>64</v>
      </c>
      <c r="AZ52" s="94" t="s">
        <v>65</v>
      </c>
      <c r="BA52" s="94" t="s">
        <v>66</v>
      </c>
      <c r="BB52" s="94" t="s">
        <v>67</v>
      </c>
      <c r="BC52" s="94" t="s">
        <v>68</v>
      </c>
      <c r="BD52" s="95" t="s">
        <v>69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70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ROUND(SUM(AG55:AG58),2)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ROUND(SUM(AS55:AS58),2)</f>
        <v>0</v>
      </c>
      <c r="AT54" s="107">
        <f>ROUND(SUM(AV54:AW54),2)</f>
        <v>0</v>
      </c>
      <c r="AU54" s="108">
        <f>ROUND(SUM(AU55:AU58),5)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ROUND(SUM(AZ55:AZ58),2)</f>
        <v>0</v>
      </c>
      <c r="BA54" s="107">
        <f>ROUND(SUM(BA55:BA58),2)</f>
        <v>0</v>
      </c>
      <c r="BB54" s="107">
        <f>ROUND(SUM(BB55:BB58),2)</f>
        <v>0</v>
      </c>
      <c r="BC54" s="107">
        <f>ROUND(SUM(BC55:BC58),2)</f>
        <v>0</v>
      </c>
      <c r="BD54" s="109">
        <f>ROUND(SUM(BD55:BD58),2)</f>
        <v>0</v>
      </c>
      <c r="BE54" s="6"/>
      <c r="BS54" s="110" t="s">
        <v>71</v>
      </c>
      <c r="BT54" s="110" t="s">
        <v>72</v>
      </c>
      <c r="BU54" s="111" t="s">
        <v>73</v>
      </c>
      <c r="BV54" s="110" t="s">
        <v>74</v>
      </c>
      <c r="BW54" s="110" t="s">
        <v>5</v>
      </c>
      <c r="BX54" s="110" t="s">
        <v>75</v>
      </c>
      <c r="CL54" s="110" t="s">
        <v>19</v>
      </c>
    </row>
    <row r="55" spans="1:91" s="7" customFormat="1" ht="16.5" customHeight="1">
      <c r="A55" s="112" t="s">
        <v>76</v>
      </c>
      <c r="B55" s="113"/>
      <c r="C55" s="114"/>
      <c r="D55" s="115" t="s">
        <v>77</v>
      </c>
      <c r="E55" s="115"/>
      <c r="F55" s="115"/>
      <c r="G55" s="115"/>
      <c r="H55" s="115"/>
      <c r="I55" s="116"/>
      <c r="J55" s="115" t="s">
        <v>78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'01 - Stavební část'!J30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79</v>
      </c>
      <c r="AR55" s="119"/>
      <c r="AS55" s="120">
        <v>0</v>
      </c>
      <c r="AT55" s="121">
        <f>ROUND(SUM(AV55:AW55),2)</f>
        <v>0</v>
      </c>
      <c r="AU55" s="122">
        <f>'01 - Stavební část'!P97</f>
        <v>0</v>
      </c>
      <c r="AV55" s="121">
        <f>'01 - Stavební část'!J33</f>
        <v>0</v>
      </c>
      <c r="AW55" s="121">
        <f>'01 - Stavební část'!J34</f>
        <v>0</v>
      </c>
      <c r="AX55" s="121">
        <f>'01 - Stavební část'!J35</f>
        <v>0</v>
      </c>
      <c r="AY55" s="121">
        <f>'01 - Stavební část'!J36</f>
        <v>0</v>
      </c>
      <c r="AZ55" s="121">
        <f>'01 - Stavební část'!F33</f>
        <v>0</v>
      </c>
      <c r="BA55" s="121">
        <f>'01 - Stavební část'!F34</f>
        <v>0</v>
      </c>
      <c r="BB55" s="121">
        <f>'01 - Stavební část'!F35</f>
        <v>0</v>
      </c>
      <c r="BC55" s="121">
        <f>'01 - Stavební část'!F36</f>
        <v>0</v>
      </c>
      <c r="BD55" s="123">
        <f>'01 - Stavební část'!F37</f>
        <v>0</v>
      </c>
      <c r="BE55" s="7"/>
      <c r="BT55" s="124" t="s">
        <v>80</v>
      </c>
      <c r="BV55" s="124" t="s">
        <v>74</v>
      </c>
      <c r="BW55" s="124" t="s">
        <v>81</v>
      </c>
      <c r="BX55" s="124" t="s">
        <v>5</v>
      </c>
      <c r="CL55" s="124" t="s">
        <v>19</v>
      </c>
      <c r="CM55" s="124" t="s">
        <v>82</v>
      </c>
    </row>
    <row r="56" spans="1:91" s="7" customFormat="1" ht="16.5" customHeight="1">
      <c r="A56" s="112" t="s">
        <v>76</v>
      </c>
      <c r="B56" s="113"/>
      <c r="C56" s="114"/>
      <c r="D56" s="115" t="s">
        <v>83</v>
      </c>
      <c r="E56" s="115"/>
      <c r="F56" s="115"/>
      <c r="G56" s="115"/>
      <c r="H56" s="115"/>
      <c r="I56" s="116"/>
      <c r="J56" s="115" t="s">
        <v>84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'02 - Elektro'!J30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79</v>
      </c>
      <c r="AR56" s="119"/>
      <c r="AS56" s="120">
        <v>0</v>
      </c>
      <c r="AT56" s="121">
        <f>ROUND(SUM(AV56:AW56),2)</f>
        <v>0</v>
      </c>
      <c r="AU56" s="122">
        <f>'02 - Elektro'!P86</f>
        <v>0</v>
      </c>
      <c r="AV56" s="121">
        <f>'02 - Elektro'!J33</f>
        <v>0</v>
      </c>
      <c r="AW56" s="121">
        <f>'02 - Elektro'!J34</f>
        <v>0</v>
      </c>
      <c r="AX56" s="121">
        <f>'02 - Elektro'!J35</f>
        <v>0</v>
      </c>
      <c r="AY56" s="121">
        <f>'02 - Elektro'!J36</f>
        <v>0</v>
      </c>
      <c r="AZ56" s="121">
        <f>'02 - Elektro'!F33</f>
        <v>0</v>
      </c>
      <c r="BA56" s="121">
        <f>'02 - Elektro'!F34</f>
        <v>0</v>
      </c>
      <c r="BB56" s="121">
        <f>'02 - Elektro'!F35</f>
        <v>0</v>
      </c>
      <c r="BC56" s="121">
        <f>'02 - Elektro'!F36</f>
        <v>0</v>
      </c>
      <c r="BD56" s="123">
        <f>'02 - Elektro'!F37</f>
        <v>0</v>
      </c>
      <c r="BE56" s="7"/>
      <c r="BT56" s="124" t="s">
        <v>80</v>
      </c>
      <c r="BV56" s="124" t="s">
        <v>74</v>
      </c>
      <c r="BW56" s="124" t="s">
        <v>85</v>
      </c>
      <c r="BX56" s="124" t="s">
        <v>5</v>
      </c>
      <c r="CL56" s="124" t="s">
        <v>19</v>
      </c>
      <c r="CM56" s="124" t="s">
        <v>82</v>
      </c>
    </row>
    <row r="57" spans="1:91" s="7" customFormat="1" ht="16.5" customHeight="1">
      <c r="A57" s="112" t="s">
        <v>76</v>
      </c>
      <c r="B57" s="113"/>
      <c r="C57" s="114"/>
      <c r="D57" s="115" t="s">
        <v>86</v>
      </c>
      <c r="E57" s="115"/>
      <c r="F57" s="115"/>
      <c r="G57" s="115"/>
      <c r="H57" s="115"/>
      <c r="I57" s="116"/>
      <c r="J57" s="115" t="s">
        <v>87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'03 - VZT'!J30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79</v>
      </c>
      <c r="AR57" s="119"/>
      <c r="AS57" s="120">
        <v>0</v>
      </c>
      <c r="AT57" s="121">
        <f>ROUND(SUM(AV57:AW57),2)</f>
        <v>0</v>
      </c>
      <c r="AU57" s="122">
        <f>'03 - VZT'!P83</f>
        <v>0</v>
      </c>
      <c r="AV57" s="121">
        <f>'03 - VZT'!J33</f>
        <v>0</v>
      </c>
      <c r="AW57" s="121">
        <f>'03 - VZT'!J34</f>
        <v>0</v>
      </c>
      <c r="AX57" s="121">
        <f>'03 - VZT'!J35</f>
        <v>0</v>
      </c>
      <c r="AY57" s="121">
        <f>'03 - VZT'!J36</f>
        <v>0</v>
      </c>
      <c r="AZ57" s="121">
        <f>'03 - VZT'!F33</f>
        <v>0</v>
      </c>
      <c r="BA57" s="121">
        <f>'03 - VZT'!F34</f>
        <v>0</v>
      </c>
      <c r="BB57" s="121">
        <f>'03 - VZT'!F35</f>
        <v>0</v>
      </c>
      <c r="BC57" s="121">
        <f>'03 - VZT'!F36</f>
        <v>0</v>
      </c>
      <c r="BD57" s="123">
        <f>'03 - VZT'!F37</f>
        <v>0</v>
      </c>
      <c r="BE57" s="7"/>
      <c r="BT57" s="124" t="s">
        <v>80</v>
      </c>
      <c r="BV57" s="124" t="s">
        <v>74</v>
      </c>
      <c r="BW57" s="124" t="s">
        <v>88</v>
      </c>
      <c r="BX57" s="124" t="s">
        <v>5</v>
      </c>
      <c r="CL57" s="124" t="s">
        <v>19</v>
      </c>
      <c r="CM57" s="124" t="s">
        <v>82</v>
      </c>
    </row>
    <row r="58" spans="1:91" s="7" customFormat="1" ht="16.5" customHeight="1">
      <c r="A58" s="112" t="s">
        <v>76</v>
      </c>
      <c r="B58" s="113"/>
      <c r="C58" s="114"/>
      <c r="D58" s="115" t="s">
        <v>89</v>
      </c>
      <c r="E58" s="115"/>
      <c r="F58" s="115"/>
      <c r="G58" s="115"/>
      <c r="H58" s="115"/>
      <c r="I58" s="116"/>
      <c r="J58" s="115" t="s">
        <v>90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7">
        <f>'04 - VRN'!J30</f>
        <v>0</v>
      </c>
      <c r="AH58" s="116"/>
      <c r="AI58" s="116"/>
      <c r="AJ58" s="116"/>
      <c r="AK58" s="116"/>
      <c r="AL58" s="116"/>
      <c r="AM58" s="116"/>
      <c r="AN58" s="117">
        <f>SUM(AG58,AT58)</f>
        <v>0</v>
      </c>
      <c r="AO58" s="116"/>
      <c r="AP58" s="116"/>
      <c r="AQ58" s="118" t="s">
        <v>79</v>
      </c>
      <c r="AR58" s="119"/>
      <c r="AS58" s="125">
        <v>0</v>
      </c>
      <c r="AT58" s="126">
        <f>ROUND(SUM(AV58:AW58),2)</f>
        <v>0</v>
      </c>
      <c r="AU58" s="127">
        <f>'04 - VRN'!P83</f>
        <v>0</v>
      </c>
      <c r="AV58" s="126">
        <f>'04 - VRN'!J33</f>
        <v>0</v>
      </c>
      <c r="AW58" s="126">
        <f>'04 - VRN'!J34</f>
        <v>0</v>
      </c>
      <c r="AX58" s="126">
        <f>'04 - VRN'!J35</f>
        <v>0</v>
      </c>
      <c r="AY58" s="126">
        <f>'04 - VRN'!J36</f>
        <v>0</v>
      </c>
      <c r="AZ58" s="126">
        <f>'04 - VRN'!F33</f>
        <v>0</v>
      </c>
      <c r="BA58" s="126">
        <f>'04 - VRN'!F34</f>
        <v>0</v>
      </c>
      <c r="BB58" s="126">
        <f>'04 - VRN'!F35</f>
        <v>0</v>
      </c>
      <c r="BC58" s="126">
        <f>'04 - VRN'!F36</f>
        <v>0</v>
      </c>
      <c r="BD58" s="128">
        <f>'04 - VRN'!F37</f>
        <v>0</v>
      </c>
      <c r="BE58" s="7"/>
      <c r="BT58" s="124" t="s">
        <v>80</v>
      </c>
      <c r="BV58" s="124" t="s">
        <v>74</v>
      </c>
      <c r="BW58" s="124" t="s">
        <v>91</v>
      </c>
      <c r="BX58" s="124" t="s">
        <v>5</v>
      </c>
      <c r="CL58" s="124" t="s">
        <v>19</v>
      </c>
      <c r="CM58" s="124" t="s">
        <v>82</v>
      </c>
    </row>
    <row r="59" spans="1:57" s="2" customFormat="1" ht="30" customHeight="1">
      <c r="A59" s="39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5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pans="1:57" s="2" customFormat="1" ht="6.95" customHeight="1">
      <c r="A60" s="39"/>
      <c r="B60" s="60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45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</sheetData>
  <sheetProtection password="CC35" sheet="1" objects="1" scenarios="1" formatColumns="0" formatRows="0"/>
  <mergeCells count="5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01 - Stavební část'!C2" display="/"/>
    <hyperlink ref="A56" location="'02 - Elektro'!C2" display="/"/>
    <hyperlink ref="A57" location="'03 - VZT'!C2" display="/"/>
    <hyperlink ref="A58" location="'04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81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82</v>
      </c>
    </row>
    <row r="4" spans="2:46" s="1" customFormat="1" ht="24.95" customHeight="1">
      <c r="B4" s="21"/>
      <c r="D4" s="133" t="s">
        <v>92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16</v>
      </c>
      <c r="I6" s="129"/>
      <c r="L6" s="21"/>
    </row>
    <row r="7" spans="2:12" s="1" customFormat="1" ht="16.5" customHeight="1">
      <c r="B7" s="21"/>
      <c r="E7" s="136" t="str">
        <f>'Rekapitulace stavby'!K6</f>
        <v>Snížení energetické náročnosti objektu gymnázia Stříbro Soběslavova 1426</v>
      </c>
      <c r="F7" s="135"/>
      <c r="G7" s="135"/>
      <c r="H7" s="135"/>
      <c r="I7" s="129"/>
      <c r="L7" s="21"/>
    </row>
    <row r="8" spans="1:31" s="2" customFormat="1" ht="12" customHeight="1">
      <c r="A8" s="39"/>
      <c r="B8" s="45"/>
      <c r="C8" s="39"/>
      <c r="D8" s="135" t="s">
        <v>93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9" t="s">
        <v>94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18</v>
      </c>
      <c r="E11" s="39"/>
      <c r="F11" s="140" t="s">
        <v>19</v>
      </c>
      <c r="G11" s="39"/>
      <c r="H11" s="39"/>
      <c r="I11" s="141" t="s">
        <v>20</v>
      </c>
      <c r="J11" s="140" t="s">
        <v>19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21</v>
      </c>
      <c r="E12" s="39"/>
      <c r="F12" s="140" t="s">
        <v>22</v>
      </c>
      <c r="G12" s="39"/>
      <c r="H12" s="39"/>
      <c r="I12" s="141" t="s">
        <v>23</v>
      </c>
      <c r="J12" s="142" t="str">
        <f>'Rekapitulace stavby'!AN8</f>
        <v>14. 1. 2020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25</v>
      </c>
      <c r="E14" s="39"/>
      <c r="F14" s="39"/>
      <c r="G14" s="39"/>
      <c r="H14" s="39"/>
      <c r="I14" s="141" t="s">
        <v>26</v>
      </c>
      <c r="J14" s="140" t="str">
        <f>IF('Rekapitulace stavby'!AN10="","",'Rekapitulace stavby'!AN10)</f>
        <v/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tr">
        <f>IF('Rekapitulace stavby'!E11="","",'Rekapitulace stavby'!E11)</f>
        <v xml:space="preserve"> </v>
      </c>
      <c r="F15" s="39"/>
      <c r="G15" s="39"/>
      <c r="H15" s="39"/>
      <c r="I15" s="141" t="s">
        <v>28</v>
      </c>
      <c r="J15" s="140" t="str">
        <f>IF('Rekapitulace stavby'!AN11="","",'Rekapitulace stavby'!AN11)</f>
        <v/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29</v>
      </c>
      <c r="E17" s="39"/>
      <c r="F17" s="39"/>
      <c r="G17" s="39"/>
      <c r="H17" s="39"/>
      <c r="I17" s="141" t="s">
        <v>26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28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31</v>
      </c>
      <c r="E20" s="39"/>
      <c r="F20" s="39"/>
      <c r="G20" s="39"/>
      <c r="H20" s="39"/>
      <c r="I20" s="141" t="s">
        <v>26</v>
      </c>
      <c r="J20" s="140" t="s">
        <v>19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">
        <v>32</v>
      </c>
      <c r="F21" s="39"/>
      <c r="G21" s="39"/>
      <c r="H21" s="39"/>
      <c r="I21" s="141" t="s">
        <v>28</v>
      </c>
      <c r="J21" s="140" t="s">
        <v>19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34</v>
      </c>
      <c r="E23" s="39"/>
      <c r="F23" s="39"/>
      <c r="G23" s="39"/>
      <c r="H23" s="39"/>
      <c r="I23" s="141" t="s">
        <v>26</v>
      </c>
      <c r="J23" s="140" t="s">
        <v>19</v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">
        <v>35</v>
      </c>
      <c r="F24" s="39"/>
      <c r="G24" s="39"/>
      <c r="H24" s="39"/>
      <c r="I24" s="141" t="s">
        <v>28</v>
      </c>
      <c r="J24" s="140" t="s">
        <v>19</v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36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3"/>
      <c r="B27" s="144"/>
      <c r="C27" s="143"/>
      <c r="D27" s="143"/>
      <c r="E27" s="145" t="s">
        <v>19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38</v>
      </c>
      <c r="E30" s="39"/>
      <c r="F30" s="39"/>
      <c r="G30" s="39"/>
      <c r="H30" s="39"/>
      <c r="I30" s="137"/>
      <c r="J30" s="151">
        <f>ROUND(J97,2)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40</v>
      </c>
      <c r="G32" s="39"/>
      <c r="H32" s="39"/>
      <c r="I32" s="153" t="s">
        <v>39</v>
      </c>
      <c r="J32" s="152" t="s">
        <v>41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42</v>
      </c>
      <c r="E33" s="135" t="s">
        <v>43</v>
      </c>
      <c r="F33" s="155">
        <f>ROUND((SUM(BE97:BE1009)),2)</f>
        <v>0</v>
      </c>
      <c r="G33" s="39"/>
      <c r="H33" s="39"/>
      <c r="I33" s="156">
        <v>0.21</v>
      </c>
      <c r="J33" s="155">
        <f>ROUND(((SUM(BE97:BE1009))*I33),2)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44</v>
      </c>
      <c r="F34" s="155">
        <f>ROUND((SUM(BF97:BF1009)),2)</f>
        <v>0</v>
      </c>
      <c r="G34" s="39"/>
      <c r="H34" s="39"/>
      <c r="I34" s="156">
        <v>0.15</v>
      </c>
      <c r="J34" s="155">
        <f>ROUND(((SUM(BF97:BF1009))*I34),2)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45</v>
      </c>
      <c r="F35" s="155">
        <f>ROUND((SUM(BG97:BG1009)),2)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46</v>
      </c>
      <c r="F36" s="155">
        <f>ROUND((SUM(BH97:BH1009)),2)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47</v>
      </c>
      <c r="F37" s="155">
        <f>ROUND((SUM(BI97:BI1009)),2)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48</v>
      </c>
      <c r="E39" s="159"/>
      <c r="F39" s="159"/>
      <c r="G39" s="160" t="s">
        <v>49</v>
      </c>
      <c r="H39" s="161" t="s">
        <v>50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95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71" t="str">
        <f>E7</f>
        <v>Snížení energetické náročnosti objektu gymnázia Stříbro Soběslavova 1426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93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01 - Stavební část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Stříbro</v>
      </c>
      <c r="G52" s="41"/>
      <c r="H52" s="41"/>
      <c r="I52" s="141" t="s">
        <v>23</v>
      </c>
      <c r="J52" s="73" t="str">
        <f>IF(J12="","",J12)</f>
        <v>14. 1. 2020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141" t="s">
        <v>31</v>
      </c>
      <c r="J54" s="37" t="str">
        <f>E21</f>
        <v>DRAKISA s.r.o.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141" t="s">
        <v>34</v>
      </c>
      <c r="J55" s="37" t="str">
        <f>E24</f>
        <v>Krajovský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96</v>
      </c>
      <c r="D57" s="173"/>
      <c r="E57" s="173"/>
      <c r="F57" s="173"/>
      <c r="G57" s="173"/>
      <c r="H57" s="173"/>
      <c r="I57" s="174"/>
      <c r="J57" s="175" t="s">
        <v>97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70</v>
      </c>
      <c r="D59" s="41"/>
      <c r="E59" s="41"/>
      <c r="F59" s="41"/>
      <c r="G59" s="41"/>
      <c r="H59" s="41"/>
      <c r="I59" s="137"/>
      <c r="J59" s="103">
        <f>J97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98</v>
      </c>
    </row>
    <row r="60" spans="1:31" s="9" customFormat="1" ht="24.95" customHeight="1">
      <c r="A60" s="9"/>
      <c r="B60" s="177"/>
      <c r="C60" s="178"/>
      <c r="D60" s="179" t="s">
        <v>99</v>
      </c>
      <c r="E60" s="180"/>
      <c r="F60" s="180"/>
      <c r="G60" s="180"/>
      <c r="H60" s="180"/>
      <c r="I60" s="181"/>
      <c r="J60" s="182">
        <f>J98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85"/>
      <c r="D61" s="186" t="s">
        <v>100</v>
      </c>
      <c r="E61" s="187"/>
      <c r="F61" s="187"/>
      <c r="G61" s="187"/>
      <c r="H61" s="187"/>
      <c r="I61" s="188"/>
      <c r="J61" s="189">
        <f>J99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4"/>
      <c r="C62" s="185"/>
      <c r="D62" s="186" t="s">
        <v>101</v>
      </c>
      <c r="E62" s="187"/>
      <c r="F62" s="187"/>
      <c r="G62" s="187"/>
      <c r="H62" s="187"/>
      <c r="I62" s="188"/>
      <c r="J62" s="189">
        <f>J142</f>
        <v>0</v>
      </c>
      <c r="K62" s="185"/>
      <c r="L62" s="19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4"/>
      <c r="C63" s="185"/>
      <c r="D63" s="186" t="s">
        <v>102</v>
      </c>
      <c r="E63" s="187"/>
      <c r="F63" s="187"/>
      <c r="G63" s="187"/>
      <c r="H63" s="187"/>
      <c r="I63" s="188"/>
      <c r="J63" s="189">
        <f>J154</f>
        <v>0</v>
      </c>
      <c r="K63" s="185"/>
      <c r="L63" s="19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4"/>
      <c r="C64" s="185"/>
      <c r="D64" s="186" t="s">
        <v>103</v>
      </c>
      <c r="E64" s="187"/>
      <c r="F64" s="187"/>
      <c r="G64" s="187"/>
      <c r="H64" s="187"/>
      <c r="I64" s="188"/>
      <c r="J64" s="189">
        <f>J161</f>
        <v>0</v>
      </c>
      <c r="K64" s="185"/>
      <c r="L64" s="19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4"/>
      <c r="C65" s="185"/>
      <c r="D65" s="186" t="s">
        <v>104</v>
      </c>
      <c r="E65" s="187"/>
      <c r="F65" s="187"/>
      <c r="G65" s="187"/>
      <c r="H65" s="187"/>
      <c r="I65" s="188"/>
      <c r="J65" s="189">
        <f>J168</f>
        <v>0</v>
      </c>
      <c r="K65" s="185"/>
      <c r="L65" s="19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4"/>
      <c r="C66" s="185"/>
      <c r="D66" s="186" t="s">
        <v>105</v>
      </c>
      <c r="E66" s="187"/>
      <c r="F66" s="187"/>
      <c r="G66" s="187"/>
      <c r="H66" s="187"/>
      <c r="I66" s="188"/>
      <c r="J66" s="189">
        <f>J195</f>
        <v>0</v>
      </c>
      <c r="K66" s="185"/>
      <c r="L66" s="19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4"/>
      <c r="C67" s="185"/>
      <c r="D67" s="186" t="s">
        <v>106</v>
      </c>
      <c r="E67" s="187"/>
      <c r="F67" s="187"/>
      <c r="G67" s="187"/>
      <c r="H67" s="187"/>
      <c r="I67" s="188"/>
      <c r="J67" s="189">
        <f>J511</f>
        <v>0</v>
      </c>
      <c r="K67" s="185"/>
      <c r="L67" s="19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4"/>
      <c r="C68" s="185"/>
      <c r="D68" s="186" t="s">
        <v>107</v>
      </c>
      <c r="E68" s="187"/>
      <c r="F68" s="187"/>
      <c r="G68" s="187"/>
      <c r="H68" s="187"/>
      <c r="I68" s="188"/>
      <c r="J68" s="189">
        <f>J632</f>
        <v>0</v>
      </c>
      <c r="K68" s="185"/>
      <c r="L68" s="19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4"/>
      <c r="C69" s="185"/>
      <c r="D69" s="186" t="s">
        <v>108</v>
      </c>
      <c r="E69" s="187"/>
      <c r="F69" s="187"/>
      <c r="G69" s="187"/>
      <c r="H69" s="187"/>
      <c r="I69" s="188"/>
      <c r="J69" s="189">
        <f>J649</f>
        <v>0</v>
      </c>
      <c r="K69" s="185"/>
      <c r="L69" s="19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77"/>
      <c r="C70" s="178"/>
      <c r="D70" s="179" t="s">
        <v>109</v>
      </c>
      <c r="E70" s="180"/>
      <c r="F70" s="180"/>
      <c r="G70" s="180"/>
      <c r="H70" s="180"/>
      <c r="I70" s="181"/>
      <c r="J70" s="182">
        <f>J654</f>
        <v>0</v>
      </c>
      <c r="K70" s="178"/>
      <c r="L70" s="183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84"/>
      <c r="C71" s="185"/>
      <c r="D71" s="186" t="s">
        <v>110</v>
      </c>
      <c r="E71" s="187"/>
      <c r="F71" s="187"/>
      <c r="G71" s="187"/>
      <c r="H71" s="187"/>
      <c r="I71" s="188"/>
      <c r="J71" s="189">
        <f>J655</f>
        <v>0</v>
      </c>
      <c r="K71" s="185"/>
      <c r="L71" s="19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4"/>
      <c r="C72" s="185"/>
      <c r="D72" s="186" t="s">
        <v>111</v>
      </c>
      <c r="E72" s="187"/>
      <c r="F72" s="187"/>
      <c r="G72" s="187"/>
      <c r="H72" s="187"/>
      <c r="I72" s="188"/>
      <c r="J72" s="189">
        <f>J665</f>
        <v>0</v>
      </c>
      <c r="K72" s="185"/>
      <c r="L72" s="19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4"/>
      <c r="C73" s="185"/>
      <c r="D73" s="186" t="s">
        <v>112</v>
      </c>
      <c r="E73" s="187"/>
      <c r="F73" s="187"/>
      <c r="G73" s="187"/>
      <c r="H73" s="187"/>
      <c r="I73" s="188"/>
      <c r="J73" s="189">
        <f>J675</f>
        <v>0</v>
      </c>
      <c r="K73" s="185"/>
      <c r="L73" s="19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4"/>
      <c r="C74" s="185"/>
      <c r="D74" s="186" t="s">
        <v>113</v>
      </c>
      <c r="E74" s="187"/>
      <c r="F74" s="187"/>
      <c r="G74" s="187"/>
      <c r="H74" s="187"/>
      <c r="I74" s="188"/>
      <c r="J74" s="189">
        <f>J752</f>
        <v>0</v>
      </c>
      <c r="K74" s="185"/>
      <c r="L74" s="19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4"/>
      <c r="C75" s="185"/>
      <c r="D75" s="186" t="s">
        <v>114</v>
      </c>
      <c r="E75" s="187"/>
      <c r="F75" s="187"/>
      <c r="G75" s="187"/>
      <c r="H75" s="187"/>
      <c r="I75" s="188"/>
      <c r="J75" s="189">
        <f>J936</f>
        <v>0</v>
      </c>
      <c r="K75" s="185"/>
      <c r="L75" s="19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4"/>
      <c r="C76" s="185"/>
      <c r="D76" s="186" t="s">
        <v>115</v>
      </c>
      <c r="E76" s="187"/>
      <c r="F76" s="187"/>
      <c r="G76" s="187"/>
      <c r="H76" s="187"/>
      <c r="I76" s="188"/>
      <c r="J76" s="189">
        <f>J952</f>
        <v>0</v>
      </c>
      <c r="K76" s="185"/>
      <c r="L76" s="19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4"/>
      <c r="C77" s="185"/>
      <c r="D77" s="186" t="s">
        <v>116</v>
      </c>
      <c r="E77" s="187"/>
      <c r="F77" s="187"/>
      <c r="G77" s="187"/>
      <c r="H77" s="187"/>
      <c r="I77" s="188"/>
      <c r="J77" s="189">
        <f>J991</f>
        <v>0</v>
      </c>
      <c r="K77" s="185"/>
      <c r="L77" s="19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2" customFormat="1" ht="21.8" customHeight="1">
      <c r="A78" s="39"/>
      <c r="B78" s="40"/>
      <c r="C78" s="41"/>
      <c r="D78" s="41"/>
      <c r="E78" s="41"/>
      <c r="F78" s="41"/>
      <c r="G78" s="41"/>
      <c r="H78" s="41"/>
      <c r="I78" s="137"/>
      <c r="J78" s="41"/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60"/>
      <c r="C79" s="61"/>
      <c r="D79" s="61"/>
      <c r="E79" s="61"/>
      <c r="F79" s="61"/>
      <c r="G79" s="61"/>
      <c r="H79" s="61"/>
      <c r="I79" s="167"/>
      <c r="J79" s="61"/>
      <c r="K79" s="6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3" spans="1:31" s="2" customFormat="1" ht="6.95" customHeight="1">
      <c r="A83" s="39"/>
      <c r="B83" s="62"/>
      <c r="C83" s="63"/>
      <c r="D83" s="63"/>
      <c r="E83" s="63"/>
      <c r="F83" s="63"/>
      <c r="G83" s="63"/>
      <c r="H83" s="63"/>
      <c r="I83" s="170"/>
      <c r="J83" s="63"/>
      <c r="K83" s="63"/>
      <c r="L83" s="138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24.95" customHeight="1">
      <c r="A84" s="39"/>
      <c r="B84" s="40"/>
      <c r="C84" s="24" t="s">
        <v>117</v>
      </c>
      <c r="D84" s="41"/>
      <c r="E84" s="41"/>
      <c r="F84" s="41"/>
      <c r="G84" s="41"/>
      <c r="H84" s="41"/>
      <c r="I84" s="137"/>
      <c r="J84" s="41"/>
      <c r="K84" s="41"/>
      <c r="L84" s="138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137"/>
      <c r="J85" s="41"/>
      <c r="K85" s="41"/>
      <c r="L85" s="138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16</v>
      </c>
      <c r="D86" s="41"/>
      <c r="E86" s="41"/>
      <c r="F86" s="41"/>
      <c r="G86" s="41"/>
      <c r="H86" s="41"/>
      <c r="I86" s="137"/>
      <c r="J86" s="41"/>
      <c r="K86" s="41"/>
      <c r="L86" s="138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171" t="str">
        <f>E7</f>
        <v>Snížení energetické náročnosti objektu gymnázia Stříbro Soběslavova 1426</v>
      </c>
      <c r="F87" s="33"/>
      <c r="G87" s="33"/>
      <c r="H87" s="33"/>
      <c r="I87" s="137"/>
      <c r="J87" s="41"/>
      <c r="K87" s="41"/>
      <c r="L87" s="138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93</v>
      </c>
      <c r="D88" s="41"/>
      <c r="E88" s="41"/>
      <c r="F88" s="41"/>
      <c r="G88" s="41"/>
      <c r="H88" s="41"/>
      <c r="I88" s="137"/>
      <c r="J88" s="41"/>
      <c r="K88" s="41"/>
      <c r="L88" s="138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0" t="str">
        <f>E9</f>
        <v>01 - Stavební část</v>
      </c>
      <c r="F89" s="41"/>
      <c r="G89" s="41"/>
      <c r="H89" s="41"/>
      <c r="I89" s="137"/>
      <c r="J89" s="41"/>
      <c r="K89" s="41"/>
      <c r="L89" s="138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37"/>
      <c r="J90" s="41"/>
      <c r="K90" s="41"/>
      <c r="L90" s="138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21</v>
      </c>
      <c r="D91" s="41"/>
      <c r="E91" s="41"/>
      <c r="F91" s="28" t="str">
        <f>F12</f>
        <v>Stříbro</v>
      </c>
      <c r="G91" s="41"/>
      <c r="H91" s="41"/>
      <c r="I91" s="141" t="s">
        <v>23</v>
      </c>
      <c r="J91" s="73" t="str">
        <f>IF(J12="","",J12)</f>
        <v>14. 1. 2020</v>
      </c>
      <c r="K91" s="41"/>
      <c r="L91" s="138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137"/>
      <c r="J92" s="41"/>
      <c r="K92" s="41"/>
      <c r="L92" s="138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25</v>
      </c>
      <c r="D93" s="41"/>
      <c r="E93" s="41"/>
      <c r="F93" s="28" t="str">
        <f>E15</f>
        <v xml:space="preserve"> </v>
      </c>
      <c r="G93" s="41"/>
      <c r="H93" s="41"/>
      <c r="I93" s="141" t="s">
        <v>31</v>
      </c>
      <c r="J93" s="37" t="str">
        <f>E21</f>
        <v>DRAKISA s.r.o.</v>
      </c>
      <c r="K93" s="41"/>
      <c r="L93" s="138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29</v>
      </c>
      <c r="D94" s="41"/>
      <c r="E94" s="41"/>
      <c r="F94" s="28" t="str">
        <f>IF(E18="","",E18)</f>
        <v>Vyplň údaj</v>
      </c>
      <c r="G94" s="41"/>
      <c r="H94" s="41"/>
      <c r="I94" s="141" t="s">
        <v>34</v>
      </c>
      <c r="J94" s="37" t="str">
        <f>E24</f>
        <v>Krajovský</v>
      </c>
      <c r="K94" s="41"/>
      <c r="L94" s="138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37"/>
      <c r="J95" s="41"/>
      <c r="K95" s="41"/>
      <c r="L95" s="138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11" customFormat="1" ht="29.25" customHeight="1">
      <c r="A96" s="191"/>
      <c r="B96" s="192"/>
      <c r="C96" s="193" t="s">
        <v>118</v>
      </c>
      <c r="D96" s="194" t="s">
        <v>57</v>
      </c>
      <c r="E96" s="194" t="s">
        <v>53</v>
      </c>
      <c r="F96" s="194" t="s">
        <v>54</v>
      </c>
      <c r="G96" s="194" t="s">
        <v>119</v>
      </c>
      <c r="H96" s="194" t="s">
        <v>120</v>
      </c>
      <c r="I96" s="195" t="s">
        <v>121</v>
      </c>
      <c r="J96" s="194" t="s">
        <v>97</v>
      </c>
      <c r="K96" s="196" t="s">
        <v>122</v>
      </c>
      <c r="L96" s="197"/>
      <c r="M96" s="93" t="s">
        <v>19</v>
      </c>
      <c r="N96" s="94" t="s">
        <v>42</v>
      </c>
      <c r="O96" s="94" t="s">
        <v>123</v>
      </c>
      <c r="P96" s="94" t="s">
        <v>124</v>
      </c>
      <c r="Q96" s="94" t="s">
        <v>125</v>
      </c>
      <c r="R96" s="94" t="s">
        <v>126</v>
      </c>
      <c r="S96" s="94" t="s">
        <v>127</v>
      </c>
      <c r="T96" s="95" t="s">
        <v>128</v>
      </c>
      <c r="U96" s="191"/>
      <c r="V96" s="191"/>
      <c r="W96" s="191"/>
      <c r="X96" s="191"/>
      <c r="Y96" s="191"/>
      <c r="Z96" s="191"/>
      <c r="AA96" s="191"/>
      <c r="AB96" s="191"/>
      <c r="AC96" s="191"/>
      <c r="AD96" s="191"/>
      <c r="AE96" s="191"/>
    </row>
    <row r="97" spans="1:63" s="2" customFormat="1" ht="22.8" customHeight="1">
      <c r="A97" s="39"/>
      <c r="B97" s="40"/>
      <c r="C97" s="100" t="s">
        <v>129</v>
      </c>
      <c r="D97" s="41"/>
      <c r="E97" s="41"/>
      <c r="F97" s="41"/>
      <c r="G97" s="41"/>
      <c r="H97" s="41"/>
      <c r="I97" s="137"/>
      <c r="J97" s="198">
        <f>BK97</f>
        <v>0</v>
      </c>
      <c r="K97" s="41"/>
      <c r="L97" s="45"/>
      <c r="M97" s="96"/>
      <c r="N97" s="199"/>
      <c r="O97" s="97"/>
      <c r="P97" s="200">
        <f>P98+P654</f>
        <v>0</v>
      </c>
      <c r="Q97" s="97"/>
      <c r="R97" s="200">
        <f>R98+R654</f>
        <v>250.15226600999998</v>
      </c>
      <c r="S97" s="97"/>
      <c r="T97" s="201">
        <f>T98+T654</f>
        <v>267.505689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71</v>
      </c>
      <c r="AU97" s="18" t="s">
        <v>98</v>
      </c>
      <c r="BK97" s="202">
        <f>BK98+BK654</f>
        <v>0</v>
      </c>
    </row>
    <row r="98" spans="1:63" s="12" customFormat="1" ht="25.9" customHeight="1">
      <c r="A98" s="12"/>
      <c r="B98" s="203"/>
      <c r="C98" s="204"/>
      <c r="D98" s="205" t="s">
        <v>71</v>
      </c>
      <c r="E98" s="206" t="s">
        <v>130</v>
      </c>
      <c r="F98" s="206" t="s">
        <v>131</v>
      </c>
      <c r="G98" s="204"/>
      <c r="H98" s="204"/>
      <c r="I98" s="207"/>
      <c r="J98" s="208">
        <f>BK98</f>
        <v>0</v>
      </c>
      <c r="K98" s="204"/>
      <c r="L98" s="209"/>
      <c r="M98" s="210"/>
      <c r="N98" s="211"/>
      <c r="O98" s="211"/>
      <c r="P98" s="212">
        <f>P99+P142+P154+P161+P168+P195+P511+P632+P649</f>
        <v>0</v>
      </c>
      <c r="Q98" s="211"/>
      <c r="R98" s="212">
        <f>R99+R142+R154+R161+R168+R195+R511+R632+R649</f>
        <v>243.12390739999998</v>
      </c>
      <c r="S98" s="211"/>
      <c r="T98" s="213">
        <f>T99+T142+T154+T161+T168+T195+T511+T632+T649</f>
        <v>261.41152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4" t="s">
        <v>80</v>
      </c>
      <c r="AT98" s="215" t="s">
        <v>71</v>
      </c>
      <c r="AU98" s="215" t="s">
        <v>72</v>
      </c>
      <c r="AY98" s="214" t="s">
        <v>132</v>
      </c>
      <c r="BK98" s="216">
        <f>BK99+BK142+BK154+BK161+BK168+BK195+BK511+BK632+BK649</f>
        <v>0</v>
      </c>
    </row>
    <row r="99" spans="1:63" s="12" customFormat="1" ht="22.8" customHeight="1">
      <c r="A99" s="12"/>
      <c r="B99" s="203"/>
      <c r="C99" s="204"/>
      <c r="D99" s="205" t="s">
        <v>71</v>
      </c>
      <c r="E99" s="217" t="s">
        <v>80</v>
      </c>
      <c r="F99" s="217" t="s">
        <v>133</v>
      </c>
      <c r="G99" s="204"/>
      <c r="H99" s="204"/>
      <c r="I99" s="207"/>
      <c r="J99" s="218">
        <f>BK99</f>
        <v>0</v>
      </c>
      <c r="K99" s="204"/>
      <c r="L99" s="209"/>
      <c r="M99" s="210"/>
      <c r="N99" s="211"/>
      <c r="O99" s="211"/>
      <c r="P99" s="212">
        <f>SUM(P100:P141)</f>
        <v>0</v>
      </c>
      <c r="Q99" s="211"/>
      <c r="R99" s="212">
        <f>SUM(R100:R141)</f>
        <v>0</v>
      </c>
      <c r="S99" s="211"/>
      <c r="T99" s="213">
        <f>SUM(T100:T141)</f>
        <v>168.17139500000002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14" t="s">
        <v>80</v>
      </c>
      <c r="AT99" s="215" t="s">
        <v>71</v>
      </c>
      <c r="AU99" s="215" t="s">
        <v>80</v>
      </c>
      <c r="AY99" s="214" t="s">
        <v>132</v>
      </c>
      <c r="BK99" s="216">
        <f>SUM(BK100:BK141)</f>
        <v>0</v>
      </c>
    </row>
    <row r="100" spans="1:65" s="2" customFormat="1" ht="21.75" customHeight="1">
      <c r="A100" s="39"/>
      <c r="B100" s="40"/>
      <c r="C100" s="219" t="s">
        <v>80</v>
      </c>
      <c r="D100" s="219" t="s">
        <v>134</v>
      </c>
      <c r="E100" s="220" t="s">
        <v>135</v>
      </c>
      <c r="F100" s="221" t="s">
        <v>136</v>
      </c>
      <c r="G100" s="222" t="s">
        <v>137</v>
      </c>
      <c r="H100" s="223">
        <v>282.641</v>
      </c>
      <c r="I100" s="224"/>
      <c r="J100" s="225">
        <f>ROUND(I100*H100,2)</f>
        <v>0</v>
      </c>
      <c r="K100" s="221" t="s">
        <v>138</v>
      </c>
      <c r="L100" s="45"/>
      <c r="M100" s="226" t="s">
        <v>19</v>
      </c>
      <c r="N100" s="227" t="s">
        <v>43</v>
      </c>
      <c r="O100" s="85"/>
      <c r="P100" s="228">
        <f>O100*H100</f>
        <v>0</v>
      </c>
      <c r="Q100" s="228">
        <v>0</v>
      </c>
      <c r="R100" s="228">
        <f>Q100*H100</f>
        <v>0</v>
      </c>
      <c r="S100" s="228">
        <v>0.295</v>
      </c>
      <c r="T100" s="229">
        <f>S100*H100</f>
        <v>83.379095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30" t="s">
        <v>139</v>
      </c>
      <c r="AT100" s="230" t="s">
        <v>134</v>
      </c>
      <c r="AU100" s="230" t="s">
        <v>82</v>
      </c>
      <c r="AY100" s="18" t="s">
        <v>132</v>
      </c>
      <c r="BE100" s="231">
        <f>IF(N100="základní",J100,0)</f>
        <v>0</v>
      </c>
      <c r="BF100" s="231">
        <f>IF(N100="snížená",J100,0)</f>
        <v>0</v>
      </c>
      <c r="BG100" s="231">
        <f>IF(N100="zákl. přenesená",J100,0)</f>
        <v>0</v>
      </c>
      <c r="BH100" s="231">
        <f>IF(N100="sníž. přenesená",J100,0)</f>
        <v>0</v>
      </c>
      <c r="BI100" s="231">
        <f>IF(N100="nulová",J100,0)</f>
        <v>0</v>
      </c>
      <c r="BJ100" s="18" t="s">
        <v>80</v>
      </c>
      <c r="BK100" s="231">
        <f>ROUND(I100*H100,2)</f>
        <v>0</v>
      </c>
      <c r="BL100" s="18" t="s">
        <v>139</v>
      </c>
      <c r="BM100" s="230" t="s">
        <v>140</v>
      </c>
    </row>
    <row r="101" spans="1:47" s="2" customFormat="1" ht="12">
      <c r="A101" s="39"/>
      <c r="B101" s="40"/>
      <c r="C101" s="41"/>
      <c r="D101" s="232" t="s">
        <v>141</v>
      </c>
      <c r="E101" s="41"/>
      <c r="F101" s="233" t="s">
        <v>142</v>
      </c>
      <c r="G101" s="41"/>
      <c r="H101" s="41"/>
      <c r="I101" s="137"/>
      <c r="J101" s="41"/>
      <c r="K101" s="41"/>
      <c r="L101" s="45"/>
      <c r="M101" s="234"/>
      <c r="N101" s="235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141</v>
      </c>
      <c r="AU101" s="18" t="s">
        <v>82</v>
      </c>
    </row>
    <row r="102" spans="1:51" s="13" customFormat="1" ht="12">
      <c r="A102" s="13"/>
      <c r="B102" s="236"/>
      <c r="C102" s="237"/>
      <c r="D102" s="232" t="s">
        <v>143</v>
      </c>
      <c r="E102" s="238" t="s">
        <v>19</v>
      </c>
      <c r="F102" s="239" t="s">
        <v>144</v>
      </c>
      <c r="G102" s="237"/>
      <c r="H102" s="238" t="s">
        <v>19</v>
      </c>
      <c r="I102" s="240"/>
      <c r="J102" s="237"/>
      <c r="K102" s="237"/>
      <c r="L102" s="241"/>
      <c r="M102" s="242"/>
      <c r="N102" s="243"/>
      <c r="O102" s="243"/>
      <c r="P102" s="243"/>
      <c r="Q102" s="243"/>
      <c r="R102" s="243"/>
      <c r="S102" s="243"/>
      <c r="T102" s="24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5" t="s">
        <v>143</v>
      </c>
      <c r="AU102" s="245" t="s">
        <v>82</v>
      </c>
      <c r="AV102" s="13" t="s">
        <v>80</v>
      </c>
      <c r="AW102" s="13" t="s">
        <v>33</v>
      </c>
      <c r="AX102" s="13" t="s">
        <v>72</v>
      </c>
      <c r="AY102" s="245" t="s">
        <v>132</v>
      </c>
    </row>
    <row r="103" spans="1:51" s="14" customFormat="1" ht="12">
      <c r="A103" s="14"/>
      <c r="B103" s="246"/>
      <c r="C103" s="247"/>
      <c r="D103" s="232" t="s">
        <v>143</v>
      </c>
      <c r="E103" s="248" t="s">
        <v>19</v>
      </c>
      <c r="F103" s="249" t="s">
        <v>145</v>
      </c>
      <c r="G103" s="247"/>
      <c r="H103" s="250">
        <v>192.985</v>
      </c>
      <c r="I103" s="251"/>
      <c r="J103" s="247"/>
      <c r="K103" s="247"/>
      <c r="L103" s="252"/>
      <c r="M103" s="253"/>
      <c r="N103" s="254"/>
      <c r="O103" s="254"/>
      <c r="P103" s="254"/>
      <c r="Q103" s="254"/>
      <c r="R103" s="254"/>
      <c r="S103" s="254"/>
      <c r="T103" s="25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6" t="s">
        <v>143</v>
      </c>
      <c r="AU103" s="256" t="s">
        <v>82</v>
      </c>
      <c r="AV103" s="14" t="s">
        <v>82</v>
      </c>
      <c r="AW103" s="14" t="s">
        <v>33</v>
      </c>
      <c r="AX103" s="14" t="s">
        <v>72</v>
      </c>
      <c r="AY103" s="256" t="s">
        <v>132</v>
      </c>
    </row>
    <row r="104" spans="1:51" s="13" customFormat="1" ht="12">
      <c r="A104" s="13"/>
      <c r="B104" s="236"/>
      <c r="C104" s="237"/>
      <c r="D104" s="232" t="s">
        <v>143</v>
      </c>
      <c r="E104" s="238" t="s">
        <v>19</v>
      </c>
      <c r="F104" s="239" t="s">
        <v>146</v>
      </c>
      <c r="G104" s="237"/>
      <c r="H104" s="238" t="s">
        <v>19</v>
      </c>
      <c r="I104" s="240"/>
      <c r="J104" s="237"/>
      <c r="K104" s="237"/>
      <c r="L104" s="241"/>
      <c r="M104" s="242"/>
      <c r="N104" s="243"/>
      <c r="O104" s="243"/>
      <c r="P104" s="243"/>
      <c r="Q104" s="243"/>
      <c r="R104" s="243"/>
      <c r="S104" s="243"/>
      <c r="T104" s="24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5" t="s">
        <v>143</v>
      </c>
      <c r="AU104" s="245" t="s">
        <v>82</v>
      </c>
      <c r="AV104" s="13" t="s">
        <v>80</v>
      </c>
      <c r="AW104" s="13" t="s">
        <v>33</v>
      </c>
      <c r="AX104" s="13" t="s">
        <v>72</v>
      </c>
      <c r="AY104" s="245" t="s">
        <v>132</v>
      </c>
    </row>
    <row r="105" spans="1:51" s="14" customFormat="1" ht="12">
      <c r="A105" s="14"/>
      <c r="B105" s="246"/>
      <c r="C105" s="247"/>
      <c r="D105" s="232" t="s">
        <v>143</v>
      </c>
      <c r="E105" s="248" t="s">
        <v>19</v>
      </c>
      <c r="F105" s="249" t="s">
        <v>147</v>
      </c>
      <c r="G105" s="247"/>
      <c r="H105" s="250">
        <v>89.656</v>
      </c>
      <c r="I105" s="251"/>
      <c r="J105" s="247"/>
      <c r="K105" s="247"/>
      <c r="L105" s="252"/>
      <c r="M105" s="253"/>
      <c r="N105" s="254"/>
      <c r="O105" s="254"/>
      <c r="P105" s="254"/>
      <c r="Q105" s="254"/>
      <c r="R105" s="254"/>
      <c r="S105" s="254"/>
      <c r="T105" s="255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6" t="s">
        <v>143</v>
      </c>
      <c r="AU105" s="256" t="s">
        <v>82</v>
      </c>
      <c r="AV105" s="14" t="s">
        <v>82</v>
      </c>
      <c r="AW105" s="14" t="s">
        <v>33</v>
      </c>
      <c r="AX105" s="14" t="s">
        <v>72</v>
      </c>
      <c r="AY105" s="256" t="s">
        <v>132</v>
      </c>
    </row>
    <row r="106" spans="1:51" s="15" customFormat="1" ht="12">
      <c r="A106" s="15"/>
      <c r="B106" s="257"/>
      <c r="C106" s="258"/>
      <c r="D106" s="232" t="s">
        <v>143</v>
      </c>
      <c r="E106" s="259" t="s">
        <v>19</v>
      </c>
      <c r="F106" s="260" t="s">
        <v>148</v>
      </c>
      <c r="G106" s="258"/>
      <c r="H106" s="261">
        <v>282.641</v>
      </c>
      <c r="I106" s="262"/>
      <c r="J106" s="258"/>
      <c r="K106" s="258"/>
      <c r="L106" s="263"/>
      <c r="M106" s="264"/>
      <c r="N106" s="265"/>
      <c r="O106" s="265"/>
      <c r="P106" s="265"/>
      <c r="Q106" s="265"/>
      <c r="R106" s="265"/>
      <c r="S106" s="265"/>
      <c r="T106" s="266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67" t="s">
        <v>143</v>
      </c>
      <c r="AU106" s="267" t="s">
        <v>82</v>
      </c>
      <c r="AV106" s="15" t="s">
        <v>139</v>
      </c>
      <c r="AW106" s="15" t="s">
        <v>33</v>
      </c>
      <c r="AX106" s="15" t="s">
        <v>80</v>
      </c>
      <c r="AY106" s="267" t="s">
        <v>132</v>
      </c>
    </row>
    <row r="107" spans="1:65" s="2" customFormat="1" ht="21.75" customHeight="1">
      <c r="A107" s="39"/>
      <c r="B107" s="40"/>
      <c r="C107" s="219" t="s">
        <v>82</v>
      </c>
      <c r="D107" s="219" t="s">
        <v>134</v>
      </c>
      <c r="E107" s="220" t="s">
        <v>149</v>
      </c>
      <c r="F107" s="221" t="s">
        <v>150</v>
      </c>
      <c r="G107" s="222" t="s">
        <v>137</v>
      </c>
      <c r="H107" s="223">
        <v>282.641</v>
      </c>
      <c r="I107" s="224"/>
      <c r="J107" s="225">
        <f>ROUND(I107*H107,2)</f>
        <v>0</v>
      </c>
      <c r="K107" s="221" t="s">
        <v>138</v>
      </c>
      <c r="L107" s="45"/>
      <c r="M107" s="226" t="s">
        <v>19</v>
      </c>
      <c r="N107" s="227" t="s">
        <v>43</v>
      </c>
      <c r="O107" s="85"/>
      <c r="P107" s="228">
        <f>O107*H107</f>
        <v>0</v>
      </c>
      <c r="Q107" s="228">
        <v>0</v>
      </c>
      <c r="R107" s="228">
        <f>Q107*H107</f>
        <v>0</v>
      </c>
      <c r="S107" s="228">
        <v>0.3</v>
      </c>
      <c r="T107" s="229">
        <f>S107*H107</f>
        <v>84.7923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30" t="s">
        <v>139</v>
      </c>
      <c r="AT107" s="230" t="s">
        <v>134</v>
      </c>
      <c r="AU107" s="230" t="s">
        <v>82</v>
      </c>
      <c r="AY107" s="18" t="s">
        <v>132</v>
      </c>
      <c r="BE107" s="231">
        <f>IF(N107="základní",J107,0)</f>
        <v>0</v>
      </c>
      <c r="BF107" s="231">
        <f>IF(N107="snížená",J107,0)</f>
        <v>0</v>
      </c>
      <c r="BG107" s="231">
        <f>IF(N107="zákl. přenesená",J107,0)</f>
        <v>0</v>
      </c>
      <c r="BH107" s="231">
        <f>IF(N107="sníž. přenesená",J107,0)</f>
        <v>0</v>
      </c>
      <c r="BI107" s="231">
        <f>IF(N107="nulová",J107,0)</f>
        <v>0</v>
      </c>
      <c r="BJ107" s="18" t="s">
        <v>80</v>
      </c>
      <c r="BK107" s="231">
        <f>ROUND(I107*H107,2)</f>
        <v>0</v>
      </c>
      <c r="BL107" s="18" t="s">
        <v>139</v>
      </c>
      <c r="BM107" s="230" t="s">
        <v>151</v>
      </c>
    </row>
    <row r="108" spans="1:47" s="2" customFormat="1" ht="12">
      <c r="A108" s="39"/>
      <c r="B108" s="40"/>
      <c r="C108" s="41"/>
      <c r="D108" s="232" t="s">
        <v>141</v>
      </c>
      <c r="E108" s="41"/>
      <c r="F108" s="233" t="s">
        <v>152</v>
      </c>
      <c r="G108" s="41"/>
      <c r="H108" s="41"/>
      <c r="I108" s="137"/>
      <c r="J108" s="41"/>
      <c r="K108" s="41"/>
      <c r="L108" s="45"/>
      <c r="M108" s="234"/>
      <c r="N108" s="235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141</v>
      </c>
      <c r="AU108" s="18" t="s">
        <v>82</v>
      </c>
    </row>
    <row r="109" spans="1:51" s="13" customFormat="1" ht="12">
      <c r="A109" s="13"/>
      <c r="B109" s="236"/>
      <c r="C109" s="237"/>
      <c r="D109" s="232" t="s">
        <v>143</v>
      </c>
      <c r="E109" s="238" t="s">
        <v>19</v>
      </c>
      <c r="F109" s="239" t="s">
        <v>153</v>
      </c>
      <c r="G109" s="237"/>
      <c r="H109" s="238" t="s">
        <v>19</v>
      </c>
      <c r="I109" s="240"/>
      <c r="J109" s="237"/>
      <c r="K109" s="237"/>
      <c r="L109" s="241"/>
      <c r="M109" s="242"/>
      <c r="N109" s="243"/>
      <c r="O109" s="243"/>
      <c r="P109" s="243"/>
      <c r="Q109" s="243"/>
      <c r="R109" s="243"/>
      <c r="S109" s="243"/>
      <c r="T109" s="24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5" t="s">
        <v>143</v>
      </c>
      <c r="AU109" s="245" t="s">
        <v>82</v>
      </c>
      <c r="AV109" s="13" t="s">
        <v>80</v>
      </c>
      <c r="AW109" s="13" t="s">
        <v>33</v>
      </c>
      <c r="AX109" s="13" t="s">
        <v>72</v>
      </c>
      <c r="AY109" s="245" t="s">
        <v>132</v>
      </c>
    </row>
    <row r="110" spans="1:51" s="14" customFormat="1" ht="12">
      <c r="A110" s="14"/>
      <c r="B110" s="246"/>
      <c r="C110" s="247"/>
      <c r="D110" s="232" t="s">
        <v>143</v>
      </c>
      <c r="E110" s="248" t="s">
        <v>19</v>
      </c>
      <c r="F110" s="249" t="s">
        <v>145</v>
      </c>
      <c r="G110" s="247"/>
      <c r="H110" s="250">
        <v>192.985</v>
      </c>
      <c r="I110" s="251"/>
      <c r="J110" s="247"/>
      <c r="K110" s="247"/>
      <c r="L110" s="252"/>
      <c r="M110" s="253"/>
      <c r="N110" s="254"/>
      <c r="O110" s="254"/>
      <c r="P110" s="254"/>
      <c r="Q110" s="254"/>
      <c r="R110" s="254"/>
      <c r="S110" s="254"/>
      <c r="T110" s="255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6" t="s">
        <v>143</v>
      </c>
      <c r="AU110" s="256" t="s">
        <v>82</v>
      </c>
      <c r="AV110" s="14" t="s">
        <v>82</v>
      </c>
      <c r="AW110" s="14" t="s">
        <v>33</v>
      </c>
      <c r="AX110" s="14" t="s">
        <v>72</v>
      </c>
      <c r="AY110" s="256" t="s">
        <v>132</v>
      </c>
    </row>
    <row r="111" spans="1:51" s="13" customFormat="1" ht="12">
      <c r="A111" s="13"/>
      <c r="B111" s="236"/>
      <c r="C111" s="237"/>
      <c r="D111" s="232" t="s">
        <v>143</v>
      </c>
      <c r="E111" s="238" t="s">
        <v>19</v>
      </c>
      <c r="F111" s="239" t="s">
        <v>154</v>
      </c>
      <c r="G111" s="237"/>
      <c r="H111" s="238" t="s">
        <v>19</v>
      </c>
      <c r="I111" s="240"/>
      <c r="J111" s="237"/>
      <c r="K111" s="237"/>
      <c r="L111" s="241"/>
      <c r="M111" s="242"/>
      <c r="N111" s="243"/>
      <c r="O111" s="243"/>
      <c r="P111" s="243"/>
      <c r="Q111" s="243"/>
      <c r="R111" s="243"/>
      <c r="S111" s="243"/>
      <c r="T111" s="24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5" t="s">
        <v>143</v>
      </c>
      <c r="AU111" s="245" t="s">
        <v>82</v>
      </c>
      <c r="AV111" s="13" t="s">
        <v>80</v>
      </c>
      <c r="AW111" s="13" t="s">
        <v>33</v>
      </c>
      <c r="AX111" s="13" t="s">
        <v>72</v>
      </c>
      <c r="AY111" s="245" t="s">
        <v>132</v>
      </c>
    </row>
    <row r="112" spans="1:51" s="14" customFormat="1" ht="12">
      <c r="A112" s="14"/>
      <c r="B112" s="246"/>
      <c r="C112" s="247"/>
      <c r="D112" s="232" t="s">
        <v>143</v>
      </c>
      <c r="E112" s="248" t="s">
        <v>19</v>
      </c>
      <c r="F112" s="249" t="s">
        <v>147</v>
      </c>
      <c r="G112" s="247"/>
      <c r="H112" s="250">
        <v>89.656</v>
      </c>
      <c r="I112" s="251"/>
      <c r="J112" s="247"/>
      <c r="K112" s="247"/>
      <c r="L112" s="252"/>
      <c r="M112" s="253"/>
      <c r="N112" s="254"/>
      <c r="O112" s="254"/>
      <c r="P112" s="254"/>
      <c r="Q112" s="254"/>
      <c r="R112" s="254"/>
      <c r="S112" s="254"/>
      <c r="T112" s="255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6" t="s">
        <v>143</v>
      </c>
      <c r="AU112" s="256" t="s">
        <v>82</v>
      </c>
      <c r="AV112" s="14" t="s">
        <v>82</v>
      </c>
      <c r="AW112" s="14" t="s">
        <v>33</v>
      </c>
      <c r="AX112" s="14" t="s">
        <v>72</v>
      </c>
      <c r="AY112" s="256" t="s">
        <v>132</v>
      </c>
    </row>
    <row r="113" spans="1:51" s="15" customFormat="1" ht="12">
      <c r="A113" s="15"/>
      <c r="B113" s="257"/>
      <c r="C113" s="258"/>
      <c r="D113" s="232" t="s">
        <v>143</v>
      </c>
      <c r="E113" s="259" t="s">
        <v>19</v>
      </c>
      <c r="F113" s="260" t="s">
        <v>148</v>
      </c>
      <c r="G113" s="258"/>
      <c r="H113" s="261">
        <v>282.641</v>
      </c>
      <c r="I113" s="262"/>
      <c r="J113" s="258"/>
      <c r="K113" s="258"/>
      <c r="L113" s="263"/>
      <c r="M113" s="264"/>
      <c r="N113" s="265"/>
      <c r="O113" s="265"/>
      <c r="P113" s="265"/>
      <c r="Q113" s="265"/>
      <c r="R113" s="265"/>
      <c r="S113" s="265"/>
      <c r="T113" s="266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67" t="s">
        <v>143</v>
      </c>
      <c r="AU113" s="267" t="s">
        <v>82</v>
      </c>
      <c r="AV113" s="15" t="s">
        <v>139</v>
      </c>
      <c r="AW113" s="15" t="s">
        <v>33</v>
      </c>
      <c r="AX113" s="15" t="s">
        <v>80</v>
      </c>
      <c r="AY113" s="267" t="s">
        <v>132</v>
      </c>
    </row>
    <row r="114" spans="1:65" s="2" customFormat="1" ht="21.75" customHeight="1">
      <c r="A114" s="39"/>
      <c r="B114" s="40"/>
      <c r="C114" s="219" t="s">
        <v>155</v>
      </c>
      <c r="D114" s="219" t="s">
        <v>134</v>
      </c>
      <c r="E114" s="220" t="s">
        <v>156</v>
      </c>
      <c r="F114" s="221" t="s">
        <v>157</v>
      </c>
      <c r="G114" s="222" t="s">
        <v>158</v>
      </c>
      <c r="H114" s="223">
        <v>121.757</v>
      </c>
      <c r="I114" s="224"/>
      <c r="J114" s="225">
        <f>ROUND(I114*H114,2)</f>
        <v>0</v>
      </c>
      <c r="K114" s="221" t="s">
        <v>138</v>
      </c>
      <c r="L114" s="45"/>
      <c r="M114" s="226" t="s">
        <v>19</v>
      </c>
      <c r="N114" s="227" t="s">
        <v>43</v>
      </c>
      <c r="O114" s="85"/>
      <c r="P114" s="228">
        <f>O114*H114</f>
        <v>0</v>
      </c>
      <c r="Q114" s="228">
        <v>0</v>
      </c>
      <c r="R114" s="228">
        <f>Q114*H114</f>
        <v>0</v>
      </c>
      <c r="S114" s="228">
        <v>0</v>
      </c>
      <c r="T114" s="229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30" t="s">
        <v>139</v>
      </c>
      <c r="AT114" s="230" t="s">
        <v>134</v>
      </c>
      <c r="AU114" s="230" t="s">
        <v>82</v>
      </c>
      <c r="AY114" s="18" t="s">
        <v>132</v>
      </c>
      <c r="BE114" s="231">
        <f>IF(N114="základní",J114,0)</f>
        <v>0</v>
      </c>
      <c r="BF114" s="231">
        <f>IF(N114="snížená",J114,0)</f>
        <v>0</v>
      </c>
      <c r="BG114" s="231">
        <f>IF(N114="zákl. přenesená",J114,0)</f>
        <v>0</v>
      </c>
      <c r="BH114" s="231">
        <f>IF(N114="sníž. přenesená",J114,0)</f>
        <v>0</v>
      </c>
      <c r="BI114" s="231">
        <f>IF(N114="nulová",J114,0)</f>
        <v>0</v>
      </c>
      <c r="BJ114" s="18" t="s">
        <v>80</v>
      </c>
      <c r="BK114" s="231">
        <f>ROUND(I114*H114,2)</f>
        <v>0</v>
      </c>
      <c r="BL114" s="18" t="s">
        <v>139</v>
      </c>
      <c r="BM114" s="230" t="s">
        <v>159</v>
      </c>
    </row>
    <row r="115" spans="1:47" s="2" customFormat="1" ht="12">
      <c r="A115" s="39"/>
      <c r="B115" s="40"/>
      <c r="C115" s="41"/>
      <c r="D115" s="232" t="s">
        <v>141</v>
      </c>
      <c r="E115" s="41"/>
      <c r="F115" s="233" t="s">
        <v>160</v>
      </c>
      <c r="G115" s="41"/>
      <c r="H115" s="41"/>
      <c r="I115" s="137"/>
      <c r="J115" s="41"/>
      <c r="K115" s="41"/>
      <c r="L115" s="45"/>
      <c r="M115" s="234"/>
      <c r="N115" s="235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141</v>
      </c>
      <c r="AU115" s="18" t="s">
        <v>82</v>
      </c>
    </row>
    <row r="116" spans="1:51" s="13" customFormat="1" ht="12">
      <c r="A116" s="13"/>
      <c r="B116" s="236"/>
      <c r="C116" s="237"/>
      <c r="D116" s="232" t="s">
        <v>143</v>
      </c>
      <c r="E116" s="238" t="s">
        <v>19</v>
      </c>
      <c r="F116" s="239" t="s">
        <v>161</v>
      </c>
      <c r="G116" s="237"/>
      <c r="H116" s="238" t="s">
        <v>19</v>
      </c>
      <c r="I116" s="240"/>
      <c r="J116" s="237"/>
      <c r="K116" s="237"/>
      <c r="L116" s="241"/>
      <c r="M116" s="242"/>
      <c r="N116" s="243"/>
      <c r="O116" s="243"/>
      <c r="P116" s="243"/>
      <c r="Q116" s="243"/>
      <c r="R116" s="243"/>
      <c r="S116" s="243"/>
      <c r="T116" s="24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5" t="s">
        <v>143</v>
      </c>
      <c r="AU116" s="245" t="s">
        <v>82</v>
      </c>
      <c r="AV116" s="13" t="s">
        <v>80</v>
      </c>
      <c r="AW116" s="13" t="s">
        <v>33</v>
      </c>
      <c r="AX116" s="13" t="s">
        <v>72</v>
      </c>
      <c r="AY116" s="245" t="s">
        <v>132</v>
      </c>
    </row>
    <row r="117" spans="1:51" s="13" customFormat="1" ht="12">
      <c r="A117" s="13"/>
      <c r="B117" s="236"/>
      <c r="C117" s="237"/>
      <c r="D117" s="232" t="s">
        <v>143</v>
      </c>
      <c r="E117" s="238" t="s">
        <v>19</v>
      </c>
      <c r="F117" s="239" t="s">
        <v>153</v>
      </c>
      <c r="G117" s="237"/>
      <c r="H117" s="238" t="s">
        <v>19</v>
      </c>
      <c r="I117" s="240"/>
      <c r="J117" s="237"/>
      <c r="K117" s="237"/>
      <c r="L117" s="241"/>
      <c r="M117" s="242"/>
      <c r="N117" s="243"/>
      <c r="O117" s="243"/>
      <c r="P117" s="243"/>
      <c r="Q117" s="243"/>
      <c r="R117" s="243"/>
      <c r="S117" s="243"/>
      <c r="T117" s="24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5" t="s">
        <v>143</v>
      </c>
      <c r="AU117" s="245" t="s">
        <v>82</v>
      </c>
      <c r="AV117" s="13" t="s">
        <v>80</v>
      </c>
      <c r="AW117" s="13" t="s">
        <v>33</v>
      </c>
      <c r="AX117" s="13" t="s">
        <v>72</v>
      </c>
      <c r="AY117" s="245" t="s">
        <v>132</v>
      </c>
    </row>
    <row r="118" spans="1:51" s="14" customFormat="1" ht="12">
      <c r="A118" s="14"/>
      <c r="B118" s="246"/>
      <c r="C118" s="247"/>
      <c r="D118" s="232" t="s">
        <v>143</v>
      </c>
      <c r="E118" s="248" t="s">
        <v>19</v>
      </c>
      <c r="F118" s="249" t="s">
        <v>162</v>
      </c>
      <c r="G118" s="247"/>
      <c r="H118" s="250">
        <v>57.896</v>
      </c>
      <c r="I118" s="251"/>
      <c r="J118" s="247"/>
      <c r="K118" s="247"/>
      <c r="L118" s="252"/>
      <c r="M118" s="253"/>
      <c r="N118" s="254"/>
      <c r="O118" s="254"/>
      <c r="P118" s="254"/>
      <c r="Q118" s="254"/>
      <c r="R118" s="254"/>
      <c r="S118" s="254"/>
      <c r="T118" s="255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6" t="s">
        <v>143</v>
      </c>
      <c r="AU118" s="256" t="s">
        <v>82</v>
      </c>
      <c r="AV118" s="14" t="s">
        <v>82</v>
      </c>
      <c r="AW118" s="14" t="s">
        <v>33</v>
      </c>
      <c r="AX118" s="14" t="s">
        <v>72</v>
      </c>
      <c r="AY118" s="256" t="s">
        <v>132</v>
      </c>
    </row>
    <row r="119" spans="1:51" s="13" customFormat="1" ht="12">
      <c r="A119" s="13"/>
      <c r="B119" s="236"/>
      <c r="C119" s="237"/>
      <c r="D119" s="232" t="s">
        <v>143</v>
      </c>
      <c r="E119" s="238" t="s">
        <v>19</v>
      </c>
      <c r="F119" s="239" t="s">
        <v>154</v>
      </c>
      <c r="G119" s="237"/>
      <c r="H119" s="238" t="s">
        <v>19</v>
      </c>
      <c r="I119" s="240"/>
      <c r="J119" s="237"/>
      <c r="K119" s="237"/>
      <c r="L119" s="241"/>
      <c r="M119" s="242"/>
      <c r="N119" s="243"/>
      <c r="O119" s="243"/>
      <c r="P119" s="243"/>
      <c r="Q119" s="243"/>
      <c r="R119" s="243"/>
      <c r="S119" s="243"/>
      <c r="T119" s="24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5" t="s">
        <v>143</v>
      </c>
      <c r="AU119" s="245" t="s">
        <v>82</v>
      </c>
      <c r="AV119" s="13" t="s">
        <v>80</v>
      </c>
      <c r="AW119" s="13" t="s">
        <v>33</v>
      </c>
      <c r="AX119" s="13" t="s">
        <v>72</v>
      </c>
      <c r="AY119" s="245" t="s">
        <v>132</v>
      </c>
    </row>
    <row r="120" spans="1:51" s="14" customFormat="1" ht="12">
      <c r="A120" s="14"/>
      <c r="B120" s="246"/>
      <c r="C120" s="247"/>
      <c r="D120" s="232" t="s">
        <v>143</v>
      </c>
      <c r="E120" s="248" t="s">
        <v>19</v>
      </c>
      <c r="F120" s="249" t="s">
        <v>163</v>
      </c>
      <c r="G120" s="247"/>
      <c r="H120" s="250">
        <v>26.897</v>
      </c>
      <c r="I120" s="251"/>
      <c r="J120" s="247"/>
      <c r="K120" s="247"/>
      <c r="L120" s="252"/>
      <c r="M120" s="253"/>
      <c r="N120" s="254"/>
      <c r="O120" s="254"/>
      <c r="P120" s="254"/>
      <c r="Q120" s="254"/>
      <c r="R120" s="254"/>
      <c r="S120" s="254"/>
      <c r="T120" s="255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6" t="s">
        <v>143</v>
      </c>
      <c r="AU120" s="256" t="s">
        <v>82</v>
      </c>
      <c r="AV120" s="14" t="s">
        <v>82</v>
      </c>
      <c r="AW120" s="14" t="s">
        <v>33</v>
      </c>
      <c r="AX120" s="14" t="s">
        <v>72</v>
      </c>
      <c r="AY120" s="256" t="s">
        <v>132</v>
      </c>
    </row>
    <row r="121" spans="1:51" s="13" customFormat="1" ht="12">
      <c r="A121" s="13"/>
      <c r="B121" s="236"/>
      <c r="C121" s="237"/>
      <c r="D121" s="232" t="s">
        <v>143</v>
      </c>
      <c r="E121" s="238" t="s">
        <v>19</v>
      </c>
      <c r="F121" s="239" t="s">
        <v>164</v>
      </c>
      <c r="G121" s="237"/>
      <c r="H121" s="238" t="s">
        <v>19</v>
      </c>
      <c r="I121" s="240"/>
      <c r="J121" s="237"/>
      <c r="K121" s="237"/>
      <c r="L121" s="241"/>
      <c r="M121" s="242"/>
      <c r="N121" s="243"/>
      <c r="O121" s="243"/>
      <c r="P121" s="243"/>
      <c r="Q121" s="243"/>
      <c r="R121" s="243"/>
      <c r="S121" s="243"/>
      <c r="T121" s="24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5" t="s">
        <v>143</v>
      </c>
      <c r="AU121" s="245" t="s">
        <v>82</v>
      </c>
      <c r="AV121" s="13" t="s">
        <v>80</v>
      </c>
      <c r="AW121" s="13" t="s">
        <v>33</v>
      </c>
      <c r="AX121" s="13" t="s">
        <v>72</v>
      </c>
      <c r="AY121" s="245" t="s">
        <v>132</v>
      </c>
    </row>
    <row r="122" spans="1:51" s="14" customFormat="1" ht="12">
      <c r="A122" s="14"/>
      <c r="B122" s="246"/>
      <c r="C122" s="247"/>
      <c r="D122" s="232" t="s">
        <v>143</v>
      </c>
      <c r="E122" s="248" t="s">
        <v>19</v>
      </c>
      <c r="F122" s="249" t="s">
        <v>165</v>
      </c>
      <c r="G122" s="247"/>
      <c r="H122" s="250">
        <v>36.964</v>
      </c>
      <c r="I122" s="251"/>
      <c r="J122" s="247"/>
      <c r="K122" s="247"/>
      <c r="L122" s="252"/>
      <c r="M122" s="253"/>
      <c r="N122" s="254"/>
      <c r="O122" s="254"/>
      <c r="P122" s="254"/>
      <c r="Q122" s="254"/>
      <c r="R122" s="254"/>
      <c r="S122" s="254"/>
      <c r="T122" s="255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6" t="s">
        <v>143</v>
      </c>
      <c r="AU122" s="256" t="s">
        <v>82</v>
      </c>
      <c r="AV122" s="14" t="s">
        <v>82</v>
      </c>
      <c r="AW122" s="14" t="s">
        <v>33</v>
      </c>
      <c r="AX122" s="14" t="s">
        <v>72</v>
      </c>
      <c r="AY122" s="256" t="s">
        <v>132</v>
      </c>
    </row>
    <row r="123" spans="1:51" s="15" customFormat="1" ht="12">
      <c r="A123" s="15"/>
      <c r="B123" s="257"/>
      <c r="C123" s="258"/>
      <c r="D123" s="232" t="s">
        <v>143</v>
      </c>
      <c r="E123" s="259" t="s">
        <v>19</v>
      </c>
      <c r="F123" s="260" t="s">
        <v>148</v>
      </c>
      <c r="G123" s="258"/>
      <c r="H123" s="261">
        <v>121.757</v>
      </c>
      <c r="I123" s="262"/>
      <c r="J123" s="258"/>
      <c r="K123" s="258"/>
      <c r="L123" s="263"/>
      <c r="M123" s="264"/>
      <c r="N123" s="265"/>
      <c r="O123" s="265"/>
      <c r="P123" s="265"/>
      <c r="Q123" s="265"/>
      <c r="R123" s="265"/>
      <c r="S123" s="265"/>
      <c r="T123" s="266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67" t="s">
        <v>143</v>
      </c>
      <c r="AU123" s="267" t="s">
        <v>82</v>
      </c>
      <c r="AV123" s="15" t="s">
        <v>139</v>
      </c>
      <c r="AW123" s="15" t="s">
        <v>33</v>
      </c>
      <c r="AX123" s="15" t="s">
        <v>80</v>
      </c>
      <c r="AY123" s="267" t="s">
        <v>132</v>
      </c>
    </row>
    <row r="124" spans="1:65" s="2" customFormat="1" ht="21.75" customHeight="1">
      <c r="A124" s="39"/>
      <c r="B124" s="40"/>
      <c r="C124" s="219" t="s">
        <v>139</v>
      </c>
      <c r="D124" s="219" t="s">
        <v>134</v>
      </c>
      <c r="E124" s="220" t="s">
        <v>166</v>
      </c>
      <c r="F124" s="221" t="s">
        <v>167</v>
      </c>
      <c r="G124" s="222" t="s">
        <v>158</v>
      </c>
      <c r="H124" s="223">
        <v>14.786</v>
      </c>
      <c r="I124" s="224"/>
      <c r="J124" s="225">
        <f>ROUND(I124*H124,2)</f>
        <v>0</v>
      </c>
      <c r="K124" s="221" t="s">
        <v>138</v>
      </c>
      <c r="L124" s="45"/>
      <c r="M124" s="226" t="s">
        <v>19</v>
      </c>
      <c r="N124" s="227" t="s">
        <v>43</v>
      </c>
      <c r="O124" s="85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0" t="s">
        <v>139</v>
      </c>
      <c r="AT124" s="230" t="s">
        <v>134</v>
      </c>
      <c r="AU124" s="230" t="s">
        <v>82</v>
      </c>
      <c r="AY124" s="18" t="s">
        <v>132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8" t="s">
        <v>80</v>
      </c>
      <c r="BK124" s="231">
        <f>ROUND(I124*H124,2)</f>
        <v>0</v>
      </c>
      <c r="BL124" s="18" t="s">
        <v>139</v>
      </c>
      <c r="BM124" s="230" t="s">
        <v>168</v>
      </c>
    </row>
    <row r="125" spans="1:47" s="2" customFormat="1" ht="12">
      <c r="A125" s="39"/>
      <c r="B125" s="40"/>
      <c r="C125" s="41"/>
      <c r="D125" s="232" t="s">
        <v>141</v>
      </c>
      <c r="E125" s="41"/>
      <c r="F125" s="233" t="s">
        <v>169</v>
      </c>
      <c r="G125" s="41"/>
      <c r="H125" s="41"/>
      <c r="I125" s="137"/>
      <c r="J125" s="41"/>
      <c r="K125" s="41"/>
      <c r="L125" s="45"/>
      <c r="M125" s="234"/>
      <c r="N125" s="235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141</v>
      </c>
      <c r="AU125" s="18" t="s">
        <v>82</v>
      </c>
    </row>
    <row r="126" spans="1:51" s="13" customFormat="1" ht="12">
      <c r="A126" s="13"/>
      <c r="B126" s="236"/>
      <c r="C126" s="237"/>
      <c r="D126" s="232" t="s">
        <v>143</v>
      </c>
      <c r="E126" s="238" t="s">
        <v>19</v>
      </c>
      <c r="F126" s="239" t="s">
        <v>164</v>
      </c>
      <c r="G126" s="237"/>
      <c r="H126" s="238" t="s">
        <v>19</v>
      </c>
      <c r="I126" s="240"/>
      <c r="J126" s="237"/>
      <c r="K126" s="237"/>
      <c r="L126" s="241"/>
      <c r="M126" s="242"/>
      <c r="N126" s="243"/>
      <c r="O126" s="243"/>
      <c r="P126" s="243"/>
      <c r="Q126" s="243"/>
      <c r="R126" s="243"/>
      <c r="S126" s="243"/>
      <c r="T126" s="24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5" t="s">
        <v>143</v>
      </c>
      <c r="AU126" s="245" t="s">
        <v>82</v>
      </c>
      <c r="AV126" s="13" t="s">
        <v>80</v>
      </c>
      <c r="AW126" s="13" t="s">
        <v>33</v>
      </c>
      <c r="AX126" s="13" t="s">
        <v>72</v>
      </c>
      <c r="AY126" s="245" t="s">
        <v>132</v>
      </c>
    </row>
    <row r="127" spans="1:51" s="14" customFormat="1" ht="12">
      <c r="A127" s="14"/>
      <c r="B127" s="246"/>
      <c r="C127" s="247"/>
      <c r="D127" s="232" t="s">
        <v>143</v>
      </c>
      <c r="E127" s="248" t="s">
        <v>19</v>
      </c>
      <c r="F127" s="249" t="s">
        <v>170</v>
      </c>
      <c r="G127" s="247"/>
      <c r="H127" s="250">
        <v>14.786</v>
      </c>
      <c r="I127" s="251"/>
      <c r="J127" s="247"/>
      <c r="K127" s="247"/>
      <c r="L127" s="252"/>
      <c r="M127" s="253"/>
      <c r="N127" s="254"/>
      <c r="O127" s="254"/>
      <c r="P127" s="254"/>
      <c r="Q127" s="254"/>
      <c r="R127" s="254"/>
      <c r="S127" s="254"/>
      <c r="T127" s="25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6" t="s">
        <v>143</v>
      </c>
      <c r="AU127" s="256" t="s">
        <v>82</v>
      </c>
      <c r="AV127" s="14" t="s">
        <v>82</v>
      </c>
      <c r="AW127" s="14" t="s">
        <v>33</v>
      </c>
      <c r="AX127" s="14" t="s">
        <v>72</v>
      </c>
      <c r="AY127" s="256" t="s">
        <v>132</v>
      </c>
    </row>
    <row r="128" spans="1:51" s="15" customFormat="1" ht="12">
      <c r="A128" s="15"/>
      <c r="B128" s="257"/>
      <c r="C128" s="258"/>
      <c r="D128" s="232" t="s">
        <v>143</v>
      </c>
      <c r="E128" s="259" t="s">
        <v>19</v>
      </c>
      <c r="F128" s="260" t="s">
        <v>148</v>
      </c>
      <c r="G128" s="258"/>
      <c r="H128" s="261">
        <v>14.786</v>
      </c>
      <c r="I128" s="262"/>
      <c r="J128" s="258"/>
      <c r="K128" s="258"/>
      <c r="L128" s="263"/>
      <c r="M128" s="264"/>
      <c r="N128" s="265"/>
      <c r="O128" s="265"/>
      <c r="P128" s="265"/>
      <c r="Q128" s="265"/>
      <c r="R128" s="265"/>
      <c r="S128" s="265"/>
      <c r="T128" s="266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67" t="s">
        <v>143</v>
      </c>
      <c r="AU128" s="267" t="s">
        <v>82</v>
      </c>
      <c r="AV128" s="15" t="s">
        <v>139</v>
      </c>
      <c r="AW128" s="15" t="s">
        <v>33</v>
      </c>
      <c r="AX128" s="15" t="s">
        <v>80</v>
      </c>
      <c r="AY128" s="267" t="s">
        <v>132</v>
      </c>
    </row>
    <row r="129" spans="1:65" s="2" customFormat="1" ht="21.75" customHeight="1">
      <c r="A129" s="39"/>
      <c r="B129" s="40"/>
      <c r="C129" s="219" t="s">
        <v>171</v>
      </c>
      <c r="D129" s="219" t="s">
        <v>134</v>
      </c>
      <c r="E129" s="220" t="s">
        <v>172</v>
      </c>
      <c r="F129" s="221" t="s">
        <v>173</v>
      </c>
      <c r="G129" s="222" t="s">
        <v>158</v>
      </c>
      <c r="H129" s="223">
        <v>14.786</v>
      </c>
      <c r="I129" s="224"/>
      <c r="J129" s="225">
        <f>ROUND(I129*H129,2)</f>
        <v>0</v>
      </c>
      <c r="K129" s="221" t="s">
        <v>138</v>
      </c>
      <c r="L129" s="45"/>
      <c r="M129" s="226" t="s">
        <v>19</v>
      </c>
      <c r="N129" s="227" t="s">
        <v>43</v>
      </c>
      <c r="O129" s="85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0" t="s">
        <v>139</v>
      </c>
      <c r="AT129" s="230" t="s">
        <v>134</v>
      </c>
      <c r="AU129" s="230" t="s">
        <v>82</v>
      </c>
      <c r="AY129" s="18" t="s">
        <v>132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8" t="s">
        <v>80</v>
      </c>
      <c r="BK129" s="231">
        <f>ROUND(I129*H129,2)</f>
        <v>0</v>
      </c>
      <c r="BL129" s="18" t="s">
        <v>139</v>
      </c>
      <c r="BM129" s="230" t="s">
        <v>174</v>
      </c>
    </row>
    <row r="130" spans="1:47" s="2" customFormat="1" ht="12">
      <c r="A130" s="39"/>
      <c r="B130" s="40"/>
      <c r="C130" s="41"/>
      <c r="D130" s="232" t="s">
        <v>141</v>
      </c>
      <c r="E130" s="41"/>
      <c r="F130" s="233" t="s">
        <v>175</v>
      </c>
      <c r="G130" s="41"/>
      <c r="H130" s="41"/>
      <c r="I130" s="137"/>
      <c r="J130" s="41"/>
      <c r="K130" s="41"/>
      <c r="L130" s="45"/>
      <c r="M130" s="234"/>
      <c r="N130" s="235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141</v>
      </c>
      <c r="AU130" s="18" t="s">
        <v>82</v>
      </c>
    </row>
    <row r="131" spans="1:65" s="2" customFormat="1" ht="21.75" customHeight="1">
      <c r="A131" s="39"/>
      <c r="B131" s="40"/>
      <c r="C131" s="219" t="s">
        <v>176</v>
      </c>
      <c r="D131" s="219" t="s">
        <v>134</v>
      </c>
      <c r="E131" s="220" t="s">
        <v>177</v>
      </c>
      <c r="F131" s="221" t="s">
        <v>178</v>
      </c>
      <c r="G131" s="222" t="s">
        <v>179</v>
      </c>
      <c r="H131" s="223">
        <v>26.615</v>
      </c>
      <c r="I131" s="224"/>
      <c r="J131" s="225">
        <f>ROUND(I131*H131,2)</f>
        <v>0</v>
      </c>
      <c r="K131" s="221" t="s">
        <v>138</v>
      </c>
      <c r="L131" s="45"/>
      <c r="M131" s="226" t="s">
        <v>19</v>
      </c>
      <c r="N131" s="227" t="s">
        <v>43</v>
      </c>
      <c r="O131" s="85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0" t="s">
        <v>139</v>
      </c>
      <c r="AT131" s="230" t="s">
        <v>134</v>
      </c>
      <c r="AU131" s="230" t="s">
        <v>82</v>
      </c>
      <c r="AY131" s="18" t="s">
        <v>132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8" t="s">
        <v>80</v>
      </c>
      <c r="BK131" s="231">
        <f>ROUND(I131*H131,2)</f>
        <v>0</v>
      </c>
      <c r="BL131" s="18" t="s">
        <v>139</v>
      </c>
      <c r="BM131" s="230" t="s">
        <v>180</v>
      </c>
    </row>
    <row r="132" spans="1:47" s="2" customFormat="1" ht="12">
      <c r="A132" s="39"/>
      <c r="B132" s="40"/>
      <c r="C132" s="41"/>
      <c r="D132" s="232" t="s">
        <v>141</v>
      </c>
      <c r="E132" s="41"/>
      <c r="F132" s="233" t="s">
        <v>181</v>
      </c>
      <c r="G132" s="41"/>
      <c r="H132" s="41"/>
      <c r="I132" s="137"/>
      <c r="J132" s="41"/>
      <c r="K132" s="41"/>
      <c r="L132" s="45"/>
      <c r="M132" s="234"/>
      <c r="N132" s="235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141</v>
      </c>
      <c r="AU132" s="18" t="s">
        <v>82</v>
      </c>
    </row>
    <row r="133" spans="1:51" s="14" customFormat="1" ht="12">
      <c r="A133" s="14"/>
      <c r="B133" s="246"/>
      <c r="C133" s="247"/>
      <c r="D133" s="232" t="s">
        <v>143</v>
      </c>
      <c r="E133" s="248" t="s">
        <v>19</v>
      </c>
      <c r="F133" s="249" t="s">
        <v>182</v>
      </c>
      <c r="G133" s="247"/>
      <c r="H133" s="250">
        <v>26.615</v>
      </c>
      <c r="I133" s="251"/>
      <c r="J133" s="247"/>
      <c r="K133" s="247"/>
      <c r="L133" s="252"/>
      <c r="M133" s="253"/>
      <c r="N133" s="254"/>
      <c r="O133" s="254"/>
      <c r="P133" s="254"/>
      <c r="Q133" s="254"/>
      <c r="R133" s="254"/>
      <c r="S133" s="254"/>
      <c r="T133" s="25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6" t="s">
        <v>143</v>
      </c>
      <c r="AU133" s="256" t="s">
        <v>82</v>
      </c>
      <c r="AV133" s="14" t="s">
        <v>82</v>
      </c>
      <c r="AW133" s="14" t="s">
        <v>33</v>
      </c>
      <c r="AX133" s="14" t="s">
        <v>72</v>
      </c>
      <c r="AY133" s="256" t="s">
        <v>132</v>
      </c>
    </row>
    <row r="134" spans="1:51" s="15" customFormat="1" ht="12">
      <c r="A134" s="15"/>
      <c r="B134" s="257"/>
      <c r="C134" s="258"/>
      <c r="D134" s="232" t="s">
        <v>143</v>
      </c>
      <c r="E134" s="259" t="s">
        <v>19</v>
      </c>
      <c r="F134" s="260" t="s">
        <v>148</v>
      </c>
      <c r="G134" s="258"/>
      <c r="H134" s="261">
        <v>26.615</v>
      </c>
      <c r="I134" s="262"/>
      <c r="J134" s="258"/>
      <c r="K134" s="258"/>
      <c r="L134" s="263"/>
      <c r="M134" s="264"/>
      <c r="N134" s="265"/>
      <c r="O134" s="265"/>
      <c r="P134" s="265"/>
      <c r="Q134" s="265"/>
      <c r="R134" s="265"/>
      <c r="S134" s="265"/>
      <c r="T134" s="266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67" t="s">
        <v>143</v>
      </c>
      <c r="AU134" s="267" t="s">
        <v>82</v>
      </c>
      <c r="AV134" s="15" t="s">
        <v>139</v>
      </c>
      <c r="AW134" s="15" t="s">
        <v>33</v>
      </c>
      <c r="AX134" s="15" t="s">
        <v>80</v>
      </c>
      <c r="AY134" s="267" t="s">
        <v>132</v>
      </c>
    </row>
    <row r="135" spans="1:65" s="2" customFormat="1" ht="16.5" customHeight="1">
      <c r="A135" s="39"/>
      <c r="B135" s="40"/>
      <c r="C135" s="219" t="s">
        <v>183</v>
      </c>
      <c r="D135" s="219" t="s">
        <v>134</v>
      </c>
      <c r="E135" s="220" t="s">
        <v>184</v>
      </c>
      <c r="F135" s="221" t="s">
        <v>185</v>
      </c>
      <c r="G135" s="222" t="s">
        <v>158</v>
      </c>
      <c r="H135" s="223">
        <v>14.786</v>
      </c>
      <c r="I135" s="224"/>
      <c r="J135" s="225">
        <f>ROUND(I135*H135,2)</f>
        <v>0</v>
      </c>
      <c r="K135" s="221" t="s">
        <v>138</v>
      </c>
      <c r="L135" s="45"/>
      <c r="M135" s="226" t="s">
        <v>19</v>
      </c>
      <c r="N135" s="227" t="s">
        <v>43</v>
      </c>
      <c r="O135" s="85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139</v>
      </c>
      <c r="AT135" s="230" t="s">
        <v>134</v>
      </c>
      <c r="AU135" s="230" t="s">
        <v>82</v>
      </c>
      <c r="AY135" s="18" t="s">
        <v>132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80</v>
      </c>
      <c r="BK135" s="231">
        <f>ROUND(I135*H135,2)</f>
        <v>0</v>
      </c>
      <c r="BL135" s="18" t="s">
        <v>139</v>
      </c>
      <c r="BM135" s="230" t="s">
        <v>186</v>
      </c>
    </row>
    <row r="136" spans="1:47" s="2" customFormat="1" ht="12">
      <c r="A136" s="39"/>
      <c r="B136" s="40"/>
      <c r="C136" s="41"/>
      <c r="D136" s="232" t="s">
        <v>141</v>
      </c>
      <c r="E136" s="41"/>
      <c r="F136" s="233" t="s">
        <v>187</v>
      </c>
      <c r="G136" s="41"/>
      <c r="H136" s="41"/>
      <c r="I136" s="137"/>
      <c r="J136" s="41"/>
      <c r="K136" s="41"/>
      <c r="L136" s="45"/>
      <c r="M136" s="234"/>
      <c r="N136" s="235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141</v>
      </c>
      <c r="AU136" s="18" t="s">
        <v>82</v>
      </c>
    </row>
    <row r="137" spans="1:65" s="2" customFormat="1" ht="21.75" customHeight="1">
      <c r="A137" s="39"/>
      <c r="B137" s="40"/>
      <c r="C137" s="219" t="s">
        <v>188</v>
      </c>
      <c r="D137" s="219" t="s">
        <v>134</v>
      </c>
      <c r="E137" s="220" t="s">
        <v>189</v>
      </c>
      <c r="F137" s="221" t="s">
        <v>190</v>
      </c>
      <c r="G137" s="222" t="s">
        <v>158</v>
      </c>
      <c r="H137" s="223">
        <v>22.178</v>
      </c>
      <c r="I137" s="224"/>
      <c r="J137" s="225">
        <f>ROUND(I137*H137,2)</f>
        <v>0</v>
      </c>
      <c r="K137" s="221" t="s">
        <v>138</v>
      </c>
      <c r="L137" s="45"/>
      <c r="M137" s="226" t="s">
        <v>19</v>
      </c>
      <c r="N137" s="227" t="s">
        <v>43</v>
      </c>
      <c r="O137" s="85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139</v>
      </c>
      <c r="AT137" s="230" t="s">
        <v>134</v>
      </c>
      <c r="AU137" s="230" t="s">
        <v>82</v>
      </c>
      <c r="AY137" s="18" t="s">
        <v>132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80</v>
      </c>
      <c r="BK137" s="231">
        <f>ROUND(I137*H137,2)</f>
        <v>0</v>
      </c>
      <c r="BL137" s="18" t="s">
        <v>139</v>
      </c>
      <c r="BM137" s="230" t="s">
        <v>191</v>
      </c>
    </row>
    <row r="138" spans="1:47" s="2" customFormat="1" ht="12">
      <c r="A138" s="39"/>
      <c r="B138" s="40"/>
      <c r="C138" s="41"/>
      <c r="D138" s="232" t="s">
        <v>141</v>
      </c>
      <c r="E138" s="41"/>
      <c r="F138" s="233" t="s">
        <v>192</v>
      </c>
      <c r="G138" s="41"/>
      <c r="H138" s="41"/>
      <c r="I138" s="137"/>
      <c r="J138" s="41"/>
      <c r="K138" s="41"/>
      <c r="L138" s="45"/>
      <c r="M138" s="234"/>
      <c r="N138" s="235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141</v>
      </c>
      <c r="AU138" s="18" t="s">
        <v>82</v>
      </c>
    </row>
    <row r="139" spans="1:51" s="13" customFormat="1" ht="12">
      <c r="A139" s="13"/>
      <c r="B139" s="236"/>
      <c r="C139" s="237"/>
      <c r="D139" s="232" t="s">
        <v>143</v>
      </c>
      <c r="E139" s="238" t="s">
        <v>19</v>
      </c>
      <c r="F139" s="239" t="s">
        <v>164</v>
      </c>
      <c r="G139" s="237"/>
      <c r="H139" s="238" t="s">
        <v>19</v>
      </c>
      <c r="I139" s="240"/>
      <c r="J139" s="237"/>
      <c r="K139" s="237"/>
      <c r="L139" s="241"/>
      <c r="M139" s="242"/>
      <c r="N139" s="243"/>
      <c r="O139" s="243"/>
      <c r="P139" s="243"/>
      <c r="Q139" s="243"/>
      <c r="R139" s="243"/>
      <c r="S139" s="243"/>
      <c r="T139" s="24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5" t="s">
        <v>143</v>
      </c>
      <c r="AU139" s="245" t="s">
        <v>82</v>
      </c>
      <c r="AV139" s="13" t="s">
        <v>80</v>
      </c>
      <c r="AW139" s="13" t="s">
        <v>33</v>
      </c>
      <c r="AX139" s="13" t="s">
        <v>72</v>
      </c>
      <c r="AY139" s="245" t="s">
        <v>132</v>
      </c>
    </row>
    <row r="140" spans="1:51" s="14" customFormat="1" ht="12">
      <c r="A140" s="14"/>
      <c r="B140" s="246"/>
      <c r="C140" s="247"/>
      <c r="D140" s="232" t="s">
        <v>143</v>
      </c>
      <c r="E140" s="248" t="s">
        <v>19</v>
      </c>
      <c r="F140" s="249" t="s">
        <v>193</v>
      </c>
      <c r="G140" s="247"/>
      <c r="H140" s="250">
        <v>22.178</v>
      </c>
      <c r="I140" s="251"/>
      <c r="J140" s="247"/>
      <c r="K140" s="247"/>
      <c r="L140" s="252"/>
      <c r="M140" s="253"/>
      <c r="N140" s="254"/>
      <c r="O140" s="254"/>
      <c r="P140" s="254"/>
      <c r="Q140" s="254"/>
      <c r="R140" s="254"/>
      <c r="S140" s="254"/>
      <c r="T140" s="25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6" t="s">
        <v>143</v>
      </c>
      <c r="AU140" s="256" t="s">
        <v>82</v>
      </c>
      <c r="AV140" s="14" t="s">
        <v>82</v>
      </c>
      <c r="AW140" s="14" t="s">
        <v>33</v>
      </c>
      <c r="AX140" s="14" t="s">
        <v>72</v>
      </c>
      <c r="AY140" s="256" t="s">
        <v>132</v>
      </c>
    </row>
    <row r="141" spans="1:51" s="15" customFormat="1" ht="12">
      <c r="A141" s="15"/>
      <c r="B141" s="257"/>
      <c r="C141" s="258"/>
      <c r="D141" s="232" t="s">
        <v>143</v>
      </c>
      <c r="E141" s="259" t="s">
        <v>19</v>
      </c>
      <c r="F141" s="260" t="s">
        <v>148</v>
      </c>
      <c r="G141" s="258"/>
      <c r="H141" s="261">
        <v>22.178</v>
      </c>
      <c r="I141" s="262"/>
      <c r="J141" s="258"/>
      <c r="K141" s="258"/>
      <c r="L141" s="263"/>
      <c r="M141" s="264"/>
      <c r="N141" s="265"/>
      <c r="O141" s="265"/>
      <c r="P141" s="265"/>
      <c r="Q141" s="265"/>
      <c r="R141" s="265"/>
      <c r="S141" s="265"/>
      <c r="T141" s="266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67" t="s">
        <v>143</v>
      </c>
      <c r="AU141" s="267" t="s">
        <v>82</v>
      </c>
      <c r="AV141" s="15" t="s">
        <v>139</v>
      </c>
      <c r="AW141" s="15" t="s">
        <v>33</v>
      </c>
      <c r="AX141" s="15" t="s">
        <v>80</v>
      </c>
      <c r="AY141" s="267" t="s">
        <v>132</v>
      </c>
    </row>
    <row r="142" spans="1:63" s="12" customFormat="1" ht="22.8" customHeight="1">
      <c r="A142" s="12"/>
      <c r="B142" s="203"/>
      <c r="C142" s="204"/>
      <c r="D142" s="205" t="s">
        <v>71</v>
      </c>
      <c r="E142" s="217" t="s">
        <v>82</v>
      </c>
      <c r="F142" s="217" t="s">
        <v>194</v>
      </c>
      <c r="G142" s="204"/>
      <c r="H142" s="204"/>
      <c r="I142" s="207"/>
      <c r="J142" s="218">
        <f>BK142</f>
        <v>0</v>
      </c>
      <c r="K142" s="204"/>
      <c r="L142" s="209"/>
      <c r="M142" s="210"/>
      <c r="N142" s="211"/>
      <c r="O142" s="211"/>
      <c r="P142" s="212">
        <f>SUM(P143:P153)</f>
        <v>0</v>
      </c>
      <c r="Q142" s="211"/>
      <c r="R142" s="212">
        <f>SUM(R143:R153)</f>
        <v>7.22667635</v>
      </c>
      <c r="S142" s="211"/>
      <c r="T142" s="213">
        <f>SUM(T143:T153)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4" t="s">
        <v>80</v>
      </c>
      <c r="AT142" s="215" t="s">
        <v>71</v>
      </c>
      <c r="AU142" s="215" t="s">
        <v>80</v>
      </c>
      <c r="AY142" s="214" t="s">
        <v>132</v>
      </c>
      <c r="BK142" s="216">
        <f>SUM(BK143:BK153)</f>
        <v>0</v>
      </c>
    </row>
    <row r="143" spans="1:65" s="2" customFormat="1" ht="21.75" customHeight="1">
      <c r="A143" s="39"/>
      <c r="B143" s="40"/>
      <c r="C143" s="219" t="s">
        <v>195</v>
      </c>
      <c r="D143" s="219" t="s">
        <v>134</v>
      </c>
      <c r="E143" s="220" t="s">
        <v>196</v>
      </c>
      <c r="F143" s="221" t="s">
        <v>197</v>
      </c>
      <c r="G143" s="222" t="s">
        <v>158</v>
      </c>
      <c r="H143" s="223">
        <v>1.008</v>
      </c>
      <c r="I143" s="224"/>
      <c r="J143" s="225">
        <f>ROUND(I143*H143,2)</f>
        <v>0</v>
      </c>
      <c r="K143" s="221" t="s">
        <v>138</v>
      </c>
      <c r="L143" s="45"/>
      <c r="M143" s="226" t="s">
        <v>19</v>
      </c>
      <c r="N143" s="227" t="s">
        <v>43</v>
      </c>
      <c r="O143" s="85"/>
      <c r="P143" s="228">
        <f>O143*H143</f>
        <v>0</v>
      </c>
      <c r="Q143" s="228">
        <v>2.16</v>
      </c>
      <c r="R143" s="228">
        <f>Q143*H143</f>
        <v>2.17728</v>
      </c>
      <c r="S143" s="228">
        <v>0</v>
      </c>
      <c r="T143" s="22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139</v>
      </c>
      <c r="AT143" s="230" t="s">
        <v>134</v>
      </c>
      <c r="AU143" s="230" t="s">
        <v>82</v>
      </c>
      <c r="AY143" s="18" t="s">
        <v>132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80</v>
      </c>
      <c r="BK143" s="231">
        <f>ROUND(I143*H143,2)</f>
        <v>0</v>
      </c>
      <c r="BL143" s="18" t="s">
        <v>139</v>
      </c>
      <c r="BM143" s="230" t="s">
        <v>198</v>
      </c>
    </row>
    <row r="144" spans="1:47" s="2" customFormat="1" ht="12">
      <c r="A144" s="39"/>
      <c r="B144" s="40"/>
      <c r="C144" s="41"/>
      <c r="D144" s="232" t="s">
        <v>141</v>
      </c>
      <c r="E144" s="41"/>
      <c r="F144" s="233" t="s">
        <v>199</v>
      </c>
      <c r="G144" s="41"/>
      <c r="H144" s="41"/>
      <c r="I144" s="137"/>
      <c r="J144" s="41"/>
      <c r="K144" s="41"/>
      <c r="L144" s="45"/>
      <c r="M144" s="234"/>
      <c r="N144" s="235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141</v>
      </c>
      <c r="AU144" s="18" t="s">
        <v>82</v>
      </c>
    </row>
    <row r="145" spans="1:51" s="13" customFormat="1" ht="12">
      <c r="A145" s="13"/>
      <c r="B145" s="236"/>
      <c r="C145" s="237"/>
      <c r="D145" s="232" t="s">
        <v>143</v>
      </c>
      <c r="E145" s="238" t="s">
        <v>19</v>
      </c>
      <c r="F145" s="239" t="s">
        <v>200</v>
      </c>
      <c r="G145" s="237"/>
      <c r="H145" s="238" t="s">
        <v>19</v>
      </c>
      <c r="I145" s="240"/>
      <c r="J145" s="237"/>
      <c r="K145" s="237"/>
      <c r="L145" s="241"/>
      <c r="M145" s="242"/>
      <c r="N145" s="243"/>
      <c r="O145" s="243"/>
      <c r="P145" s="243"/>
      <c r="Q145" s="243"/>
      <c r="R145" s="243"/>
      <c r="S145" s="243"/>
      <c r="T145" s="24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5" t="s">
        <v>143</v>
      </c>
      <c r="AU145" s="245" t="s">
        <v>82</v>
      </c>
      <c r="AV145" s="13" t="s">
        <v>80</v>
      </c>
      <c r="AW145" s="13" t="s">
        <v>33</v>
      </c>
      <c r="AX145" s="13" t="s">
        <v>72</v>
      </c>
      <c r="AY145" s="245" t="s">
        <v>132</v>
      </c>
    </row>
    <row r="146" spans="1:51" s="14" customFormat="1" ht="12">
      <c r="A146" s="14"/>
      <c r="B146" s="246"/>
      <c r="C146" s="247"/>
      <c r="D146" s="232" t="s">
        <v>143</v>
      </c>
      <c r="E146" s="248" t="s">
        <v>19</v>
      </c>
      <c r="F146" s="249" t="s">
        <v>201</v>
      </c>
      <c r="G146" s="247"/>
      <c r="H146" s="250">
        <v>1.008</v>
      </c>
      <c r="I146" s="251"/>
      <c r="J146" s="247"/>
      <c r="K146" s="247"/>
      <c r="L146" s="252"/>
      <c r="M146" s="253"/>
      <c r="N146" s="254"/>
      <c r="O146" s="254"/>
      <c r="P146" s="254"/>
      <c r="Q146" s="254"/>
      <c r="R146" s="254"/>
      <c r="S146" s="254"/>
      <c r="T146" s="25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6" t="s">
        <v>143</v>
      </c>
      <c r="AU146" s="256" t="s">
        <v>82</v>
      </c>
      <c r="AV146" s="14" t="s">
        <v>82</v>
      </c>
      <c r="AW146" s="14" t="s">
        <v>33</v>
      </c>
      <c r="AX146" s="14" t="s">
        <v>72</v>
      </c>
      <c r="AY146" s="256" t="s">
        <v>132</v>
      </c>
    </row>
    <row r="147" spans="1:51" s="15" customFormat="1" ht="12">
      <c r="A147" s="15"/>
      <c r="B147" s="257"/>
      <c r="C147" s="258"/>
      <c r="D147" s="232" t="s">
        <v>143</v>
      </c>
      <c r="E147" s="259" t="s">
        <v>19</v>
      </c>
      <c r="F147" s="260" t="s">
        <v>148</v>
      </c>
      <c r="G147" s="258"/>
      <c r="H147" s="261">
        <v>1.008</v>
      </c>
      <c r="I147" s="262"/>
      <c r="J147" s="258"/>
      <c r="K147" s="258"/>
      <c r="L147" s="263"/>
      <c r="M147" s="264"/>
      <c r="N147" s="265"/>
      <c r="O147" s="265"/>
      <c r="P147" s="265"/>
      <c r="Q147" s="265"/>
      <c r="R147" s="265"/>
      <c r="S147" s="265"/>
      <c r="T147" s="266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67" t="s">
        <v>143</v>
      </c>
      <c r="AU147" s="267" t="s">
        <v>82</v>
      </c>
      <c r="AV147" s="15" t="s">
        <v>139</v>
      </c>
      <c r="AW147" s="15" t="s">
        <v>33</v>
      </c>
      <c r="AX147" s="15" t="s">
        <v>80</v>
      </c>
      <c r="AY147" s="267" t="s">
        <v>132</v>
      </c>
    </row>
    <row r="148" spans="1:65" s="2" customFormat="1" ht="21.75" customHeight="1">
      <c r="A148" s="39"/>
      <c r="B148" s="40"/>
      <c r="C148" s="219" t="s">
        <v>202</v>
      </c>
      <c r="D148" s="219" t="s">
        <v>134</v>
      </c>
      <c r="E148" s="220" t="s">
        <v>203</v>
      </c>
      <c r="F148" s="221" t="s">
        <v>204</v>
      </c>
      <c r="G148" s="222" t="s">
        <v>158</v>
      </c>
      <c r="H148" s="223">
        <v>2.015</v>
      </c>
      <c r="I148" s="224"/>
      <c r="J148" s="225">
        <f>ROUND(I148*H148,2)</f>
        <v>0</v>
      </c>
      <c r="K148" s="221" t="s">
        <v>138</v>
      </c>
      <c r="L148" s="45"/>
      <c r="M148" s="226" t="s">
        <v>19</v>
      </c>
      <c r="N148" s="227" t="s">
        <v>43</v>
      </c>
      <c r="O148" s="85"/>
      <c r="P148" s="228">
        <f>O148*H148</f>
        <v>0</v>
      </c>
      <c r="Q148" s="228">
        <v>2.45329</v>
      </c>
      <c r="R148" s="228">
        <f>Q148*H148</f>
        <v>4.94337935</v>
      </c>
      <c r="S148" s="228">
        <v>0</v>
      </c>
      <c r="T148" s="22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139</v>
      </c>
      <c r="AT148" s="230" t="s">
        <v>134</v>
      </c>
      <c r="AU148" s="230" t="s">
        <v>82</v>
      </c>
      <c r="AY148" s="18" t="s">
        <v>132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80</v>
      </c>
      <c r="BK148" s="231">
        <f>ROUND(I148*H148,2)</f>
        <v>0</v>
      </c>
      <c r="BL148" s="18" t="s">
        <v>139</v>
      </c>
      <c r="BM148" s="230" t="s">
        <v>205</v>
      </c>
    </row>
    <row r="149" spans="1:47" s="2" customFormat="1" ht="12">
      <c r="A149" s="39"/>
      <c r="B149" s="40"/>
      <c r="C149" s="41"/>
      <c r="D149" s="232" t="s">
        <v>141</v>
      </c>
      <c r="E149" s="41"/>
      <c r="F149" s="233" t="s">
        <v>206</v>
      </c>
      <c r="G149" s="41"/>
      <c r="H149" s="41"/>
      <c r="I149" s="137"/>
      <c r="J149" s="41"/>
      <c r="K149" s="41"/>
      <c r="L149" s="45"/>
      <c r="M149" s="234"/>
      <c r="N149" s="235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141</v>
      </c>
      <c r="AU149" s="18" t="s">
        <v>82</v>
      </c>
    </row>
    <row r="150" spans="1:51" s="14" customFormat="1" ht="12">
      <c r="A150" s="14"/>
      <c r="B150" s="246"/>
      <c r="C150" s="247"/>
      <c r="D150" s="232" t="s">
        <v>143</v>
      </c>
      <c r="E150" s="248" t="s">
        <v>19</v>
      </c>
      <c r="F150" s="249" t="s">
        <v>207</v>
      </c>
      <c r="G150" s="247"/>
      <c r="H150" s="250">
        <v>2.015</v>
      </c>
      <c r="I150" s="251"/>
      <c r="J150" s="247"/>
      <c r="K150" s="247"/>
      <c r="L150" s="252"/>
      <c r="M150" s="253"/>
      <c r="N150" s="254"/>
      <c r="O150" s="254"/>
      <c r="P150" s="254"/>
      <c r="Q150" s="254"/>
      <c r="R150" s="254"/>
      <c r="S150" s="254"/>
      <c r="T150" s="255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6" t="s">
        <v>143</v>
      </c>
      <c r="AU150" s="256" t="s">
        <v>82</v>
      </c>
      <c r="AV150" s="14" t="s">
        <v>82</v>
      </c>
      <c r="AW150" s="14" t="s">
        <v>33</v>
      </c>
      <c r="AX150" s="14" t="s">
        <v>72</v>
      </c>
      <c r="AY150" s="256" t="s">
        <v>132</v>
      </c>
    </row>
    <row r="151" spans="1:51" s="15" customFormat="1" ht="12">
      <c r="A151" s="15"/>
      <c r="B151" s="257"/>
      <c r="C151" s="258"/>
      <c r="D151" s="232" t="s">
        <v>143</v>
      </c>
      <c r="E151" s="259" t="s">
        <v>19</v>
      </c>
      <c r="F151" s="260" t="s">
        <v>148</v>
      </c>
      <c r="G151" s="258"/>
      <c r="H151" s="261">
        <v>2.015</v>
      </c>
      <c r="I151" s="262"/>
      <c r="J151" s="258"/>
      <c r="K151" s="258"/>
      <c r="L151" s="263"/>
      <c r="M151" s="264"/>
      <c r="N151" s="265"/>
      <c r="O151" s="265"/>
      <c r="P151" s="265"/>
      <c r="Q151" s="265"/>
      <c r="R151" s="265"/>
      <c r="S151" s="265"/>
      <c r="T151" s="266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67" t="s">
        <v>143</v>
      </c>
      <c r="AU151" s="267" t="s">
        <v>82</v>
      </c>
      <c r="AV151" s="15" t="s">
        <v>139</v>
      </c>
      <c r="AW151" s="15" t="s">
        <v>33</v>
      </c>
      <c r="AX151" s="15" t="s">
        <v>80</v>
      </c>
      <c r="AY151" s="267" t="s">
        <v>132</v>
      </c>
    </row>
    <row r="152" spans="1:65" s="2" customFormat="1" ht="16.5" customHeight="1">
      <c r="A152" s="39"/>
      <c r="B152" s="40"/>
      <c r="C152" s="219" t="s">
        <v>208</v>
      </c>
      <c r="D152" s="219" t="s">
        <v>134</v>
      </c>
      <c r="E152" s="220" t="s">
        <v>209</v>
      </c>
      <c r="F152" s="221" t="s">
        <v>210</v>
      </c>
      <c r="G152" s="222" t="s">
        <v>179</v>
      </c>
      <c r="H152" s="223">
        <v>0.1</v>
      </c>
      <c r="I152" s="224"/>
      <c r="J152" s="225">
        <f>ROUND(I152*H152,2)</f>
        <v>0</v>
      </c>
      <c r="K152" s="221" t="s">
        <v>138</v>
      </c>
      <c r="L152" s="45"/>
      <c r="M152" s="226" t="s">
        <v>19</v>
      </c>
      <c r="N152" s="227" t="s">
        <v>43</v>
      </c>
      <c r="O152" s="85"/>
      <c r="P152" s="228">
        <f>O152*H152</f>
        <v>0</v>
      </c>
      <c r="Q152" s="228">
        <v>1.06017</v>
      </c>
      <c r="R152" s="228">
        <f>Q152*H152</f>
        <v>0.10601700000000001</v>
      </c>
      <c r="S152" s="228">
        <v>0</v>
      </c>
      <c r="T152" s="22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139</v>
      </c>
      <c r="AT152" s="230" t="s">
        <v>134</v>
      </c>
      <c r="AU152" s="230" t="s">
        <v>82</v>
      </c>
      <c r="AY152" s="18" t="s">
        <v>132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80</v>
      </c>
      <c r="BK152" s="231">
        <f>ROUND(I152*H152,2)</f>
        <v>0</v>
      </c>
      <c r="BL152" s="18" t="s">
        <v>139</v>
      </c>
      <c r="BM152" s="230" t="s">
        <v>211</v>
      </c>
    </row>
    <row r="153" spans="1:47" s="2" customFormat="1" ht="12">
      <c r="A153" s="39"/>
      <c r="B153" s="40"/>
      <c r="C153" s="41"/>
      <c r="D153" s="232" t="s">
        <v>141</v>
      </c>
      <c r="E153" s="41"/>
      <c r="F153" s="233" t="s">
        <v>212</v>
      </c>
      <c r="G153" s="41"/>
      <c r="H153" s="41"/>
      <c r="I153" s="137"/>
      <c r="J153" s="41"/>
      <c r="K153" s="41"/>
      <c r="L153" s="45"/>
      <c r="M153" s="234"/>
      <c r="N153" s="235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141</v>
      </c>
      <c r="AU153" s="18" t="s">
        <v>82</v>
      </c>
    </row>
    <row r="154" spans="1:63" s="12" customFormat="1" ht="22.8" customHeight="1">
      <c r="A154" s="12"/>
      <c r="B154" s="203"/>
      <c r="C154" s="204"/>
      <c r="D154" s="205" t="s">
        <v>71</v>
      </c>
      <c r="E154" s="217" t="s">
        <v>155</v>
      </c>
      <c r="F154" s="217" t="s">
        <v>213</v>
      </c>
      <c r="G154" s="204"/>
      <c r="H154" s="204"/>
      <c r="I154" s="207"/>
      <c r="J154" s="218">
        <f>BK154</f>
        <v>0</v>
      </c>
      <c r="K154" s="204"/>
      <c r="L154" s="209"/>
      <c r="M154" s="210"/>
      <c r="N154" s="211"/>
      <c r="O154" s="211"/>
      <c r="P154" s="212">
        <f>SUM(P155:P160)</f>
        <v>0</v>
      </c>
      <c r="Q154" s="211"/>
      <c r="R154" s="212">
        <f>SUM(R155:R160)</f>
        <v>0.524247</v>
      </c>
      <c r="S154" s="211"/>
      <c r="T154" s="213">
        <f>SUM(T155:T160)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4" t="s">
        <v>80</v>
      </c>
      <c r="AT154" s="215" t="s">
        <v>71</v>
      </c>
      <c r="AU154" s="215" t="s">
        <v>80</v>
      </c>
      <c r="AY154" s="214" t="s">
        <v>132</v>
      </c>
      <c r="BK154" s="216">
        <f>SUM(BK155:BK160)</f>
        <v>0</v>
      </c>
    </row>
    <row r="155" spans="1:65" s="2" customFormat="1" ht="21.75" customHeight="1">
      <c r="A155" s="39"/>
      <c r="B155" s="40"/>
      <c r="C155" s="219" t="s">
        <v>214</v>
      </c>
      <c r="D155" s="219" t="s">
        <v>134</v>
      </c>
      <c r="E155" s="220" t="s">
        <v>215</v>
      </c>
      <c r="F155" s="221" t="s">
        <v>216</v>
      </c>
      <c r="G155" s="222" t="s">
        <v>179</v>
      </c>
      <c r="H155" s="223">
        <v>0.3</v>
      </c>
      <c r="I155" s="224"/>
      <c r="J155" s="225">
        <f>ROUND(I155*H155,2)</f>
        <v>0</v>
      </c>
      <c r="K155" s="221" t="s">
        <v>138</v>
      </c>
      <c r="L155" s="45"/>
      <c r="M155" s="226" t="s">
        <v>19</v>
      </c>
      <c r="N155" s="227" t="s">
        <v>43</v>
      </c>
      <c r="O155" s="85"/>
      <c r="P155" s="228">
        <f>O155*H155</f>
        <v>0</v>
      </c>
      <c r="Q155" s="228">
        <v>0.01709</v>
      </c>
      <c r="R155" s="228">
        <f>Q155*H155</f>
        <v>0.0051270000000000005</v>
      </c>
      <c r="S155" s="228">
        <v>0</v>
      </c>
      <c r="T155" s="22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0" t="s">
        <v>139</v>
      </c>
      <c r="AT155" s="230" t="s">
        <v>134</v>
      </c>
      <c r="AU155" s="230" t="s">
        <v>82</v>
      </c>
      <c r="AY155" s="18" t="s">
        <v>132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8" t="s">
        <v>80</v>
      </c>
      <c r="BK155" s="231">
        <f>ROUND(I155*H155,2)</f>
        <v>0</v>
      </c>
      <c r="BL155" s="18" t="s">
        <v>139</v>
      </c>
      <c r="BM155" s="230" t="s">
        <v>217</v>
      </c>
    </row>
    <row r="156" spans="1:47" s="2" customFormat="1" ht="12">
      <c r="A156" s="39"/>
      <c r="B156" s="40"/>
      <c r="C156" s="41"/>
      <c r="D156" s="232" t="s">
        <v>141</v>
      </c>
      <c r="E156" s="41"/>
      <c r="F156" s="233" t="s">
        <v>218</v>
      </c>
      <c r="G156" s="41"/>
      <c r="H156" s="41"/>
      <c r="I156" s="137"/>
      <c r="J156" s="41"/>
      <c r="K156" s="41"/>
      <c r="L156" s="45"/>
      <c r="M156" s="234"/>
      <c r="N156" s="235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141</v>
      </c>
      <c r="AU156" s="18" t="s">
        <v>82</v>
      </c>
    </row>
    <row r="157" spans="1:65" s="2" customFormat="1" ht="16.5" customHeight="1">
      <c r="A157" s="39"/>
      <c r="B157" s="40"/>
      <c r="C157" s="268" t="s">
        <v>219</v>
      </c>
      <c r="D157" s="268" t="s">
        <v>220</v>
      </c>
      <c r="E157" s="269" t="s">
        <v>221</v>
      </c>
      <c r="F157" s="270" t="s">
        <v>222</v>
      </c>
      <c r="G157" s="271" t="s">
        <v>179</v>
      </c>
      <c r="H157" s="272">
        <v>0.3</v>
      </c>
      <c r="I157" s="273"/>
      <c r="J157" s="274">
        <f>ROUND(I157*H157,2)</f>
        <v>0</v>
      </c>
      <c r="K157" s="270" t="s">
        <v>138</v>
      </c>
      <c r="L157" s="275"/>
      <c r="M157" s="276" t="s">
        <v>19</v>
      </c>
      <c r="N157" s="277" t="s">
        <v>43</v>
      </c>
      <c r="O157" s="85"/>
      <c r="P157" s="228">
        <f>O157*H157</f>
        <v>0</v>
      </c>
      <c r="Q157" s="228">
        <v>1</v>
      </c>
      <c r="R157" s="228">
        <f>Q157*H157</f>
        <v>0.3</v>
      </c>
      <c r="S157" s="228">
        <v>0</v>
      </c>
      <c r="T157" s="22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0" t="s">
        <v>188</v>
      </c>
      <c r="AT157" s="230" t="s">
        <v>220</v>
      </c>
      <c r="AU157" s="230" t="s">
        <v>82</v>
      </c>
      <c r="AY157" s="18" t="s">
        <v>132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8" t="s">
        <v>80</v>
      </c>
      <c r="BK157" s="231">
        <f>ROUND(I157*H157,2)</f>
        <v>0</v>
      </c>
      <c r="BL157" s="18" t="s">
        <v>139</v>
      </c>
      <c r="BM157" s="230" t="s">
        <v>223</v>
      </c>
    </row>
    <row r="158" spans="1:47" s="2" customFormat="1" ht="12">
      <c r="A158" s="39"/>
      <c r="B158" s="40"/>
      <c r="C158" s="41"/>
      <c r="D158" s="232" t="s">
        <v>141</v>
      </c>
      <c r="E158" s="41"/>
      <c r="F158" s="233" t="s">
        <v>222</v>
      </c>
      <c r="G158" s="41"/>
      <c r="H158" s="41"/>
      <c r="I158" s="137"/>
      <c r="J158" s="41"/>
      <c r="K158" s="41"/>
      <c r="L158" s="45"/>
      <c r="M158" s="234"/>
      <c r="N158" s="235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141</v>
      </c>
      <c r="AU158" s="18" t="s">
        <v>82</v>
      </c>
    </row>
    <row r="159" spans="1:65" s="2" customFormat="1" ht="21.75" customHeight="1">
      <c r="A159" s="39"/>
      <c r="B159" s="40"/>
      <c r="C159" s="219" t="s">
        <v>224</v>
      </c>
      <c r="D159" s="219" t="s">
        <v>134</v>
      </c>
      <c r="E159" s="220" t="s">
        <v>225</v>
      </c>
      <c r="F159" s="221" t="s">
        <v>226</v>
      </c>
      <c r="G159" s="222" t="s">
        <v>227</v>
      </c>
      <c r="H159" s="223">
        <v>88</v>
      </c>
      <c r="I159" s="224"/>
      <c r="J159" s="225">
        <f>ROUND(I159*H159,2)</f>
        <v>0</v>
      </c>
      <c r="K159" s="221" t="s">
        <v>138</v>
      </c>
      <c r="L159" s="45"/>
      <c r="M159" s="226" t="s">
        <v>19</v>
      </c>
      <c r="N159" s="227" t="s">
        <v>43</v>
      </c>
      <c r="O159" s="85"/>
      <c r="P159" s="228">
        <f>O159*H159</f>
        <v>0</v>
      </c>
      <c r="Q159" s="228">
        <v>0.00249</v>
      </c>
      <c r="R159" s="228">
        <f>Q159*H159</f>
        <v>0.21912</v>
      </c>
      <c r="S159" s="228">
        <v>0</v>
      </c>
      <c r="T159" s="22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0" t="s">
        <v>139</v>
      </c>
      <c r="AT159" s="230" t="s">
        <v>134</v>
      </c>
      <c r="AU159" s="230" t="s">
        <v>82</v>
      </c>
      <c r="AY159" s="18" t="s">
        <v>132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8" t="s">
        <v>80</v>
      </c>
      <c r="BK159" s="231">
        <f>ROUND(I159*H159,2)</f>
        <v>0</v>
      </c>
      <c r="BL159" s="18" t="s">
        <v>139</v>
      </c>
      <c r="BM159" s="230" t="s">
        <v>228</v>
      </c>
    </row>
    <row r="160" spans="1:47" s="2" customFormat="1" ht="12">
      <c r="A160" s="39"/>
      <c r="B160" s="40"/>
      <c r="C160" s="41"/>
      <c r="D160" s="232" t="s">
        <v>141</v>
      </c>
      <c r="E160" s="41"/>
      <c r="F160" s="233" t="s">
        <v>229</v>
      </c>
      <c r="G160" s="41"/>
      <c r="H160" s="41"/>
      <c r="I160" s="137"/>
      <c r="J160" s="41"/>
      <c r="K160" s="41"/>
      <c r="L160" s="45"/>
      <c r="M160" s="234"/>
      <c r="N160" s="235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141</v>
      </c>
      <c r="AU160" s="18" t="s">
        <v>82</v>
      </c>
    </row>
    <row r="161" spans="1:63" s="12" customFormat="1" ht="22.8" customHeight="1">
      <c r="A161" s="12"/>
      <c r="B161" s="203"/>
      <c r="C161" s="204"/>
      <c r="D161" s="205" t="s">
        <v>71</v>
      </c>
      <c r="E161" s="217" t="s">
        <v>139</v>
      </c>
      <c r="F161" s="217" t="s">
        <v>230</v>
      </c>
      <c r="G161" s="204"/>
      <c r="H161" s="204"/>
      <c r="I161" s="207"/>
      <c r="J161" s="218">
        <f>BK161</f>
        <v>0</v>
      </c>
      <c r="K161" s="204"/>
      <c r="L161" s="209"/>
      <c r="M161" s="210"/>
      <c r="N161" s="211"/>
      <c r="O161" s="211"/>
      <c r="P161" s="212">
        <f>SUM(P162:P167)</f>
        <v>0</v>
      </c>
      <c r="Q161" s="211"/>
      <c r="R161" s="212">
        <f>SUM(R162:R167)</f>
        <v>0</v>
      </c>
      <c r="S161" s="211"/>
      <c r="T161" s="213">
        <f>SUM(T162:T167)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4" t="s">
        <v>80</v>
      </c>
      <c r="AT161" s="215" t="s">
        <v>71</v>
      </c>
      <c r="AU161" s="215" t="s">
        <v>80</v>
      </c>
      <c r="AY161" s="214" t="s">
        <v>132</v>
      </c>
      <c r="BK161" s="216">
        <f>SUM(BK162:BK167)</f>
        <v>0</v>
      </c>
    </row>
    <row r="162" spans="1:65" s="2" customFormat="1" ht="21.75" customHeight="1">
      <c r="A162" s="39"/>
      <c r="B162" s="40"/>
      <c r="C162" s="219" t="s">
        <v>8</v>
      </c>
      <c r="D162" s="219" t="s">
        <v>134</v>
      </c>
      <c r="E162" s="220" t="s">
        <v>231</v>
      </c>
      <c r="F162" s="221" t="s">
        <v>232</v>
      </c>
      <c r="G162" s="222" t="s">
        <v>137</v>
      </c>
      <c r="H162" s="223">
        <v>314.533</v>
      </c>
      <c r="I162" s="224"/>
      <c r="J162" s="225">
        <f>ROUND(I162*H162,2)</f>
        <v>0</v>
      </c>
      <c r="K162" s="221" t="s">
        <v>138</v>
      </c>
      <c r="L162" s="45"/>
      <c r="M162" s="226" t="s">
        <v>19</v>
      </c>
      <c r="N162" s="227" t="s">
        <v>43</v>
      </c>
      <c r="O162" s="85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139</v>
      </c>
      <c r="AT162" s="230" t="s">
        <v>134</v>
      </c>
      <c r="AU162" s="230" t="s">
        <v>82</v>
      </c>
      <c r="AY162" s="18" t="s">
        <v>132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80</v>
      </c>
      <c r="BK162" s="231">
        <f>ROUND(I162*H162,2)</f>
        <v>0</v>
      </c>
      <c r="BL162" s="18" t="s">
        <v>139</v>
      </c>
      <c r="BM162" s="230" t="s">
        <v>233</v>
      </c>
    </row>
    <row r="163" spans="1:47" s="2" customFormat="1" ht="12">
      <c r="A163" s="39"/>
      <c r="B163" s="40"/>
      <c r="C163" s="41"/>
      <c r="D163" s="232" t="s">
        <v>141</v>
      </c>
      <c r="E163" s="41"/>
      <c r="F163" s="233" t="s">
        <v>234</v>
      </c>
      <c r="G163" s="41"/>
      <c r="H163" s="41"/>
      <c r="I163" s="137"/>
      <c r="J163" s="41"/>
      <c r="K163" s="41"/>
      <c r="L163" s="45"/>
      <c r="M163" s="234"/>
      <c r="N163" s="235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141</v>
      </c>
      <c r="AU163" s="18" t="s">
        <v>82</v>
      </c>
    </row>
    <row r="164" spans="1:51" s="13" customFormat="1" ht="12">
      <c r="A164" s="13"/>
      <c r="B164" s="236"/>
      <c r="C164" s="237"/>
      <c r="D164" s="232" t="s">
        <v>143</v>
      </c>
      <c r="E164" s="238" t="s">
        <v>19</v>
      </c>
      <c r="F164" s="239" t="s">
        <v>235</v>
      </c>
      <c r="G164" s="237"/>
      <c r="H164" s="238" t="s">
        <v>19</v>
      </c>
      <c r="I164" s="240"/>
      <c r="J164" s="237"/>
      <c r="K164" s="237"/>
      <c r="L164" s="241"/>
      <c r="M164" s="242"/>
      <c r="N164" s="243"/>
      <c r="O164" s="243"/>
      <c r="P164" s="243"/>
      <c r="Q164" s="243"/>
      <c r="R164" s="243"/>
      <c r="S164" s="243"/>
      <c r="T164" s="24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5" t="s">
        <v>143</v>
      </c>
      <c r="AU164" s="245" t="s">
        <v>82</v>
      </c>
      <c r="AV164" s="13" t="s">
        <v>80</v>
      </c>
      <c r="AW164" s="13" t="s">
        <v>33</v>
      </c>
      <c r="AX164" s="13" t="s">
        <v>72</v>
      </c>
      <c r="AY164" s="245" t="s">
        <v>132</v>
      </c>
    </row>
    <row r="165" spans="1:51" s="14" customFormat="1" ht="12">
      <c r="A165" s="14"/>
      <c r="B165" s="246"/>
      <c r="C165" s="247"/>
      <c r="D165" s="232" t="s">
        <v>143</v>
      </c>
      <c r="E165" s="248" t="s">
        <v>19</v>
      </c>
      <c r="F165" s="249" t="s">
        <v>236</v>
      </c>
      <c r="G165" s="247"/>
      <c r="H165" s="250">
        <v>290.357</v>
      </c>
      <c r="I165" s="251"/>
      <c r="J165" s="247"/>
      <c r="K165" s="247"/>
      <c r="L165" s="252"/>
      <c r="M165" s="253"/>
      <c r="N165" s="254"/>
      <c r="O165" s="254"/>
      <c r="P165" s="254"/>
      <c r="Q165" s="254"/>
      <c r="R165" s="254"/>
      <c r="S165" s="254"/>
      <c r="T165" s="25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6" t="s">
        <v>143</v>
      </c>
      <c r="AU165" s="256" t="s">
        <v>82</v>
      </c>
      <c r="AV165" s="14" t="s">
        <v>82</v>
      </c>
      <c r="AW165" s="14" t="s">
        <v>33</v>
      </c>
      <c r="AX165" s="14" t="s">
        <v>72</v>
      </c>
      <c r="AY165" s="256" t="s">
        <v>132</v>
      </c>
    </row>
    <row r="166" spans="1:51" s="14" customFormat="1" ht="12">
      <c r="A166" s="14"/>
      <c r="B166" s="246"/>
      <c r="C166" s="247"/>
      <c r="D166" s="232" t="s">
        <v>143</v>
      </c>
      <c r="E166" s="248" t="s">
        <v>19</v>
      </c>
      <c r="F166" s="249" t="s">
        <v>237</v>
      </c>
      <c r="G166" s="247"/>
      <c r="H166" s="250">
        <v>24.176</v>
      </c>
      <c r="I166" s="251"/>
      <c r="J166" s="247"/>
      <c r="K166" s="247"/>
      <c r="L166" s="252"/>
      <c r="M166" s="253"/>
      <c r="N166" s="254"/>
      <c r="O166" s="254"/>
      <c r="P166" s="254"/>
      <c r="Q166" s="254"/>
      <c r="R166" s="254"/>
      <c r="S166" s="254"/>
      <c r="T166" s="255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6" t="s">
        <v>143</v>
      </c>
      <c r="AU166" s="256" t="s">
        <v>82</v>
      </c>
      <c r="AV166" s="14" t="s">
        <v>82</v>
      </c>
      <c r="AW166" s="14" t="s">
        <v>33</v>
      </c>
      <c r="AX166" s="14" t="s">
        <v>72</v>
      </c>
      <c r="AY166" s="256" t="s">
        <v>132</v>
      </c>
    </row>
    <row r="167" spans="1:51" s="15" customFormat="1" ht="12">
      <c r="A167" s="15"/>
      <c r="B167" s="257"/>
      <c r="C167" s="258"/>
      <c r="D167" s="232" t="s">
        <v>143</v>
      </c>
      <c r="E167" s="259" t="s">
        <v>19</v>
      </c>
      <c r="F167" s="260" t="s">
        <v>148</v>
      </c>
      <c r="G167" s="258"/>
      <c r="H167" s="261">
        <v>314.533</v>
      </c>
      <c r="I167" s="262"/>
      <c r="J167" s="258"/>
      <c r="K167" s="258"/>
      <c r="L167" s="263"/>
      <c r="M167" s="264"/>
      <c r="N167" s="265"/>
      <c r="O167" s="265"/>
      <c r="P167" s="265"/>
      <c r="Q167" s="265"/>
      <c r="R167" s="265"/>
      <c r="S167" s="265"/>
      <c r="T167" s="266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67" t="s">
        <v>143</v>
      </c>
      <c r="AU167" s="267" t="s">
        <v>82</v>
      </c>
      <c r="AV167" s="15" t="s">
        <v>139</v>
      </c>
      <c r="AW167" s="15" t="s">
        <v>33</v>
      </c>
      <c r="AX167" s="15" t="s">
        <v>80</v>
      </c>
      <c r="AY167" s="267" t="s">
        <v>132</v>
      </c>
    </row>
    <row r="168" spans="1:63" s="12" customFormat="1" ht="22.8" customHeight="1">
      <c r="A168" s="12"/>
      <c r="B168" s="203"/>
      <c r="C168" s="204"/>
      <c r="D168" s="205" t="s">
        <v>71</v>
      </c>
      <c r="E168" s="217" t="s">
        <v>171</v>
      </c>
      <c r="F168" s="217" t="s">
        <v>238</v>
      </c>
      <c r="G168" s="204"/>
      <c r="H168" s="204"/>
      <c r="I168" s="207"/>
      <c r="J168" s="218">
        <f>BK168</f>
        <v>0</v>
      </c>
      <c r="K168" s="204"/>
      <c r="L168" s="209"/>
      <c r="M168" s="210"/>
      <c r="N168" s="211"/>
      <c r="O168" s="211"/>
      <c r="P168" s="212">
        <f>SUM(P169:P194)</f>
        <v>0</v>
      </c>
      <c r="Q168" s="211"/>
      <c r="R168" s="212">
        <f>SUM(R169:R194)</f>
        <v>45.2016825</v>
      </c>
      <c r="S168" s="211"/>
      <c r="T168" s="213">
        <f>SUM(T169:T194)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4" t="s">
        <v>80</v>
      </c>
      <c r="AT168" s="215" t="s">
        <v>71</v>
      </c>
      <c r="AU168" s="215" t="s">
        <v>80</v>
      </c>
      <c r="AY168" s="214" t="s">
        <v>132</v>
      </c>
      <c r="BK168" s="216">
        <f>SUM(BK169:BK194)</f>
        <v>0</v>
      </c>
    </row>
    <row r="169" spans="1:65" s="2" customFormat="1" ht="16.5" customHeight="1">
      <c r="A169" s="39"/>
      <c r="B169" s="40"/>
      <c r="C169" s="219" t="s">
        <v>239</v>
      </c>
      <c r="D169" s="219" t="s">
        <v>134</v>
      </c>
      <c r="E169" s="220" t="s">
        <v>240</v>
      </c>
      <c r="F169" s="221" t="s">
        <v>241</v>
      </c>
      <c r="G169" s="222" t="s">
        <v>137</v>
      </c>
      <c r="H169" s="223">
        <v>314.533</v>
      </c>
      <c r="I169" s="224"/>
      <c r="J169" s="225">
        <f>ROUND(I169*H169,2)</f>
        <v>0</v>
      </c>
      <c r="K169" s="221" t="s">
        <v>138</v>
      </c>
      <c r="L169" s="45"/>
      <c r="M169" s="226" t="s">
        <v>19</v>
      </c>
      <c r="N169" s="227" t="s">
        <v>43</v>
      </c>
      <c r="O169" s="85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0" t="s">
        <v>139</v>
      </c>
      <c r="AT169" s="230" t="s">
        <v>134</v>
      </c>
      <c r="AU169" s="230" t="s">
        <v>82</v>
      </c>
      <c r="AY169" s="18" t="s">
        <v>132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8" t="s">
        <v>80</v>
      </c>
      <c r="BK169" s="231">
        <f>ROUND(I169*H169,2)</f>
        <v>0</v>
      </c>
      <c r="BL169" s="18" t="s">
        <v>139</v>
      </c>
      <c r="BM169" s="230" t="s">
        <v>242</v>
      </c>
    </row>
    <row r="170" spans="1:47" s="2" customFormat="1" ht="12">
      <c r="A170" s="39"/>
      <c r="B170" s="40"/>
      <c r="C170" s="41"/>
      <c r="D170" s="232" t="s">
        <v>141</v>
      </c>
      <c r="E170" s="41"/>
      <c r="F170" s="233" t="s">
        <v>243</v>
      </c>
      <c r="G170" s="41"/>
      <c r="H170" s="41"/>
      <c r="I170" s="137"/>
      <c r="J170" s="41"/>
      <c r="K170" s="41"/>
      <c r="L170" s="45"/>
      <c r="M170" s="234"/>
      <c r="N170" s="235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141</v>
      </c>
      <c r="AU170" s="18" t="s">
        <v>82</v>
      </c>
    </row>
    <row r="171" spans="1:51" s="13" customFormat="1" ht="12">
      <c r="A171" s="13"/>
      <c r="B171" s="236"/>
      <c r="C171" s="237"/>
      <c r="D171" s="232" t="s">
        <v>143</v>
      </c>
      <c r="E171" s="238" t="s">
        <v>19</v>
      </c>
      <c r="F171" s="239" t="s">
        <v>235</v>
      </c>
      <c r="G171" s="237"/>
      <c r="H171" s="238" t="s">
        <v>19</v>
      </c>
      <c r="I171" s="240"/>
      <c r="J171" s="237"/>
      <c r="K171" s="237"/>
      <c r="L171" s="241"/>
      <c r="M171" s="242"/>
      <c r="N171" s="243"/>
      <c r="O171" s="243"/>
      <c r="P171" s="243"/>
      <c r="Q171" s="243"/>
      <c r="R171" s="243"/>
      <c r="S171" s="243"/>
      <c r="T171" s="24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5" t="s">
        <v>143</v>
      </c>
      <c r="AU171" s="245" t="s">
        <v>82</v>
      </c>
      <c r="AV171" s="13" t="s">
        <v>80</v>
      </c>
      <c r="AW171" s="13" t="s">
        <v>33</v>
      </c>
      <c r="AX171" s="13" t="s">
        <v>72</v>
      </c>
      <c r="AY171" s="245" t="s">
        <v>132</v>
      </c>
    </row>
    <row r="172" spans="1:51" s="14" customFormat="1" ht="12">
      <c r="A172" s="14"/>
      <c r="B172" s="246"/>
      <c r="C172" s="247"/>
      <c r="D172" s="232" t="s">
        <v>143</v>
      </c>
      <c r="E172" s="248" t="s">
        <v>19</v>
      </c>
      <c r="F172" s="249" t="s">
        <v>236</v>
      </c>
      <c r="G172" s="247"/>
      <c r="H172" s="250">
        <v>290.357</v>
      </c>
      <c r="I172" s="251"/>
      <c r="J172" s="247"/>
      <c r="K172" s="247"/>
      <c r="L172" s="252"/>
      <c r="M172" s="253"/>
      <c r="N172" s="254"/>
      <c r="O172" s="254"/>
      <c r="P172" s="254"/>
      <c r="Q172" s="254"/>
      <c r="R172" s="254"/>
      <c r="S172" s="254"/>
      <c r="T172" s="255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6" t="s">
        <v>143</v>
      </c>
      <c r="AU172" s="256" t="s">
        <v>82</v>
      </c>
      <c r="AV172" s="14" t="s">
        <v>82</v>
      </c>
      <c r="AW172" s="14" t="s">
        <v>33</v>
      </c>
      <c r="AX172" s="14" t="s">
        <v>72</v>
      </c>
      <c r="AY172" s="256" t="s">
        <v>132</v>
      </c>
    </row>
    <row r="173" spans="1:51" s="14" customFormat="1" ht="12">
      <c r="A173" s="14"/>
      <c r="B173" s="246"/>
      <c r="C173" s="247"/>
      <c r="D173" s="232" t="s">
        <v>143</v>
      </c>
      <c r="E173" s="248" t="s">
        <v>19</v>
      </c>
      <c r="F173" s="249" t="s">
        <v>237</v>
      </c>
      <c r="G173" s="247"/>
      <c r="H173" s="250">
        <v>24.176</v>
      </c>
      <c r="I173" s="251"/>
      <c r="J173" s="247"/>
      <c r="K173" s="247"/>
      <c r="L173" s="252"/>
      <c r="M173" s="253"/>
      <c r="N173" s="254"/>
      <c r="O173" s="254"/>
      <c r="P173" s="254"/>
      <c r="Q173" s="254"/>
      <c r="R173" s="254"/>
      <c r="S173" s="254"/>
      <c r="T173" s="255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6" t="s">
        <v>143</v>
      </c>
      <c r="AU173" s="256" t="s">
        <v>82</v>
      </c>
      <c r="AV173" s="14" t="s">
        <v>82</v>
      </c>
      <c r="AW173" s="14" t="s">
        <v>33</v>
      </c>
      <c r="AX173" s="14" t="s">
        <v>72</v>
      </c>
      <c r="AY173" s="256" t="s">
        <v>132</v>
      </c>
    </row>
    <row r="174" spans="1:51" s="15" customFormat="1" ht="12">
      <c r="A174" s="15"/>
      <c r="B174" s="257"/>
      <c r="C174" s="258"/>
      <c r="D174" s="232" t="s">
        <v>143</v>
      </c>
      <c r="E174" s="259" t="s">
        <v>19</v>
      </c>
      <c r="F174" s="260" t="s">
        <v>148</v>
      </c>
      <c r="G174" s="258"/>
      <c r="H174" s="261">
        <v>314.533</v>
      </c>
      <c r="I174" s="262"/>
      <c r="J174" s="258"/>
      <c r="K174" s="258"/>
      <c r="L174" s="263"/>
      <c r="M174" s="264"/>
      <c r="N174" s="265"/>
      <c r="O174" s="265"/>
      <c r="P174" s="265"/>
      <c r="Q174" s="265"/>
      <c r="R174" s="265"/>
      <c r="S174" s="265"/>
      <c r="T174" s="266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67" t="s">
        <v>143</v>
      </c>
      <c r="AU174" s="267" t="s">
        <v>82</v>
      </c>
      <c r="AV174" s="15" t="s">
        <v>139</v>
      </c>
      <c r="AW174" s="15" t="s">
        <v>33</v>
      </c>
      <c r="AX174" s="15" t="s">
        <v>80</v>
      </c>
      <c r="AY174" s="267" t="s">
        <v>132</v>
      </c>
    </row>
    <row r="175" spans="1:65" s="2" customFormat="1" ht="21.75" customHeight="1">
      <c r="A175" s="39"/>
      <c r="B175" s="40"/>
      <c r="C175" s="219" t="s">
        <v>244</v>
      </c>
      <c r="D175" s="219" t="s">
        <v>134</v>
      </c>
      <c r="E175" s="220" t="s">
        <v>245</v>
      </c>
      <c r="F175" s="221" t="s">
        <v>246</v>
      </c>
      <c r="G175" s="222" t="s">
        <v>137</v>
      </c>
      <c r="H175" s="223">
        <v>10.2</v>
      </c>
      <c r="I175" s="224"/>
      <c r="J175" s="225">
        <f>ROUND(I175*H175,2)</f>
        <v>0</v>
      </c>
      <c r="K175" s="221" t="s">
        <v>138</v>
      </c>
      <c r="L175" s="45"/>
      <c r="M175" s="226" t="s">
        <v>19</v>
      </c>
      <c r="N175" s="227" t="s">
        <v>43</v>
      </c>
      <c r="O175" s="85"/>
      <c r="P175" s="228">
        <f>O175*H175</f>
        <v>0</v>
      </c>
      <c r="Q175" s="228">
        <v>0.04</v>
      </c>
      <c r="R175" s="228">
        <f>Q175*H175</f>
        <v>0.408</v>
      </c>
      <c r="S175" s="228">
        <v>0</v>
      </c>
      <c r="T175" s="22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0" t="s">
        <v>139</v>
      </c>
      <c r="AT175" s="230" t="s">
        <v>134</v>
      </c>
      <c r="AU175" s="230" t="s">
        <v>82</v>
      </c>
      <c r="AY175" s="18" t="s">
        <v>132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8" t="s">
        <v>80</v>
      </c>
      <c r="BK175" s="231">
        <f>ROUND(I175*H175,2)</f>
        <v>0</v>
      </c>
      <c r="BL175" s="18" t="s">
        <v>139</v>
      </c>
      <c r="BM175" s="230" t="s">
        <v>247</v>
      </c>
    </row>
    <row r="176" spans="1:47" s="2" customFormat="1" ht="12">
      <c r="A176" s="39"/>
      <c r="B176" s="40"/>
      <c r="C176" s="41"/>
      <c r="D176" s="232" t="s">
        <v>141</v>
      </c>
      <c r="E176" s="41"/>
      <c r="F176" s="233" t="s">
        <v>248</v>
      </c>
      <c r="G176" s="41"/>
      <c r="H176" s="41"/>
      <c r="I176" s="137"/>
      <c r="J176" s="41"/>
      <c r="K176" s="41"/>
      <c r="L176" s="45"/>
      <c r="M176" s="234"/>
      <c r="N176" s="235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141</v>
      </c>
      <c r="AU176" s="18" t="s">
        <v>82</v>
      </c>
    </row>
    <row r="177" spans="1:51" s="14" customFormat="1" ht="12">
      <c r="A177" s="14"/>
      <c r="B177" s="246"/>
      <c r="C177" s="247"/>
      <c r="D177" s="232" t="s">
        <v>143</v>
      </c>
      <c r="E177" s="248" t="s">
        <v>19</v>
      </c>
      <c r="F177" s="249" t="s">
        <v>249</v>
      </c>
      <c r="G177" s="247"/>
      <c r="H177" s="250">
        <v>10.2</v>
      </c>
      <c r="I177" s="251"/>
      <c r="J177" s="247"/>
      <c r="K177" s="247"/>
      <c r="L177" s="252"/>
      <c r="M177" s="253"/>
      <c r="N177" s="254"/>
      <c r="O177" s="254"/>
      <c r="P177" s="254"/>
      <c r="Q177" s="254"/>
      <c r="R177" s="254"/>
      <c r="S177" s="254"/>
      <c r="T177" s="255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6" t="s">
        <v>143</v>
      </c>
      <c r="AU177" s="256" t="s">
        <v>82</v>
      </c>
      <c r="AV177" s="14" t="s">
        <v>82</v>
      </c>
      <c r="AW177" s="14" t="s">
        <v>33</v>
      </c>
      <c r="AX177" s="14" t="s">
        <v>72</v>
      </c>
      <c r="AY177" s="256" t="s">
        <v>132</v>
      </c>
    </row>
    <row r="178" spans="1:51" s="15" customFormat="1" ht="12">
      <c r="A178" s="15"/>
      <c r="B178" s="257"/>
      <c r="C178" s="258"/>
      <c r="D178" s="232" t="s">
        <v>143</v>
      </c>
      <c r="E178" s="259" t="s">
        <v>19</v>
      </c>
      <c r="F178" s="260" t="s">
        <v>148</v>
      </c>
      <c r="G178" s="258"/>
      <c r="H178" s="261">
        <v>10.2</v>
      </c>
      <c r="I178" s="262"/>
      <c r="J178" s="258"/>
      <c r="K178" s="258"/>
      <c r="L178" s="263"/>
      <c r="M178" s="264"/>
      <c r="N178" s="265"/>
      <c r="O178" s="265"/>
      <c r="P178" s="265"/>
      <c r="Q178" s="265"/>
      <c r="R178" s="265"/>
      <c r="S178" s="265"/>
      <c r="T178" s="266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67" t="s">
        <v>143</v>
      </c>
      <c r="AU178" s="267" t="s">
        <v>82</v>
      </c>
      <c r="AV178" s="15" t="s">
        <v>139</v>
      </c>
      <c r="AW178" s="15" t="s">
        <v>33</v>
      </c>
      <c r="AX178" s="15" t="s">
        <v>80</v>
      </c>
      <c r="AY178" s="267" t="s">
        <v>132</v>
      </c>
    </row>
    <row r="179" spans="1:65" s="2" customFormat="1" ht="21.75" customHeight="1">
      <c r="A179" s="39"/>
      <c r="B179" s="40"/>
      <c r="C179" s="219" t="s">
        <v>250</v>
      </c>
      <c r="D179" s="219" t="s">
        <v>134</v>
      </c>
      <c r="E179" s="220" t="s">
        <v>251</v>
      </c>
      <c r="F179" s="221" t="s">
        <v>252</v>
      </c>
      <c r="G179" s="222" t="s">
        <v>137</v>
      </c>
      <c r="H179" s="223">
        <v>92.77</v>
      </c>
      <c r="I179" s="224"/>
      <c r="J179" s="225">
        <f>ROUND(I179*H179,2)</f>
        <v>0</v>
      </c>
      <c r="K179" s="221" t="s">
        <v>138</v>
      </c>
      <c r="L179" s="45"/>
      <c r="M179" s="226" t="s">
        <v>19</v>
      </c>
      <c r="N179" s="227" t="s">
        <v>43</v>
      </c>
      <c r="O179" s="85"/>
      <c r="P179" s="228">
        <f>O179*H179</f>
        <v>0</v>
      </c>
      <c r="Q179" s="228">
        <v>0.08425</v>
      </c>
      <c r="R179" s="228">
        <f>Q179*H179</f>
        <v>7.8158725</v>
      </c>
      <c r="S179" s="228">
        <v>0</v>
      </c>
      <c r="T179" s="22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0" t="s">
        <v>139</v>
      </c>
      <c r="AT179" s="230" t="s">
        <v>134</v>
      </c>
      <c r="AU179" s="230" t="s">
        <v>82</v>
      </c>
      <c r="AY179" s="18" t="s">
        <v>132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8" t="s">
        <v>80</v>
      </c>
      <c r="BK179" s="231">
        <f>ROUND(I179*H179,2)</f>
        <v>0</v>
      </c>
      <c r="BL179" s="18" t="s">
        <v>139</v>
      </c>
      <c r="BM179" s="230" t="s">
        <v>253</v>
      </c>
    </row>
    <row r="180" spans="1:47" s="2" customFormat="1" ht="12">
      <c r="A180" s="39"/>
      <c r="B180" s="40"/>
      <c r="C180" s="41"/>
      <c r="D180" s="232" t="s">
        <v>141</v>
      </c>
      <c r="E180" s="41"/>
      <c r="F180" s="233" t="s">
        <v>254</v>
      </c>
      <c r="G180" s="41"/>
      <c r="H180" s="41"/>
      <c r="I180" s="137"/>
      <c r="J180" s="41"/>
      <c r="K180" s="41"/>
      <c r="L180" s="45"/>
      <c r="M180" s="234"/>
      <c r="N180" s="235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141</v>
      </c>
      <c r="AU180" s="18" t="s">
        <v>82</v>
      </c>
    </row>
    <row r="181" spans="1:51" s="13" customFormat="1" ht="12">
      <c r="A181" s="13"/>
      <c r="B181" s="236"/>
      <c r="C181" s="237"/>
      <c r="D181" s="232" t="s">
        <v>143</v>
      </c>
      <c r="E181" s="238" t="s">
        <v>19</v>
      </c>
      <c r="F181" s="239" t="s">
        <v>255</v>
      </c>
      <c r="G181" s="237"/>
      <c r="H181" s="238" t="s">
        <v>19</v>
      </c>
      <c r="I181" s="240"/>
      <c r="J181" s="237"/>
      <c r="K181" s="237"/>
      <c r="L181" s="241"/>
      <c r="M181" s="242"/>
      <c r="N181" s="243"/>
      <c r="O181" s="243"/>
      <c r="P181" s="243"/>
      <c r="Q181" s="243"/>
      <c r="R181" s="243"/>
      <c r="S181" s="243"/>
      <c r="T181" s="24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5" t="s">
        <v>143</v>
      </c>
      <c r="AU181" s="245" t="s">
        <v>82</v>
      </c>
      <c r="AV181" s="13" t="s">
        <v>80</v>
      </c>
      <c r="AW181" s="13" t="s">
        <v>33</v>
      </c>
      <c r="AX181" s="13" t="s">
        <v>72</v>
      </c>
      <c r="AY181" s="245" t="s">
        <v>132</v>
      </c>
    </row>
    <row r="182" spans="1:51" s="14" customFormat="1" ht="12">
      <c r="A182" s="14"/>
      <c r="B182" s="246"/>
      <c r="C182" s="247"/>
      <c r="D182" s="232" t="s">
        <v>143</v>
      </c>
      <c r="E182" s="248" t="s">
        <v>19</v>
      </c>
      <c r="F182" s="249" t="s">
        <v>256</v>
      </c>
      <c r="G182" s="247"/>
      <c r="H182" s="250">
        <v>92.77</v>
      </c>
      <c r="I182" s="251"/>
      <c r="J182" s="247"/>
      <c r="K182" s="247"/>
      <c r="L182" s="252"/>
      <c r="M182" s="253"/>
      <c r="N182" s="254"/>
      <c r="O182" s="254"/>
      <c r="P182" s="254"/>
      <c r="Q182" s="254"/>
      <c r="R182" s="254"/>
      <c r="S182" s="254"/>
      <c r="T182" s="255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6" t="s">
        <v>143</v>
      </c>
      <c r="AU182" s="256" t="s">
        <v>82</v>
      </c>
      <c r="AV182" s="14" t="s">
        <v>82</v>
      </c>
      <c r="AW182" s="14" t="s">
        <v>33</v>
      </c>
      <c r="AX182" s="14" t="s">
        <v>72</v>
      </c>
      <c r="AY182" s="256" t="s">
        <v>132</v>
      </c>
    </row>
    <row r="183" spans="1:51" s="15" customFormat="1" ht="12">
      <c r="A183" s="15"/>
      <c r="B183" s="257"/>
      <c r="C183" s="258"/>
      <c r="D183" s="232" t="s">
        <v>143</v>
      </c>
      <c r="E183" s="259" t="s">
        <v>19</v>
      </c>
      <c r="F183" s="260" t="s">
        <v>148</v>
      </c>
      <c r="G183" s="258"/>
      <c r="H183" s="261">
        <v>92.77</v>
      </c>
      <c r="I183" s="262"/>
      <c r="J183" s="258"/>
      <c r="K183" s="258"/>
      <c r="L183" s="263"/>
      <c r="M183" s="264"/>
      <c r="N183" s="265"/>
      <c r="O183" s="265"/>
      <c r="P183" s="265"/>
      <c r="Q183" s="265"/>
      <c r="R183" s="265"/>
      <c r="S183" s="265"/>
      <c r="T183" s="266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67" t="s">
        <v>143</v>
      </c>
      <c r="AU183" s="267" t="s">
        <v>82</v>
      </c>
      <c r="AV183" s="15" t="s">
        <v>139</v>
      </c>
      <c r="AW183" s="15" t="s">
        <v>33</v>
      </c>
      <c r="AX183" s="15" t="s">
        <v>80</v>
      </c>
      <c r="AY183" s="267" t="s">
        <v>132</v>
      </c>
    </row>
    <row r="184" spans="1:65" s="2" customFormat="1" ht="16.5" customHeight="1">
      <c r="A184" s="39"/>
      <c r="B184" s="40"/>
      <c r="C184" s="268" t="s">
        <v>257</v>
      </c>
      <c r="D184" s="268" t="s">
        <v>220</v>
      </c>
      <c r="E184" s="269" t="s">
        <v>258</v>
      </c>
      <c r="F184" s="270" t="s">
        <v>259</v>
      </c>
      <c r="G184" s="271" t="s">
        <v>137</v>
      </c>
      <c r="H184" s="272">
        <v>12</v>
      </c>
      <c r="I184" s="273"/>
      <c r="J184" s="274">
        <f>ROUND(I184*H184,2)</f>
        <v>0</v>
      </c>
      <c r="K184" s="270" t="s">
        <v>19</v>
      </c>
      <c r="L184" s="275"/>
      <c r="M184" s="276" t="s">
        <v>19</v>
      </c>
      <c r="N184" s="277" t="s">
        <v>43</v>
      </c>
      <c r="O184" s="85"/>
      <c r="P184" s="228">
        <f>O184*H184</f>
        <v>0</v>
      </c>
      <c r="Q184" s="228">
        <v>0.152</v>
      </c>
      <c r="R184" s="228">
        <f>Q184*H184</f>
        <v>1.8239999999999998</v>
      </c>
      <c r="S184" s="228">
        <v>0</v>
      </c>
      <c r="T184" s="22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0" t="s">
        <v>188</v>
      </c>
      <c r="AT184" s="230" t="s">
        <v>220</v>
      </c>
      <c r="AU184" s="230" t="s">
        <v>82</v>
      </c>
      <c r="AY184" s="18" t="s">
        <v>132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8" t="s">
        <v>80</v>
      </c>
      <c r="BK184" s="231">
        <f>ROUND(I184*H184,2)</f>
        <v>0</v>
      </c>
      <c r="BL184" s="18" t="s">
        <v>139</v>
      </c>
      <c r="BM184" s="230" t="s">
        <v>260</v>
      </c>
    </row>
    <row r="185" spans="1:47" s="2" customFormat="1" ht="12">
      <c r="A185" s="39"/>
      <c r="B185" s="40"/>
      <c r="C185" s="41"/>
      <c r="D185" s="232" t="s">
        <v>141</v>
      </c>
      <c r="E185" s="41"/>
      <c r="F185" s="233" t="s">
        <v>259</v>
      </c>
      <c r="G185" s="41"/>
      <c r="H185" s="41"/>
      <c r="I185" s="137"/>
      <c r="J185" s="41"/>
      <c r="K185" s="41"/>
      <c r="L185" s="45"/>
      <c r="M185" s="234"/>
      <c r="N185" s="235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141</v>
      </c>
      <c r="AU185" s="18" t="s">
        <v>82</v>
      </c>
    </row>
    <row r="186" spans="1:65" s="2" customFormat="1" ht="21.75" customHeight="1">
      <c r="A186" s="39"/>
      <c r="B186" s="40"/>
      <c r="C186" s="219" t="s">
        <v>261</v>
      </c>
      <c r="D186" s="219" t="s">
        <v>134</v>
      </c>
      <c r="E186" s="220" t="s">
        <v>262</v>
      </c>
      <c r="F186" s="221" t="s">
        <v>263</v>
      </c>
      <c r="G186" s="222" t="s">
        <v>137</v>
      </c>
      <c r="H186" s="223">
        <v>222.81</v>
      </c>
      <c r="I186" s="224"/>
      <c r="J186" s="225">
        <f>ROUND(I186*H186,2)</f>
        <v>0</v>
      </c>
      <c r="K186" s="221" t="s">
        <v>138</v>
      </c>
      <c r="L186" s="45"/>
      <c r="M186" s="226" t="s">
        <v>19</v>
      </c>
      <c r="N186" s="227" t="s">
        <v>43</v>
      </c>
      <c r="O186" s="85"/>
      <c r="P186" s="228">
        <f>O186*H186</f>
        <v>0</v>
      </c>
      <c r="Q186" s="228">
        <v>0.101</v>
      </c>
      <c r="R186" s="228">
        <f>Q186*H186</f>
        <v>22.50381</v>
      </c>
      <c r="S186" s="228">
        <v>0</v>
      </c>
      <c r="T186" s="22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0" t="s">
        <v>139</v>
      </c>
      <c r="AT186" s="230" t="s">
        <v>134</v>
      </c>
      <c r="AU186" s="230" t="s">
        <v>82</v>
      </c>
      <c r="AY186" s="18" t="s">
        <v>132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8" t="s">
        <v>80</v>
      </c>
      <c r="BK186" s="231">
        <f>ROUND(I186*H186,2)</f>
        <v>0</v>
      </c>
      <c r="BL186" s="18" t="s">
        <v>139</v>
      </c>
      <c r="BM186" s="230" t="s">
        <v>264</v>
      </c>
    </row>
    <row r="187" spans="1:47" s="2" customFormat="1" ht="12">
      <c r="A187" s="39"/>
      <c r="B187" s="40"/>
      <c r="C187" s="41"/>
      <c r="D187" s="232" t="s">
        <v>141</v>
      </c>
      <c r="E187" s="41"/>
      <c r="F187" s="233" t="s">
        <v>265</v>
      </c>
      <c r="G187" s="41"/>
      <c r="H187" s="41"/>
      <c r="I187" s="137"/>
      <c r="J187" s="41"/>
      <c r="K187" s="41"/>
      <c r="L187" s="45"/>
      <c r="M187" s="234"/>
      <c r="N187" s="235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141</v>
      </c>
      <c r="AU187" s="18" t="s">
        <v>82</v>
      </c>
    </row>
    <row r="188" spans="1:51" s="13" customFormat="1" ht="12">
      <c r="A188" s="13"/>
      <c r="B188" s="236"/>
      <c r="C188" s="237"/>
      <c r="D188" s="232" t="s">
        <v>143</v>
      </c>
      <c r="E188" s="238" t="s">
        <v>19</v>
      </c>
      <c r="F188" s="239" t="s">
        <v>266</v>
      </c>
      <c r="G188" s="237"/>
      <c r="H188" s="238" t="s">
        <v>19</v>
      </c>
      <c r="I188" s="240"/>
      <c r="J188" s="237"/>
      <c r="K188" s="237"/>
      <c r="L188" s="241"/>
      <c r="M188" s="242"/>
      <c r="N188" s="243"/>
      <c r="O188" s="243"/>
      <c r="P188" s="243"/>
      <c r="Q188" s="243"/>
      <c r="R188" s="243"/>
      <c r="S188" s="243"/>
      <c r="T188" s="24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5" t="s">
        <v>143</v>
      </c>
      <c r="AU188" s="245" t="s">
        <v>82</v>
      </c>
      <c r="AV188" s="13" t="s">
        <v>80</v>
      </c>
      <c r="AW188" s="13" t="s">
        <v>33</v>
      </c>
      <c r="AX188" s="13" t="s">
        <v>72</v>
      </c>
      <c r="AY188" s="245" t="s">
        <v>132</v>
      </c>
    </row>
    <row r="189" spans="1:51" s="14" customFormat="1" ht="12">
      <c r="A189" s="14"/>
      <c r="B189" s="246"/>
      <c r="C189" s="247"/>
      <c r="D189" s="232" t="s">
        <v>143</v>
      </c>
      <c r="E189" s="248" t="s">
        <v>19</v>
      </c>
      <c r="F189" s="249" t="s">
        <v>267</v>
      </c>
      <c r="G189" s="247"/>
      <c r="H189" s="250">
        <v>89.58</v>
      </c>
      <c r="I189" s="251"/>
      <c r="J189" s="247"/>
      <c r="K189" s="247"/>
      <c r="L189" s="252"/>
      <c r="M189" s="253"/>
      <c r="N189" s="254"/>
      <c r="O189" s="254"/>
      <c r="P189" s="254"/>
      <c r="Q189" s="254"/>
      <c r="R189" s="254"/>
      <c r="S189" s="254"/>
      <c r="T189" s="255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6" t="s">
        <v>143</v>
      </c>
      <c r="AU189" s="256" t="s">
        <v>82</v>
      </c>
      <c r="AV189" s="14" t="s">
        <v>82</v>
      </c>
      <c r="AW189" s="14" t="s">
        <v>33</v>
      </c>
      <c r="AX189" s="14" t="s">
        <v>72</v>
      </c>
      <c r="AY189" s="256" t="s">
        <v>132</v>
      </c>
    </row>
    <row r="190" spans="1:51" s="13" customFormat="1" ht="12">
      <c r="A190" s="13"/>
      <c r="B190" s="236"/>
      <c r="C190" s="237"/>
      <c r="D190" s="232" t="s">
        <v>143</v>
      </c>
      <c r="E190" s="238" t="s">
        <v>19</v>
      </c>
      <c r="F190" s="239" t="s">
        <v>268</v>
      </c>
      <c r="G190" s="237"/>
      <c r="H190" s="238" t="s">
        <v>19</v>
      </c>
      <c r="I190" s="240"/>
      <c r="J190" s="237"/>
      <c r="K190" s="237"/>
      <c r="L190" s="241"/>
      <c r="M190" s="242"/>
      <c r="N190" s="243"/>
      <c r="O190" s="243"/>
      <c r="P190" s="243"/>
      <c r="Q190" s="243"/>
      <c r="R190" s="243"/>
      <c r="S190" s="243"/>
      <c r="T190" s="24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5" t="s">
        <v>143</v>
      </c>
      <c r="AU190" s="245" t="s">
        <v>82</v>
      </c>
      <c r="AV190" s="13" t="s">
        <v>80</v>
      </c>
      <c r="AW190" s="13" t="s">
        <v>33</v>
      </c>
      <c r="AX190" s="13" t="s">
        <v>72</v>
      </c>
      <c r="AY190" s="245" t="s">
        <v>132</v>
      </c>
    </row>
    <row r="191" spans="1:51" s="14" customFormat="1" ht="12">
      <c r="A191" s="14"/>
      <c r="B191" s="246"/>
      <c r="C191" s="247"/>
      <c r="D191" s="232" t="s">
        <v>143</v>
      </c>
      <c r="E191" s="248" t="s">
        <v>19</v>
      </c>
      <c r="F191" s="249" t="s">
        <v>269</v>
      </c>
      <c r="G191" s="247"/>
      <c r="H191" s="250">
        <v>133.23</v>
      </c>
      <c r="I191" s="251"/>
      <c r="J191" s="247"/>
      <c r="K191" s="247"/>
      <c r="L191" s="252"/>
      <c r="M191" s="253"/>
      <c r="N191" s="254"/>
      <c r="O191" s="254"/>
      <c r="P191" s="254"/>
      <c r="Q191" s="254"/>
      <c r="R191" s="254"/>
      <c r="S191" s="254"/>
      <c r="T191" s="255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6" t="s">
        <v>143</v>
      </c>
      <c r="AU191" s="256" t="s">
        <v>82</v>
      </c>
      <c r="AV191" s="14" t="s">
        <v>82</v>
      </c>
      <c r="AW191" s="14" t="s">
        <v>33</v>
      </c>
      <c r="AX191" s="14" t="s">
        <v>72</v>
      </c>
      <c r="AY191" s="256" t="s">
        <v>132</v>
      </c>
    </row>
    <row r="192" spans="1:51" s="15" customFormat="1" ht="12">
      <c r="A192" s="15"/>
      <c r="B192" s="257"/>
      <c r="C192" s="258"/>
      <c r="D192" s="232" t="s">
        <v>143</v>
      </c>
      <c r="E192" s="259" t="s">
        <v>19</v>
      </c>
      <c r="F192" s="260" t="s">
        <v>148</v>
      </c>
      <c r="G192" s="258"/>
      <c r="H192" s="261">
        <v>222.81</v>
      </c>
      <c r="I192" s="262"/>
      <c r="J192" s="258"/>
      <c r="K192" s="258"/>
      <c r="L192" s="263"/>
      <c r="M192" s="264"/>
      <c r="N192" s="265"/>
      <c r="O192" s="265"/>
      <c r="P192" s="265"/>
      <c r="Q192" s="265"/>
      <c r="R192" s="265"/>
      <c r="S192" s="265"/>
      <c r="T192" s="266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67" t="s">
        <v>143</v>
      </c>
      <c r="AU192" s="267" t="s">
        <v>82</v>
      </c>
      <c r="AV192" s="15" t="s">
        <v>139</v>
      </c>
      <c r="AW192" s="15" t="s">
        <v>33</v>
      </c>
      <c r="AX192" s="15" t="s">
        <v>80</v>
      </c>
      <c r="AY192" s="267" t="s">
        <v>132</v>
      </c>
    </row>
    <row r="193" spans="1:65" s="2" customFormat="1" ht="21.75" customHeight="1">
      <c r="A193" s="39"/>
      <c r="B193" s="40"/>
      <c r="C193" s="268" t="s">
        <v>7</v>
      </c>
      <c r="D193" s="268" t="s">
        <v>220</v>
      </c>
      <c r="E193" s="269" t="s">
        <v>270</v>
      </c>
      <c r="F193" s="270" t="s">
        <v>271</v>
      </c>
      <c r="G193" s="271" t="s">
        <v>137</v>
      </c>
      <c r="H193" s="272">
        <v>110</v>
      </c>
      <c r="I193" s="273"/>
      <c r="J193" s="274">
        <f>ROUND(I193*H193,2)</f>
        <v>0</v>
      </c>
      <c r="K193" s="270" t="s">
        <v>138</v>
      </c>
      <c r="L193" s="275"/>
      <c r="M193" s="276" t="s">
        <v>19</v>
      </c>
      <c r="N193" s="277" t="s">
        <v>43</v>
      </c>
      <c r="O193" s="85"/>
      <c r="P193" s="228">
        <f>O193*H193</f>
        <v>0</v>
      </c>
      <c r="Q193" s="228">
        <v>0.115</v>
      </c>
      <c r="R193" s="228">
        <f>Q193*H193</f>
        <v>12.65</v>
      </c>
      <c r="S193" s="228">
        <v>0</v>
      </c>
      <c r="T193" s="22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0" t="s">
        <v>188</v>
      </c>
      <c r="AT193" s="230" t="s">
        <v>220</v>
      </c>
      <c r="AU193" s="230" t="s">
        <v>82</v>
      </c>
      <c r="AY193" s="18" t="s">
        <v>132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8" t="s">
        <v>80</v>
      </c>
      <c r="BK193" s="231">
        <f>ROUND(I193*H193,2)</f>
        <v>0</v>
      </c>
      <c r="BL193" s="18" t="s">
        <v>139</v>
      </c>
      <c r="BM193" s="230" t="s">
        <v>272</v>
      </c>
    </row>
    <row r="194" spans="1:47" s="2" customFormat="1" ht="12">
      <c r="A194" s="39"/>
      <c r="B194" s="40"/>
      <c r="C194" s="41"/>
      <c r="D194" s="232" t="s">
        <v>141</v>
      </c>
      <c r="E194" s="41"/>
      <c r="F194" s="233" t="s">
        <v>271</v>
      </c>
      <c r="G194" s="41"/>
      <c r="H194" s="41"/>
      <c r="I194" s="137"/>
      <c r="J194" s="41"/>
      <c r="K194" s="41"/>
      <c r="L194" s="45"/>
      <c r="M194" s="234"/>
      <c r="N194" s="235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141</v>
      </c>
      <c r="AU194" s="18" t="s">
        <v>82</v>
      </c>
    </row>
    <row r="195" spans="1:63" s="12" customFormat="1" ht="22.8" customHeight="1">
      <c r="A195" s="12"/>
      <c r="B195" s="203"/>
      <c r="C195" s="204"/>
      <c r="D195" s="205" t="s">
        <v>71</v>
      </c>
      <c r="E195" s="217" t="s">
        <v>176</v>
      </c>
      <c r="F195" s="217" t="s">
        <v>273</v>
      </c>
      <c r="G195" s="204"/>
      <c r="H195" s="204"/>
      <c r="I195" s="207"/>
      <c r="J195" s="218">
        <f>BK195</f>
        <v>0</v>
      </c>
      <c r="K195" s="204"/>
      <c r="L195" s="209"/>
      <c r="M195" s="210"/>
      <c r="N195" s="211"/>
      <c r="O195" s="211"/>
      <c r="P195" s="212">
        <f>SUM(P196:P510)</f>
        <v>0</v>
      </c>
      <c r="Q195" s="211"/>
      <c r="R195" s="212">
        <f>SUM(R196:R510)</f>
        <v>189.51629954999999</v>
      </c>
      <c r="S195" s="211"/>
      <c r="T195" s="213">
        <f>SUM(T196:T510)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14" t="s">
        <v>80</v>
      </c>
      <c r="AT195" s="215" t="s">
        <v>71</v>
      </c>
      <c r="AU195" s="215" t="s">
        <v>80</v>
      </c>
      <c r="AY195" s="214" t="s">
        <v>132</v>
      </c>
      <c r="BK195" s="216">
        <f>SUM(BK196:BK510)</f>
        <v>0</v>
      </c>
    </row>
    <row r="196" spans="1:65" s="2" customFormat="1" ht="21.75" customHeight="1">
      <c r="A196" s="39"/>
      <c r="B196" s="40"/>
      <c r="C196" s="219" t="s">
        <v>274</v>
      </c>
      <c r="D196" s="219" t="s">
        <v>134</v>
      </c>
      <c r="E196" s="220" t="s">
        <v>275</v>
      </c>
      <c r="F196" s="221" t="s">
        <v>276</v>
      </c>
      <c r="G196" s="222" t="s">
        <v>227</v>
      </c>
      <c r="H196" s="223">
        <v>176</v>
      </c>
      <c r="I196" s="224"/>
      <c r="J196" s="225">
        <f>ROUND(I196*H196,2)</f>
        <v>0</v>
      </c>
      <c r="K196" s="221" t="s">
        <v>138</v>
      </c>
      <c r="L196" s="45"/>
      <c r="M196" s="226" t="s">
        <v>19</v>
      </c>
      <c r="N196" s="227" t="s">
        <v>43</v>
      </c>
      <c r="O196" s="85"/>
      <c r="P196" s="228">
        <f>O196*H196</f>
        <v>0</v>
      </c>
      <c r="Q196" s="228">
        <v>0.0097</v>
      </c>
      <c r="R196" s="228">
        <f>Q196*H196</f>
        <v>1.7072</v>
      </c>
      <c r="S196" s="228">
        <v>0</v>
      </c>
      <c r="T196" s="22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0" t="s">
        <v>139</v>
      </c>
      <c r="AT196" s="230" t="s">
        <v>134</v>
      </c>
      <c r="AU196" s="230" t="s">
        <v>82</v>
      </c>
      <c r="AY196" s="18" t="s">
        <v>132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8" t="s">
        <v>80</v>
      </c>
      <c r="BK196" s="231">
        <f>ROUND(I196*H196,2)</f>
        <v>0</v>
      </c>
      <c r="BL196" s="18" t="s">
        <v>139</v>
      </c>
      <c r="BM196" s="230" t="s">
        <v>277</v>
      </c>
    </row>
    <row r="197" spans="1:47" s="2" customFormat="1" ht="12">
      <c r="A197" s="39"/>
      <c r="B197" s="40"/>
      <c r="C197" s="41"/>
      <c r="D197" s="232" t="s">
        <v>141</v>
      </c>
      <c r="E197" s="41"/>
      <c r="F197" s="233" t="s">
        <v>278</v>
      </c>
      <c r="G197" s="41"/>
      <c r="H197" s="41"/>
      <c r="I197" s="137"/>
      <c r="J197" s="41"/>
      <c r="K197" s="41"/>
      <c r="L197" s="45"/>
      <c r="M197" s="234"/>
      <c r="N197" s="235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141</v>
      </c>
      <c r="AU197" s="18" t="s">
        <v>82</v>
      </c>
    </row>
    <row r="198" spans="1:65" s="2" customFormat="1" ht="21.75" customHeight="1">
      <c r="A198" s="39"/>
      <c r="B198" s="40"/>
      <c r="C198" s="219" t="s">
        <v>279</v>
      </c>
      <c r="D198" s="219" t="s">
        <v>134</v>
      </c>
      <c r="E198" s="220" t="s">
        <v>280</v>
      </c>
      <c r="F198" s="221" t="s">
        <v>281</v>
      </c>
      <c r="G198" s="222" t="s">
        <v>137</v>
      </c>
      <c r="H198" s="223">
        <v>988.434</v>
      </c>
      <c r="I198" s="224"/>
      <c r="J198" s="225">
        <f>ROUND(I198*H198,2)</f>
        <v>0</v>
      </c>
      <c r="K198" s="221" t="s">
        <v>138</v>
      </c>
      <c r="L198" s="45"/>
      <c r="M198" s="226" t="s">
        <v>19</v>
      </c>
      <c r="N198" s="227" t="s">
        <v>43</v>
      </c>
      <c r="O198" s="85"/>
      <c r="P198" s="228">
        <f>O198*H198</f>
        <v>0</v>
      </c>
      <c r="Q198" s="228">
        <v>0.03358</v>
      </c>
      <c r="R198" s="228">
        <f>Q198*H198</f>
        <v>33.19161372</v>
      </c>
      <c r="S198" s="228">
        <v>0</v>
      </c>
      <c r="T198" s="22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0" t="s">
        <v>139</v>
      </c>
      <c r="AT198" s="230" t="s">
        <v>134</v>
      </c>
      <c r="AU198" s="230" t="s">
        <v>82</v>
      </c>
      <c r="AY198" s="18" t="s">
        <v>132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18" t="s">
        <v>80</v>
      </c>
      <c r="BK198" s="231">
        <f>ROUND(I198*H198,2)</f>
        <v>0</v>
      </c>
      <c r="BL198" s="18" t="s">
        <v>139</v>
      </c>
      <c r="BM198" s="230" t="s">
        <v>282</v>
      </c>
    </row>
    <row r="199" spans="1:47" s="2" customFormat="1" ht="12">
      <c r="A199" s="39"/>
      <c r="B199" s="40"/>
      <c r="C199" s="41"/>
      <c r="D199" s="232" t="s">
        <v>141</v>
      </c>
      <c r="E199" s="41"/>
      <c r="F199" s="233" t="s">
        <v>283</v>
      </c>
      <c r="G199" s="41"/>
      <c r="H199" s="41"/>
      <c r="I199" s="137"/>
      <c r="J199" s="41"/>
      <c r="K199" s="41"/>
      <c r="L199" s="45"/>
      <c r="M199" s="234"/>
      <c r="N199" s="235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141</v>
      </c>
      <c r="AU199" s="18" t="s">
        <v>82</v>
      </c>
    </row>
    <row r="200" spans="1:51" s="13" customFormat="1" ht="12">
      <c r="A200" s="13"/>
      <c r="B200" s="236"/>
      <c r="C200" s="237"/>
      <c r="D200" s="232" t="s">
        <v>143</v>
      </c>
      <c r="E200" s="238" t="s">
        <v>19</v>
      </c>
      <c r="F200" s="239" t="s">
        <v>284</v>
      </c>
      <c r="G200" s="237"/>
      <c r="H200" s="238" t="s">
        <v>19</v>
      </c>
      <c r="I200" s="240"/>
      <c r="J200" s="237"/>
      <c r="K200" s="237"/>
      <c r="L200" s="241"/>
      <c r="M200" s="242"/>
      <c r="N200" s="243"/>
      <c r="O200" s="243"/>
      <c r="P200" s="243"/>
      <c r="Q200" s="243"/>
      <c r="R200" s="243"/>
      <c r="S200" s="243"/>
      <c r="T200" s="24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5" t="s">
        <v>143</v>
      </c>
      <c r="AU200" s="245" t="s">
        <v>82</v>
      </c>
      <c r="AV200" s="13" t="s">
        <v>80</v>
      </c>
      <c r="AW200" s="13" t="s">
        <v>33</v>
      </c>
      <c r="AX200" s="13" t="s">
        <v>72</v>
      </c>
      <c r="AY200" s="245" t="s">
        <v>132</v>
      </c>
    </row>
    <row r="201" spans="1:51" s="14" customFormat="1" ht="12">
      <c r="A201" s="14"/>
      <c r="B201" s="246"/>
      <c r="C201" s="247"/>
      <c r="D201" s="232" t="s">
        <v>143</v>
      </c>
      <c r="E201" s="248" t="s">
        <v>19</v>
      </c>
      <c r="F201" s="249" t="s">
        <v>285</v>
      </c>
      <c r="G201" s="247"/>
      <c r="H201" s="250">
        <v>586.56</v>
      </c>
      <c r="I201" s="251"/>
      <c r="J201" s="247"/>
      <c r="K201" s="247"/>
      <c r="L201" s="252"/>
      <c r="M201" s="253"/>
      <c r="N201" s="254"/>
      <c r="O201" s="254"/>
      <c r="P201" s="254"/>
      <c r="Q201" s="254"/>
      <c r="R201" s="254"/>
      <c r="S201" s="254"/>
      <c r="T201" s="255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6" t="s">
        <v>143</v>
      </c>
      <c r="AU201" s="256" t="s">
        <v>82</v>
      </c>
      <c r="AV201" s="14" t="s">
        <v>82</v>
      </c>
      <c r="AW201" s="14" t="s">
        <v>33</v>
      </c>
      <c r="AX201" s="14" t="s">
        <v>72</v>
      </c>
      <c r="AY201" s="256" t="s">
        <v>132</v>
      </c>
    </row>
    <row r="202" spans="1:51" s="13" customFormat="1" ht="12">
      <c r="A202" s="13"/>
      <c r="B202" s="236"/>
      <c r="C202" s="237"/>
      <c r="D202" s="232" t="s">
        <v>143</v>
      </c>
      <c r="E202" s="238" t="s">
        <v>19</v>
      </c>
      <c r="F202" s="239" t="s">
        <v>286</v>
      </c>
      <c r="G202" s="237"/>
      <c r="H202" s="238" t="s">
        <v>19</v>
      </c>
      <c r="I202" s="240"/>
      <c r="J202" s="237"/>
      <c r="K202" s="237"/>
      <c r="L202" s="241"/>
      <c r="M202" s="242"/>
      <c r="N202" s="243"/>
      <c r="O202" s="243"/>
      <c r="P202" s="243"/>
      <c r="Q202" s="243"/>
      <c r="R202" s="243"/>
      <c r="S202" s="243"/>
      <c r="T202" s="24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5" t="s">
        <v>143</v>
      </c>
      <c r="AU202" s="245" t="s">
        <v>82</v>
      </c>
      <c r="AV202" s="13" t="s">
        <v>80</v>
      </c>
      <c r="AW202" s="13" t="s">
        <v>33</v>
      </c>
      <c r="AX202" s="13" t="s">
        <v>72</v>
      </c>
      <c r="AY202" s="245" t="s">
        <v>132</v>
      </c>
    </row>
    <row r="203" spans="1:51" s="14" customFormat="1" ht="12">
      <c r="A203" s="14"/>
      <c r="B203" s="246"/>
      <c r="C203" s="247"/>
      <c r="D203" s="232" t="s">
        <v>143</v>
      </c>
      <c r="E203" s="248" t="s">
        <v>19</v>
      </c>
      <c r="F203" s="249" t="s">
        <v>287</v>
      </c>
      <c r="G203" s="247"/>
      <c r="H203" s="250">
        <v>207.888</v>
      </c>
      <c r="I203" s="251"/>
      <c r="J203" s="247"/>
      <c r="K203" s="247"/>
      <c r="L203" s="252"/>
      <c r="M203" s="253"/>
      <c r="N203" s="254"/>
      <c r="O203" s="254"/>
      <c r="P203" s="254"/>
      <c r="Q203" s="254"/>
      <c r="R203" s="254"/>
      <c r="S203" s="254"/>
      <c r="T203" s="255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6" t="s">
        <v>143</v>
      </c>
      <c r="AU203" s="256" t="s">
        <v>82</v>
      </c>
      <c r="AV203" s="14" t="s">
        <v>82</v>
      </c>
      <c r="AW203" s="14" t="s">
        <v>33</v>
      </c>
      <c r="AX203" s="14" t="s">
        <v>72</v>
      </c>
      <c r="AY203" s="256" t="s">
        <v>132</v>
      </c>
    </row>
    <row r="204" spans="1:51" s="13" customFormat="1" ht="12">
      <c r="A204" s="13"/>
      <c r="B204" s="236"/>
      <c r="C204" s="237"/>
      <c r="D204" s="232" t="s">
        <v>143</v>
      </c>
      <c r="E204" s="238" t="s">
        <v>19</v>
      </c>
      <c r="F204" s="239" t="s">
        <v>288</v>
      </c>
      <c r="G204" s="237"/>
      <c r="H204" s="238" t="s">
        <v>19</v>
      </c>
      <c r="I204" s="240"/>
      <c r="J204" s="237"/>
      <c r="K204" s="237"/>
      <c r="L204" s="241"/>
      <c r="M204" s="242"/>
      <c r="N204" s="243"/>
      <c r="O204" s="243"/>
      <c r="P204" s="243"/>
      <c r="Q204" s="243"/>
      <c r="R204" s="243"/>
      <c r="S204" s="243"/>
      <c r="T204" s="24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5" t="s">
        <v>143</v>
      </c>
      <c r="AU204" s="245" t="s">
        <v>82</v>
      </c>
      <c r="AV204" s="13" t="s">
        <v>80</v>
      </c>
      <c r="AW204" s="13" t="s">
        <v>33</v>
      </c>
      <c r="AX204" s="13" t="s">
        <v>72</v>
      </c>
      <c r="AY204" s="245" t="s">
        <v>132</v>
      </c>
    </row>
    <row r="205" spans="1:51" s="14" customFormat="1" ht="12">
      <c r="A205" s="14"/>
      <c r="B205" s="246"/>
      <c r="C205" s="247"/>
      <c r="D205" s="232" t="s">
        <v>143</v>
      </c>
      <c r="E205" s="248" t="s">
        <v>19</v>
      </c>
      <c r="F205" s="249" t="s">
        <v>289</v>
      </c>
      <c r="G205" s="247"/>
      <c r="H205" s="250">
        <v>40.128</v>
      </c>
      <c r="I205" s="251"/>
      <c r="J205" s="247"/>
      <c r="K205" s="247"/>
      <c r="L205" s="252"/>
      <c r="M205" s="253"/>
      <c r="N205" s="254"/>
      <c r="O205" s="254"/>
      <c r="P205" s="254"/>
      <c r="Q205" s="254"/>
      <c r="R205" s="254"/>
      <c r="S205" s="254"/>
      <c r="T205" s="255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6" t="s">
        <v>143</v>
      </c>
      <c r="AU205" s="256" t="s">
        <v>82</v>
      </c>
      <c r="AV205" s="14" t="s">
        <v>82</v>
      </c>
      <c r="AW205" s="14" t="s">
        <v>33</v>
      </c>
      <c r="AX205" s="14" t="s">
        <v>72</v>
      </c>
      <c r="AY205" s="256" t="s">
        <v>132</v>
      </c>
    </row>
    <row r="206" spans="1:51" s="13" customFormat="1" ht="12">
      <c r="A206" s="13"/>
      <c r="B206" s="236"/>
      <c r="C206" s="237"/>
      <c r="D206" s="232" t="s">
        <v>143</v>
      </c>
      <c r="E206" s="238" t="s">
        <v>19</v>
      </c>
      <c r="F206" s="239" t="s">
        <v>290</v>
      </c>
      <c r="G206" s="237"/>
      <c r="H206" s="238" t="s">
        <v>19</v>
      </c>
      <c r="I206" s="240"/>
      <c r="J206" s="237"/>
      <c r="K206" s="237"/>
      <c r="L206" s="241"/>
      <c r="M206" s="242"/>
      <c r="N206" s="243"/>
      <c r="O206" s="243"/>
      <c r="P206" s="243"/>
      <c r="Q206" s="243"/>
      <c r="R206" s="243"/>
      <c r="S206" s="243"/>
      <c r="T206" s="24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5" t="s">
        <v>143</v>
      </c>
      <c r="AU206" s="245" t="s">
        <v>82</v>
      </c>
      <c r="AV206" s="13" t="s">
        <v>80</v>
      </c>
      <c r="AW206" s="13" t="s">
        <v>33</v>
      </c>
      <c r="AX206" s="13" t="s">
        <v>72</v>
      </c>
      <c r="AY206" s="245" t="s">
        <v>132</v>
      </c>
    </row>
    <row r="207" spans="1:51" s="14" customFormat="1" ht="12">
      <c r="A207" s="14"/>
      <c r="B207" s="246"/>
      <c r="C207" s="247"/>
      <c r="D207" s="232" t="s">
        <v>143</v>
      </c>
      <c r="E207" s="248" t="s">
        <v>19</v>
      </c>
      <c r="F207" s="249" t="s">
        <v>291</v>
      </c>
      <c r="G207" s="247"/>
      <c r="H207" s="250">
        <v>20.28</v>
      </c>
      <c r="I207" s="251"/>
      <c r="J207" s="247"/>
      <c r="K207" s="247"/>
      <c r="L207" s="252"/>
      <c r="M207" s="253"/>
      <c r="N207" s="254"/>
      <c r="O207" s="254"/>
      <c r="P207" s="254"/>
      <c r="Q207" s="254"/>
      <c r="R207" s="254"/>
      <c r="S207" s="254"/>
      <c r="T207" s="255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6" t="s">
        <v>143</v>
      </c>
      <c r="AU207" s="256" t="s">
        <v>82</v>
      </c>
      <c r="AV207" s="14" t="s">
        <v>82</v>
      </c>
      <c r="AW207" s="14" t="s">
        <v>33</v>
      </c>
      <c r="AX207" s="14" t="s">
        <v>72</v>
      </c>
      <c r="AY207" s="256" t="s">
        <v>132</v>
      </c>
    </row>
    <row r="208" spans="1:51" s="13" customFormat="1" ht="12">
      <c r="A208" s="13"/>
      <c r="B208" s="236"/>
      <c r="C208" s="237"/>
      <c r="D208" s="232" t="s">
        <v>143</v>
      </c>
      <c r="E208" s="238" t="s">
        <v>19</v>
      </c>
      <c r="F208" s="239" t="s">
        <v>292</v>
      </c>
      <c r="G208" s="237"/>
      <c r="H208" s="238" t="s">
        <v>19</v>
      </c>
      <c r="I208" s="240"/>
      <c r="J208" s="237"/>
      <c r="K208" s="237"/>
      <c r="L208" s="241"/>
      <c r="M208" s="242"/>
      <c r="N208" s="243"/>
      <c r="O208" s="243"/>
      <c r="P208" s="243"/>
      <c r="Q208" s="243"/>
      <c r="R208" s="243"/>
      <c r="S208" s="243"/>
      <c r="T208" s="24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5" t="s">
        <v>143</v>
      </c>
      <c r="AU208" s="245" t="s">
        <v>82</v>
      </c>
      <c r="AV208" s="13" t="s">
        <v>80</v>
      </c>
      <c r="AW208" s="13" t="s">
        <v>33</v>
      </c>
      <c r="AX208" s="13" t="s">
        <v>72</v>
      </c>
      <c r="AY208" s="245" t="s">
        <v>132</v>
      </c>
    </row>
    <row r="209" spans="1:51" s="14" customFormat="1" ht="12">
      <c r="A209" s="14"/>
      <c r="B209" s="246"/>
      <c r="C209" s="247"/>
      <c r="D209" s="232" t="s">
        <v>143</v>
      </c>
      <c r="E209" s="248" t="s">
        <v>19</v>
      </c>
      <c r="F209" s="249" t="s">
        <v>293</v>
      </c>
      <c r="G209" s="247"/>
      <c r="H209" s="250">
        <v>4.608</v>
      </c>
      <c r="I209" s="251"/>
      <c r="J209" s="247"/>
      <c r="K209" s="247"/>
      <c r="L209" s="252"/>
      <c r="M209" s="253"/>
      <c r="N209" s="254"/>
      <c r="O209" s="254"/>
      <c r="P209" s="254"/>
      <c r="Q209" s="254"/>
      <c r="R209" s="254"/>
      <c r="S209" s="254"/>
      <c r="T209" s="255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6" t="s">
        <v>143</v>
      </c>
      <c r="AU209" s="256" t="s">
        <v>82</v>
      </c>
      <c r="AV209" s="14" t="s">
        <v>82</v>
      </c>
      <c r="AW209" s="14" t="s">
        <v>33</v>
      </c>
      <c r="AX209" s="14" t="s">
        <v>72</v>
      </c>
      <c r="AY209" s="256" t="s">
        <v>132</v>
      </c>
    </row>
    <row r="210" spans="1:51" s="13" customFormat="1" ht="12">
      <c r="A210" s="13"/>
      <c r="B210" s="236"/>
      <c r="C210" s="237"/>
      <c r="D210" s="232" t="s">
        <v>143</v>
      </c>
      <c r="E210" s="238" t="s">
        <v>19</v>
      </c>
      <c r="F210" s="239" t="s">
        <v>294</v>
      </c>
      <c r="G210" s="237"/>
      <c r="H210" s="238" t="s">
        <v>19</v>
      </c>
      <c r="I210" s="240"/>
      <c r="J210" s="237"/>
      <c r="K210" s="237"/>
      <c r="L210" s="241"/>
      <c r="M210" s="242"/>
      <c r="N210" s="243"/>
      <c r="O210" s="243"/>
      <c r="P210" s="243"/>
      <c r="Q210" s="243"/>
      <c r="R210" s="243"/>
      <c r="S210" s="243"/>
      <c r="T210" s="24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5" t="s">
        <v>143</v>
      </c>
      <c r="AU210" s="245" t="s">
        <v>82</v>
      </c>
      <c r="AV210" s="13" t="s">
        <v>80</v>
      </c>
      <c r="AW210" s="13" t="s">
        <v>33</v>
      </c>
      <c r="AX210" s="13" t="s">
        <v>72</v>
      </c>
      <c r="AY210" s="245" t="s">
        <v>132</v>
      </c>
    </row>
    <row r="211" spans="1:51" s="14" customFormat="1" ht="12">
      <c r="A211" s="14"/>
      <c r="B211" s="246"/>
      <c r="C211" s="247"/>
      <c r="D211" s="232" t="s">
        <v>143</v>
      </c>
      <c r="E211" s="248" t="s">
        <v>19</v>
      </c>
      <c r="F211" s="249" t="s">
        <v>295</v>
      </c>
      <c r="G211" s="247"/>
      <c r="H211" s="250">
        <v>13.536</v>
      </c>
      <c r="I211" s="251"/>
      <c r="J211" s="247"/>
      <c r="K211" s="247"/>
      <c r="L211" s="252"/>
      <c r="M211" s="253"/>
      <c r="N211" s="254"/>
      <c r="O211" s="254"/>
      <c r="P211" s="254"/>
      <c r="Q211" s="254"/>
      <c r="R211" s="254"/>
      <c r="S211" s="254"/>
      <c r="T211" s="255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6" t="s">
        <v>143</v>
      </c>
      <c r="AU211" s="256" t="s">
        <v>82</v>
      </c>
      <c r="AV211" s="14" t="s">
        <v>82</v>
      </c>
      <c r="AW211" s="14" t="s">
        <v>33</v>
      </c>
      <c r="AX211" s="14" t="s">
        <v>72</v>
      </c>
      <c r="AY211" s="256" t="s">
        <v>132</v>
      </c>
    </row>
    <row r="212" spans="1:51" s="13" customFormat="1" ht="12">
      <c r="A212" s="13"/>
      <c r="B212" s="236"/>
      <c r="C212" s="237"/>
      <c r="D212" s="232" t="s">
        <v>143</v>
      </c>
      <c r="E212" s="238" t="s">
        <v>19</v>
      </c>
      <c r="F212" s="239" t="s">
        <v>296</v>
      </c>
      <c r="G212" s="237"/>
      <c r="H212" s="238" t="s">
        <v>19</v>
      </c>
      <c r="I212" s="240"/>
      <c r="J212" s="237"/>
      <c r="K212" s="237"/>
      <c r="L212" s="241"/>
      <c r="M212" s="242"/>
      <c r="N212" s="243"/>
      <c r="O212" s="243"/>
      <c r="P212" s="243"/>
      <c r="Q212" s="243"/>
      <c r="R212" s="243"/>
      <c r="S212" s="243"/>
      <c r="T212" s="24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5" t="s">
        <v>143</v>
      </c>
      <c r="AU212" s="245" t="s">
        <v>82</v>
      </c>
      <c r="AV212" s="13" t="s">
        <v>80</v>
      </c>
      <c r="AW212" s="13" t="s">
        <v>33</v>
      </c>
      <c r="AX212" s="13" t="s">
        <v>72</v>
      </c>
      <c r="AY212" s="245" t="s">
        <v>132</v>
      </c>
    </row>
    <row r="213" spans="1:51" s="14" customFormat="1" ht="12">
      <c r="A213" s="14"/>
      <c r="B213" s="246"/>
      <c r="C213" s="247"/>
      <c r="D213" s="232" t="s">
        <v>143</v>
      </c>
      <c r="E213" s="248" t="s">
        <v>19</v>
      </c>
      <c r="F213" s="249" t="s">
        <v>297</v>
      </c>
      <c r="G213" s="247"/>
      <c r="H213" s="250">
        <v>8.352</v>
      </c>
      <c r="I213" s="251"/>
      <c r="J213" s="247"/>
      <c r="K213" s="247"/>
      <c r="L213" s="252"/>
      <c r="M213" s="253"/>
      <c r="N213" s="254"/>
      <c r="O213" s="254"/>
      <c r="P213" s="254"/>
      <c r="Q213" s="254"/>
      <c r="R213" s="254"/>
      <c r="S213" s="254"/>
      <c r="T213" s="255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6" t="s">
        <v>143</v>
      </c>
      <c r="AU213" s="256" t="s">
        <v>82</v>
      </c>
      <c r="AV213" s="14" t="s">
        <v>82</v>
      </c>
      <c r="AW213" s="14" t="s">
        <v>33</v>
      </c>
      <c r="AX213" s="14" t="s">
        <v>72</v>
      </c>
      <c r="AY213" s="256" t="s">
        <v>132</v>
      </c>
    </row>
    <row r="214" spans="1:51" s="13" customFormat="1" ht="12">
      <c r="A214" s="13"/>
      <c r="B214" s="236"/>
      <c r="C214" s="237"/>
      <c r="D214" s="232" t="s">
        <v>143</v>
      </c>
      <c r="E214" s="238" t="s">
        <v>19</v>
      </c>
      <c r="F214" s="239" t="s">
        <v>298</v>
      </c>
      <c r="G214" s="237"/>
      <c r="H214" s="238" t="s">
        <v>19</v>
      </c>
      <c r="I214" s="240"/>
      <c r="J214" s="237"/>
      <c r="K214" s="237"/>
      <c r="L214" s="241"/>
      <c r="M214" s="242"/>
      <c r="N214" s="243"/>
      <c r="O214" s="243"/>
      <c r="P214" s="243"/>
      <c r="Q214" s="243"/>
      <c r="R214" s="243"/>
      <c r="S214" s="243"/>
      <c r="T214" s="24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5" t="s">
        <v>143</v>
      </c>
      <c r="AU214" s="245" t="s">
        <v>82</v>
      </c>
      <c r="AV214" s="13" t="s">
        <v>80</v>
      </c>
      <c r="AW214" s="13" t="s">
        <v>33</v>
      </c>
      <c r="AX214" s="13" t="s">
        <v>72</v>
      </c>
      <c r="AY214" s="245" t="s">
        <v>132</v>
      </c>
    </row>
    <row r="215" spans="1:51" s="14" customFormat="1" ht="12">
      <c r="A215" s="14"/>
      <c r="B215" s="246"/>
      <c r="C215" s="247"/>
      <c r="D215" s="232" t="s">
        <v>143</v>
      </c>
      <c r="E215" s="248" t="s">
        <v>19</v>
      </c>
      <c r="F215" s="249" t="s">
        <v>299</v>
      </c>
      <c r="G215" s="247"/>
      <c r="H215" s="250">
        <v>43.2</v>
      </c>
      <c r="I215" s="251"/>
      <c r="J215" s="247"/>
      <c r="K215" s="247"/>
      <c r="L215" s="252"/>
      <c r="M215" s="253"/>
      <c r="N215" s="254"/>
      <c r="O215" s="254"/>
      <c r="P215" s="254"/>
      <c r="Q215" s="254"/>
      <c r="R215" s="254"/>
      <c r="S215" s="254"/>
      <c r="T215" s="255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6" t="s">
        <v>143</v>
      </c>
      <c r="AU215" s="256" t="s">
        <v>82</v>
      </c>
      <c r="AV215" s="14" t="s">
        <v>82</v>
      </c>
      <c r="AW215" s="14" t="s">
        <v>33</v>
      </c>
      <c r="AX215" s="14" t="s">
        <v>72</v>
      </c>
      <c r="AY215" s="256" t="s">
        <v>132</v>
      </c>
    </row>
    <row r="216" spans="1:51" s="13" customFormat="1" ht="12">
      <c r="A216" s="13"/>
      <c r="B216" s="236"/>
      <c r="C216" s="237"/>
      <c r="D216" s="232" t="s">
        <v>143</v>
      </c>
      <c r="E216" s="238" t="s">
        <v>19</v>
      </c>
      <c r="F216" s="239" t="s">
        <v>300</v>
      </c>
      <c r="G216" s="237"/>
      <c r="H216" s="238" t="s">
        <v>19</v>
      </c>
      <c r="I216" s="240"/>
      <c r="J216" s="237"/>
      <c r="K216" s="237"/>
      <c r="L216" s="241"/>
      <c r="M216" s="242"/>
      <c r="N216" s="243"/>
      <c r="O216" s="243"/>
      <c r="P216" s="243"/>
      <c r="Q216" s="243"/>
      <c r="R216" s="243"/>
      <c r="S216" s="243"/>
      <c r="T216" s="24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5" t="s">
        <v>143</v>
      </c>
      <c r="AU216" s="245" t="s">
        <v>82</v>
      </c>
      <c r="AV216" s="13" t="s">
        <v>80</v>
      </c>
      <c r="AW216" s="13" t="s">
        <v>33</v>
      </c>
      <c r="AX216" s="13" t="s">
        <v>72</v>
      </c>
      <c r="AY216" s="245" t="s">
        <v>132</v>
      </c>
    </row>
    <row r="217" spans="1:51" s="14" customFormat="1" ht="12">
      <c r="A217" s="14"/>
      <c r="B217" s="246"/>
      <c r="C217" s="247"/>
      <c r="D217" s="232" t="s">
        <v>143</v>
      </c>
      <c r="E217" s="248" t="s">
        <v>19</v>
      </c>
      <c r="F217" s="249" t="s">
        <v>301</v>
      </c>
      <c r="G217" s="247"/>
      <c r="H217" s="250">
        <v>11.04</v>
      </c>
      <c r="I217" s="251"/>
      <c r="J217" s="247"/>
      <c r="K217" s="247"/>
      <c r="L217" s="252"/>
      <c r="M217" s="253"/>
      <c r="N217" s="254"/>
      <c r="O217" s="254"/>
      <c r="P217" s="254"/>
      <c r="Q217" s="254"/>
      <c r="R217" s="254"/>
      <c r="S217" s="254"/>
      <c r="T217" s="255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6" t="s">
        <v>143</v>
      </c>
      <c r="AU217" s="256" t="s">
        <v>82</v>
      </c>
      <c r="AV217" s="14" t="s">
        <v>82</v>
      </c>
      <c r="AW217" s="14" t="s">
        <v>33</v>
      </c>
      <c r="AX217" s="14" t="s">
        <v>72</v>
      </c>
      <c r="AY217" s="256" t="s">
        <v>132</v>
      </c>
    </row>
    <row r="218" spans="1:51" s="13" customFormat="1" ht="12">
      <c r="A218" s="13"/>
      <c r="B218" s="236"/>
      <c r="C218" s="237"/>
      <c r="D218" s="232" t="s">
        <v>143</v>
      </c>
      <c r="E218" s="238" t="s">
        <v>19</v>
      </c>
      <c r="F218" s="239" t="s">
        <v>302</v>
      </c>
      <c r="G218" s="237"/>
      <c r="H218" s="238" t="s">
        <v>19</v>
      </c>
      <c r="I218" s="240"/>
      <c r="J218" s="237"/>
      <c r="K218" s="237"/>
      <c r="L218" s="241"/>
      <c r="M218" s="242"/>
      <c r="N218" s="243"/>
      <c r="O218" s="243"/>
      <c r="P218" s="243"/>
      <c r="Q218" s="243"/>
      <c r="R218" s="243"/>
      <c r="S218" s="243"/>
      <c r="T218" s="244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5" t="s">
        <v>143</v>
      </c>
      <c r="AU218" s="245" t="s">
        <v>82</v>
      </c>
      <c r="AV218" s="13" t="s">
        <v>80</v>
      </c>
      <c r="AW218" s="13" t="s">
        <v>33</v>
      </c>
      <c r="AX218" s="13" t="s">
        <v>72</v>
      </c>
      <c r="AY218" s="245" t="s">
        <v>132</v>
      </c>
    </row>
    <row r="219" spans="1:51" s="14" customFormat="1" ht="12">
      <c r="A219" s="14"/>
      <c r="B219" s="246"/>
      <c r="C219" s="247"/>
      <c r="D219" s="232" t="s">
        <v>143</v>
      </c>
      <c r="E219" s="248" t="s">
        <v>19</v>
      </c>
      <c r="F219" s="249" t="s">
        <v>303</v>
      </c>
      <c r="G219" s="247"/>
      <c r="H219" s="250">
        <v>5.1</v>
      </c>
      <c r="I219" s="251"/>
      <c r="J219" s="247"/>
      <c r="K219" s="247"/>
      <c r="L219" s="252"/>
      <c r="M219" s="253"/>
      <c r="N219" s="254"/>
      <c r="O219" s="254"/>
      <c r="P219" s="254"/>
      <c r="Q219" s="254"/>
      <c r="R219" s="254"/>
      <c r="S219" s="254"/>
      <c r="T219" s="255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6" t="s">
        <v>143</v>
      </c>
      <c r="AU219" s="256" t="s">
        <v>82</v>
      </c>
      <c r="AV219" s="14" t="s">
        <v>82</v>
      </c>
      <c r="AW219" s="14" t="s">
        <v>33</v>
      </c>
      <c r="AX219" s="14" t="s">
        <v>72</v>
      </c>
      <c r="AY219" s="256" t="s">
        <v>132</v>
      </c>
    </row>
    <row r="220" spans="1:51" s="13" customFormat="1" ht="12">
      <c r="A220" s="13"/>
      <c r="B220" s="236"/>
      <c r="C220" s="237"/>
      <c r="D220" s="232" t="s">
        <v>143</v>
      </c>
      <c r="E220" s="238" t="s">
        <v>19</v>
      </c>
      <c r="F220" s="239" t="s">
        <v>304</v>
      </c>
      <c r="G220" s="237"/>
      <c r="H220" s="238" t="s">
        <v>19</v>
      </c>
      <c r="I220" s="240"/>
      <c r="J220" s="237"/>
      <c r="K220" s="237"/>
      <c r="L220" s="241"/>
      <c r="M220" s="242"/>
      <c r="N220" s="243"/>
      <c r="O220" s="243"/>
      <c r="P220" s="243"/>
      <c r="Q220" s="243"/>
      <c r="R220" s="243"/>
      <c r="S220" s="243"/>
      <c r="T220" s="244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5" t="s">
        <v>143</v>
      </c>
      <c r="AU220" s="245" t="s">
        <v>82</v>
      </c>
      <c r="AV220" s="13" t="s">
        <v>80</v>
      </c>
      <c r="AW220" s="13" t="s">
        <v>33</v>
      </c>
      <c r="AX220" s="13" t="s">
        <v>72</v>
      </c>
      <c r="AY220" s="245" t="s">
        <v>132</v>
      </c>
    </row>
    <row r="221" spans="1:51" s="14" customFormat="1" ht="12">
      <c r="A221" s="14"/>
      <c r="B221" s="246"/>
      <c r="C221" s="247"/>
      <c r="D221" s="232" t="s">
        <v>143</v>
      </c>
      <c r="E221" s="248" t="s">
        <v>19</v>
      </c>
      <c r="F221" s="249" t="s">
        <v>305</v>
      </c>
      <c r="G221" s="247"/>
      <c r="H221" s="250">
        <v>3.996</v>
      </c>
      <c r="I221" s="251"/>
      <c r="J221" s="247"/>
      <c r="K221" s="247"/>
      <c r="L221" s="252"/>
      <c r="M221" s="253"/>
      <c r="N221" s="254"/>
      <c r="O221" s="254"/>
      <c r="P221" s="254"/>
      <c r="Q221" s="254"/>
      <c r="R221" s="254"/>
      <c r="S221" s="254"/>
      <c r="T221" s="255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6" t="s">
        <v>143</v>
      </c>
      <c r="AU221" s="256" t="s">
        <v>82</v>
      </c>
      <c r="AV221" s="14" t="s">
        <v>82</v>
      </c>
      <c r="AW221" s="14" t="s">
        <v>33</v>
      </c>
      <c r="AX221" s="14" t="s">
        <v>72</v>
      </c>
      <c r="AY221" s="256" t="s">
        <v>132</v>
      </c>
    </row>
    <row r="222" spans="1:51" s="13" customFormat="1" ht="12">
      <c r="A222" s="13"/>
      <c r="B222" s="236"/>
      <c r="C222" s="237"/>
      <c r="D222" s="232" t="s">
        <v>143</v>
      </c>
      <c r="E222" s="238" t="s">
        <v>19</v>
      </c>
      <c r="F222" s="239" t="s">
        <v>306</v>
      </c>
      <c r="G222" s="237"/>
      <c r="H222" s="238" t="s">
        <v>19</v>
      </c>
      <c r="I222" s="240"/>
      <c r="J222" s="237"/>
      <c r="K222" s="237"/>
      <c r="L222" s="241"/>
      <c r="M222" s="242"/>
      <c r="N222" s="243"/>
      <c r="O222" s="243"/>
      <c r="P222" s="243"/>
      <c r="Q222" s="243"/>
      <c r="R222" s="243"/>
      <c r="S222" s="243"/>
      <c r="T222" s="24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5" t="s">
        <v>143</v>
      </c>
      <c r="AU222" s="245" t="s">
        <v>82</v>
      </c>
      <c r="AV222" s="13" t="s">
        <v>80</v>
      </c>
      <c r="AW222" s="13" t="s">
        <v>33</v>
      </c>
      <c r="AX222" s="13" t="s">
        <v>72</v>
      </c>
      <c r="AY222" s="245" t="s">
        <v>132</v>
      </c>
    </row>
    <row r="223" spans="1:51" s="14" customFormat="1" ht="12">
      <c r="A223" s="14"/>
      <c r="B223" s="246"/>
      <c r="C223" s="247"/>
      <c r="D223" s="232" t="s">
        <v>143</v>
      </c>
      <c r="E223" s="248" t="s">
        <v>19</v>
      </c>
      <c r="F223" s="249" t="s">
        <v>307</v>
      </c>
      <c r="G223" s="247"/>
      <c r="H223" s="250">
        <v>5.088</v>
      </c>
      <c r="I223" s="251"/>
      <c r="J223" s="247"/>
      <c r="K223" s="247"/>
      <c r="L223" s="252"/>
      <c r="M223" s="253"/>
      <c r="N223" s="254"/>
      <c r="O223" s="254"/>
      <c r="P223" s="254"/>
      <c r="Q223" s="254"/>
      <c r="R223" s="254"/>
      <c r="S223" s="254"/>
      <c r="T223" s="255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6" t="s">
        <v>143</v>
      </c>
      <c r="AU223" s="256" t="s">
        <v>82</v>
      </c>
      <c r="AV223" s="14" t="s">
        <v>82</v>
      </c>
      <c r="AW223" s="14" t="s">
        <v>33</v>
      </c>
      <c r="AX223" s="14" t="s">
        <v>72</v>
      </c>
      <c r="AY223" s="256" t="s">
        <v>132</v>
      </c>
    </row>
    <row r="224" spans="1:51" s="13" customFormat="1" ht="12">
      <c r="A224" s="13"/>
      <c r="B224" s="236"/>
      <c r="C224" s="237"/>
      <c r="D224" s="232" t="s">
        <v>143</v>
      </c>
      <c r="E224" s="238" t="s">
        <v>19</v>
      </c>
      <c r="F224" s="239" t="s">
        <v>308</v>
      </c>
      <c r="G224" s="237"/>
      <c r="H224" s="238" t="s">
        <v>19</v>
      </c>
      <c r="I224" s="240"/>
      <c r="J224" s="237"/>
      <c r="K224" s="237"/>
      <c r="L224" s="241"/>
      <c r="M224" s="242"/>
      <c r="N224" s="243"/>
      <c r="O224" s="243"/>
      <c r="P224" s="243"/>
      <c r="Q224" s="243"/>
      <c r="R224" s="243"/>
      <c r="S224" s="243"/>
      <c r="T224" s="24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5" t="s">
        <v>143</v>
      </c>
      <c r="AU224" s="245" t="s">
        <v>82</v>
      </c>
      <c r="AV224" s="13" t="s">
        <v>80</v>
      </c>
      <c r="AW224" s="13" t="s">
        <v>33</v>
      </c>
      <c r="AX224" s="13" t="s">
        <v>72</v>
      </c>
      <c r="AY224" s="245" t="s">
        <v>132</v>
      </c>
    </row>
    <row r="225" spans="1:51" s="14" customFormat="1" ht="12">
      <c r="A225" s="14"/>
      <c r="B225" s="246"/>
      <c r="C225" s="247"/>
      <c r="D225" s="232" t="s">
        <v>143</v>
      </c>
      <c r="E225" s="248" t="s">
        <v>19</v>
      </c>
      <c r="F225" s="249" t="s">
        <v>309</v>
      </c>
      <c r="G225" s="247"/>
      <c r="H225" s="250">
        <v>6.45</v>
      </c>
      <c r="I225" s="251"/>
      <c r="J225" s="247"/>
      <c r="K225" s="247"/>
      <c r="L225" s="252"/>
      <c r="M225" s="253"/>
      <c r="N225" s="254"/>
      <c r="O225" s="254"/>
      <c r="P225" s="254"/>
      <c r="Q225" s="254"/>
      <c r="R225" s="254"/>
      <c r="S225" s="254"/>
      <c r="T225" s="255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6" t="s">
        <v>143</v>
      </c>
      <c r="AU225" s="256" t="s">
        <v>82</v>
      </c>
      <c r="AV225" s="14" t="s">
        <v>82</v>
      </c>
      <c r="AW225" s="14" t="s">
        <v>33</v>
      </c>
      <c r="AX225" s="14" t="s">
        <v>72</v>
      </c>
      <c r="AY225" s="256" t="s">
        <v>132</v>
      </c>
    </row>
    <row r="226" spans="1:51" s="13" customFormat="1" ht="12">
      <c r="A226" s="13"/>
      <c r="B226" s="236"/>
      <c r="C226" s="237"/>
      <c r="D226" s="232" t="s">
        <v>143</v>
      </c>
      <c r="E226" s="238" t="s">
        <v>19</v>
      </c>
      <c r="F226" s="239" t="s">
        <v>310</v>
      </c>
      <c r="G226" s="237"/>
      <c r="H226" s="238" t="s">
        <v>19</v>
      </c>
      <c r="I226" s="240"/>
      <c r="J226" s="237"/>
      <c r="K226" s="237"/>
      <c r="L226" s="241"/>
      <c r="M226" s="242"/>
      <c r="N226" s="243"/>
      <c r="O226" s="243"/>
      <c r="P226" s="243"/>
      <c r="Q226" s="243"/>
      <c r="R226" s="243"/>
      <c r="S226" s="243"/>
      <c r="T226" s="24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5" t="s">
        <v>143</v>
      </c>
      <c r="AU226" s="245" t="s">
        <v>82</v>
      </c>
      <c r="AV226" s="13" t="s">
        <v>80</v>
      </c>
      <c r="AW226" s="13" t="s">
        <v>33</v>
      </c>
      <c r="AX226" s="13" t="s">
        <v>72</v>
      </c>
      <c r="AY226" s="245" t="s">
        <v>132</v>
      </c>
    </row>
    <row r="227" spans="1:51" s="14" customFormat="1" ht="12">
      <c r="A227" s="14"/>
      <c r="B227" s="246"/>
      <c r="C227" s="247"/>
      <c r="D227" s="232" t="s">
        <v>143</v>
      </c>
      <c r="E227" s="248" t="s">
        <v>19</v>
      </c>
      <c r="F227" s="249" t="s">
        <v>311</v>
      </c>
      <c r="G227" s="247"/>
      <c r="H227" s="250">
        <v>11.04</v>
      </c>
      <c r="I227" s="251"/>
      <c r="J227" s="247"/>
      <c r="K227" s="247"/>
      <c r="L227" s="252"/>
      <c r="M227" s="253"/>
      <c r="N227" s="254"/>
      <c r="O227" s="254"/>
      <c r="P227" s="254"/>
      <c r="Q227" s="254"/>
      <c r="R227" s="254"/>
      <c r="S227" s="254"/>
      <c r="T227" s="255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6" t="s">
        <v>143</v>
      </c>
      <c r="AU227" s="256" t="s">
        <v>82</v>
      </c>
      <c r="AV227" s="14" t="s">
        <v>82</v>
      </c>
      <c r="AW227" s="14" t="s">
        <v>33</v>
      </c>
      <c r="AX227" s="14" t="s">
        <v>72</v>
      </c>
      <c r="AY227" s="256" t="s">
        <v>132</v>
      </c>
    </row>
    <row r="228" spans="1:51" s="13" customFormat="1" ht="12">
      <c r="A228" s="13"/>
      <c r="B228" s="236"/>
      <c r="C228" s="237"/>
      <c r="D228" s="232" t="s">
        <v>143</v>
      </c>
      <c r="E228" s="238" t="s">
        <v>19</v>
      </c>
      <c r="F228" s="239" t="s">
        <v>312</v>
      </c>
      <c r="G228" s="237"/>
      <c r="H228" s="238" t="s">
        <v>19</v>
      </c>
      <c r="I228" s="240"/>
      <c r="J228" s="237"/>
      <c r="K228" s="237"/>
      <c r="L228" s="241"/>
      <c r="M228" s="242"/>
      <c r="N228" s="243"/>
      <c r="O228" s="243"/>
      <c r="P228" s="243"/>
      <c r="Q228" s="243"/>
      <c r="R228" s="243"/>
      <c r="S228" s="243"/>
      <c r="T228" s="244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5" t="s">
        <v>143</v>
      </c>
      <c r="AU228" s="245" t="s">
        <v>82</v>
      </c>
      <c r="AV228" s="13" t="s">
        <v>80</v>
      </c>
      <c r="AW228" s="13" t="s">
        <v>33</v>
      </c>
      <c r="AX228" s="13" t="s">
        <v>72</v>
      </c>
      <c r="AY228" s="245" t="s">
        <v>132</v>
      </c>
    </row>
    <row r="229" spans="1:51" s="14" customFormat="1" ht="12">
      <c r="A229" s="14"/>
      <c r="B229" s="246"/>
      <c r="C229" s="247"/>
      <c r="D229" s="232" t="s">
        <v>143</v>
      </c>
      <c r="E229" s="248" t="s">
        <v>19</v>
      </c>
      <c r="F229" s="249" t="s">
        <v>313</v>
      </c>
      <c r="G229" s="247"/>
      <c r="H229" s="250">
        <v>15.84</v>
      </c>
      <c r="I229" s="251"/>
      <c r="J229" s="247"/>
      <c r="K229" s="247"/>
      <c r="L229" s="252"/>
      <c r="M229" s="253"/>
      <c r="N229" s="254"/>
      <c r="O229" s="254"/>
      <c r="P229" s="254"/>
      <c r="Q229" s="254"/>
      <c r="R229" s="254"/>
      <c r="S229" s="254"/>
      <c r="T229" s="255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6" t="s">
        <v>143</v>
      </c>
      <c r="AU229" s="256" t="s">
        <v>82</v>
      </c>
      <c r="AV229" s="14" t="s">
        <v>82</v>
      </c>
      <c r="AW229" s="14" t="s">
        <v>33</v>
      </c>
      <c r="AX229" s="14" t="s">
        <v>72</v>
      </c>
      <c r="AY229" s="256" t="s">
        <v>132</v>
      </c>
    </row>
    <row r="230" spans="1:51" s="13" customFormat="1" ht="12">
      <c r="A230" s="13"/>
      <c r="B230" s="236"/>
      <c r="C230" s="237"/>
      <c r="D230" s="232" t="s">
        <v>143</v>
      </c>
      <c r="E230" s="238" t="s">
        <v>19</v>
      </c>
      <c r="F230" s="239" t="s">
        <v>314</v>
      </c>
      <c r="G230" s="237"/>
      <c r="H230" s="238" t="s">
        <v>19</v>
      </c>
      <c r="I230" s="240"/>
      <c r="J230" s="237"/>
      <c r="K230" s="237"/>
      <c r="L230" s="241"/>
      <c r="M230" s="242"/>
      <c r="N230" s="243"/>
      <c r="O230" s="243"/>
      <c r="P230" s="243"/>
      <c r="Q230" s="243"/>
      <c r="R230" s="243"/>
      <c r="S230" s="243"/>
      <c r="T230" s="24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5" t="s">
        <v>143</v>
      </c>
      <c r="AU230" s="245" t="s">
        <v>82</v>
      </c>
      <c r="AV230" s="13" t="s">
        <v>80</v>
      </c>
      <c r="AW230" s="13" t="s">
        <v>33</v>
      </c>
      <c r="AX230" s="13" t="s">
        <v>72</v>
      </c>
      <c r="AY230" s="245" t="s">
        <v>132</v>
      </c>
    </row>
    <row r="231" spans="1:51" s="14" customFormat="1" ht="12">
      <c r="A231" s="14"/>
      <c r="B231" s="246"/>
      <c r="C231" s="247"/>
      <c r="D231" s="232" t="s">
        <v>143</v>
      </c>
      <c r="E231" s="248" t="s">
        <v>19</v>
      </c>
      <c r="F231" s="249" t="s">
        <v>315</v>
      </c>
      <c r="G231" s="247"/>
      <c r="H231" s="250">
        <v>5.328</v>
      </c>
      <c r="I231" s="251"/>
      <c r="J231" s="247"/>
      <c r="K231" s="247"/>
      <c r="L231" s="252"/>
      <c r="M231" s="253"/>
      <c r="N231" s="254"/>
      <c r="O231" s="254"/>
      <c r="P231" s="254"/>
      <c r="Q231" s="254"/>
      <c r="R231" s="254"/>
      <c r="S231" s="254"/>
      <c r="T231" s="255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6" t="s">
        <v>143</v>
      </c>
      <c r="AU231" s="256" t="s">
        <v>82</v>
      </c>
      <c r="AV231" s="14" t="s">
        <v>82</v>
      </c>
      <c r="AW231" s="14" t="s">
        <v>33</v>
      </c>
      <c r="AX231" s="14" t="s">
        <v>72</v>
      </c>
      <c r="AY231" s="256" t="s">
        <v>132</v>
      </c>
    </row>
    <row r="232" spans="1:51" s="15" customFormat="1" ht="12">
      <c r="A232" s="15"/>
      <c r="B232" s="257"/>
      <c r="C232" s="258"/>
      <c r="D232" s="232" t="s">
        <v>143</v>
      </c>
      <c r="E232" s="259" t="s">
        <v>19</v>
      </c>
      <c r="F232" s="260" t="s">
        <v>148</v>
      </c>
      <c r="G232" s="258"/>
      <c r="H232" s="261">
        <v>988.4339999999999</v>
      </c>
      <c r="I232" s="262"/>
      <c r="J232" s="258"/>
      <c r="K232" s="258"/>
      <c r="L232" s="263"/>
      <c r="M232" s="264"/>
      <c r="N232" s="265"/>
      <c r="O232" s="265"/>
      <c r="P232" s="265"/>
      <c r="Q232" s="265"/>
      <c r="R232" s="265"/>
      <c r="S232" s="265"/>
      <c r="T232" s="266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67" t="s">
        <v>143</v>
      </c>
      <c r="AU232" s="267" t="s">
        <v>82</v>
      </c>
      <c r="AV232" s="15" t="s">
        <v>139</v>
      </c>
      <c r="AW232" s="15" t="s">
        <v>33</v>
      </c>
      <c r="AX232" s="15" t="s">
        <v>80</v>
      </c>
      <c r="AY232" s="267" t="s">
        <v>132</v>
      </c>
    </row>
    <row r="233" spans="1:65" s="2" customFormat="1" ht="33" customHeight="1">
      <c r="A233" s="39"/>
      <c r="B233" s="40"/>
      <c r="C233" s="219" t="s">
        <v>316</v>
      </c>
      <c r="D233" s="219" t="s">
        <v>134</v>
      </c>
      <c r="E233" s="220" t="s">
        <v>317</v>
      </c>
      <c r="F233" s="221" t="s">
        <v>318</v>
      </c>
      <c r="G233" s="222" t="s">
        <v>137</v>
      </c>
      <c r="H233" s="223">
        <v>5693.426</v>
      </c>
      <c r="I233" s="224"/>
      <c r="J233" s="225">
        <f>ROUND(I233*H233,2)</f>
        <v>0</v>
      </c>
      <c r="K233" s="221" t="s">
        <v>138</v>
      </c>
      <c r="L233" s="45"/>
      <c r="M233" s="226" t="s">
        <v>19</v>
      </c>
      <c r="N233" s="227" t="s">
        <v>43</v>
      </c>
      <c r="O233" s="85"/>
      <c r="P233" s="228">
        <f>O233*H233</f>
        <v>0</v>
      </c>
      <c r="Q233" s="228">
        <v>0.00852</v>
      </c>
      <c r="R233" s="228">
        <f>Q233*H233</f>
        <v>48.50798952</v>
      </c>
      <c r="S233" s="228">
        <v>0</v>
      </c>
      <c r="T233" s="229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0" t="s">
        <v>139</v>
      </c>
      <c r="AT233" s="230" t="s">
        <v>134</v>
      </c>
      <c r="AU233" s="230" t="s">
        <v>82</v>
      </c>
      <c r="AY233" s="18" t="s">
        <v>132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8" t="s">
        <v>80</v>
      </c>
      <c r="BK233" s="231">
        <f>ROUND(I233*H233,2)</f>
        <v>0</v>
      </c>
      <c r="BL233" s="18" t="s">
        <v>139</v>
      </c>
      <c r="BM233" s="230" t="s">
        <v>319</v>
      </c>
    </row>
    <row r="234" spans="1:47" s="2" customFormat="1" ht="12">
      <c r="A234" s="39"/>
      <c r="B234" s="40"/>
      <c r="C234" s="41"/>
      <c r="D234" s="232" t="s">
        <v>141</v>
      </c>
      <c r="E234" s="41"/>
      <c r="F234" s="233" t="s">
        <v>320</v>
      </c>
      <c r="G234" s="41"/>
      <c r="H234" s="41"/>
      <c r="I234" s="137"/>
      <c r="J234" s="41"/>
      <c r="K234" s="41"/>
      <c r="L234" s="45"/>
      <c r="M234" s="234"/>
      <c r="N234" s="235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141</v>
      </c>
      <c r="AU234" s="18" t="s">
        <v>82</v>
      </c>
    </row>
    <row r="235" spans="1:51" s="13" customFormat="1" ht="12">
      <c r="A235" s="13"/>
      <c r="B235" s="236"/>
      <c r="C235" s="237"/>
      <c r="D235" s="232" t="s">
        <v>143</v>
      </c>
      <c r="E235" s="238" t="s">
        <v>19</v>
      </c>
      <c r="F235" s="239" t="s">
        <v>321</v>
      </c>
      <c r="G235" s="237"/>
      <c r="H235" s="238" t="s">
        <v>19</v>
      </c>
      <c r="I235" s="240"/>
      <c r="J235" s="237"/>
      <c r="K235" s="237"/>
      <c r="L235" s="241"/>
      <c r="M235" s="242"/>
      <c r="N235" s="243"/>
      <c r="O235" s="243"/>
      <c r="P235" s="243"/>
      <c r="Q235" s="243"/>
      <c r="R235" s="243"/>
      <c r="S235" s="243"/>
      <c r="T235" s="244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5" t="s">
        <v>143</v>
      </c>
      <c r="AU235" s="245" t="s">
        <v>82</v>
      </c>
      <c r="AV235" s="13" t="s">
        <v>80</v>
      </c>
      <c r="AW235" s="13" t="s">
        <v>33</v>
      </c>
      <c r="AX235" s="13" t="s">
        <v>72</v>
      </c>
      <c r="AY235" s="245" t="s">
        <v>132</v>
      </c>
    </row>
    <row r="236" spans="1:51" s="14" customFormat="1" ht="12">
      <c r="A236" s="14"/>
      <c r="B236" s="246"/>
      <c r="C236" s="247"/>
      <c r="D236" s="232" t="s">
        <v>143</v>
      </c>
      <c r="E236" s="248" t="s">
        <v>19</v>
      </c>
      <c r="F236" s="249" t="s">
        <v>322</v>
      </c>
      <c r="G236" s="247"/>
      <c r="H236" s="250">
        <v>69.78</v>
      </c>
      <c r="I236" s="251"/>
      <c r="J236" s="247"/>
      <c r="K236" s="247"/>
      <c r="L236" s="252"/>
      <c r="M236" s="253"/>
      <c r="N236" s="254"/>
      <c r="O236" s="254"/>
      <c r="P236" s="254"/>
      <c r="Q236" s="254"/>
      <c r="R236" s="254"/>
      <c r="S236" s="254"/>
      <c r="T236" s="255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6" t="s">
        <v>143</v>
      </c>
      <c r="AU236" s="256" t="s">
        <v>82</v>
      </c>
      <c r="AV236" s="14" t="s">
        <v>82</v>
      </c>
      <c r="AW236" s="14" t="s">
        <v>33</v>
      </c>
      <c r="AX236" s="14" t="s">
        <v>72</v>
      </c>
      <c r="AY236" s="256" t="s">
        <v>132</v>
      </c>
    </row>
    <row r="237" spans="1:51" s="13" customFormat="1" ht="12">
      <c r="A237" s="13"/>
      <c r="B237" s="236"/>
      <c r="C237" s="237"/>
      <c r="D237" s="232" t="s">
        <v>143</v>
      </c>
      <c r="E237" s="238" t="s">
        <v>19</v>
      </c>
      <c r="F237" s="239" t="s">
        <v>323</v>
      </c>
      <c r="G237" s="237"/>
      <c r="H237" s="238" t="s">
        <v>19</v>
      </c>
      <c r="I237" s="240"/>
      <c r="J237" s="237"/>
      <c r="K237" s="237"/>
      <c r="L237" s="241"/>
      <c r="M237" s="242"/>
      <c r="N237" s="243"/>
      <c r="O237" s="243"/>
      <c r="P237" s="243"/>
      <c r="Q237" s="243"/>
      <c r="R237" s="243"/>
      <c r="S237" s="243"/>
      <c r="T237" s="244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5" t="s">
        <v>143</v>
      </c>
      <c r="AU237" s="245" t="s">
        <v>82</v>
      </c>
      <c r="AV237" s="13" t="s">
        <v>80</v>
      </c>
      <c r="AW237" s="13" t="s">
        <v>33</v>
      </c>
      <c r="AX237" s="13" t="s">
        <v>72</v>
      </c>
      <c r="AY237" s="245" t="s">
        <v>132</v>
      </c>
    </row>
    <row r="238" spans="1:51" s="14" customFormat="1" ht="12">
      <c r="A238" s="14"/>
      <c r="B238" s="246"/>
      <c r="C238" s="247"/>
      <c r="D238" s="232" t="s">
        <v>143</v>
      </c>
      <c r="E238" s="248" t="s">
        <v>19</v>
      </c>
      <c r="F238" s="249" t="s">
        <v>324</v>
      </c>
      <c r="G238" s="247"/>
      <c r="H238" s="250">
        <v>454.218</v>
      </c>
      <c r="I238" s="251"/>
      <c r="J238" s="247"/>
      <c r="K238" s="247"/>
      <c r="L238" s="252"/>
      <c r="M238" s="253"/>
      <c r="N238" s="254"/>
      <c r="O238" s="254"/>
      <c r="P238" s="254"/>
      <c r="Q238" s="254"/>
      <c r="R238" s="254"/>
      <c r="S238" s="254"/>
      <c r="T238" s="255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6" t="s">
        <v>143</v>
      </c>
      <c r="AU238" s="256" t="s">
        <v>82</v>
      </c>
      <c r="AV238" s="14" t="s">
        <v>82</v>
      </c>
      <c r="AW238" s="14" t="s">
        <v>33</v>
      </c>
      <c r="AX238" s="14" t="s">
        <v>72</v>
      </c>
      <c r="AY238" s="256" t="s">
        <v>132</v>
      </c>
    </row>
    <row r="239" spans="1:51" s="13" customFormat="1" ht="12">
      <c r="A239" s="13"/>
      <c r="B239" s="236"/>
      <c r="C239" s="237"/>
      <c r="D239" s="232" t="s">
        <v>143</v>
      </c>
      <c r="E239" s="238" t="s">
        <v>19</v>
      </c>
      <c r="F239" s="239" t="s">
        <v>325</v>
      </c>
      <c r="G239" s="237"/>
      <c r="H239" s="238" t="s">
        <v>19</v>
      </c>
      <c r="I239" s="240"/>
      <c r="J239" s="237"/>
      <c r="K239" s="237"/>
      <c r="L239" s="241"/>
      <c r="M239" s="242"/>
      <c r="N239" s="243"/>
      <c r="O239" s="243"/>
      <c r="P239" s="243"/>
      <c r="Q239" s="243"/>
      <c r="R239" s="243"/>
      <c r="S239" s="243"/>
      <c r="T239" s="244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5" t="s">
        <v>143</v>
      </c>
      <c r="AU239" s="245" t="s">
        <v>82</v>
      </c>
      <c r="AV239" s="13" t="s">
        <v>80</v>
      </c>
      <c r="AW239" s="13" t="s">
        <v>33</v>
      </c>
      <c r="AX239" s="13" t="s">
        <v>72</v>
      </c>
      <c r="AY239" s="245" t="s">
        <v>132</v>
      </c>
    </row>
    <row r="240" spans="1:51" s="14" customFormat="1" ht="12">
      <c r="A240" s="14"/>
      <c r="B240" s="246"/>
      <c r="C240" s="247"/>
      <c r="D240" s="232" t="s">
        <v>143</v>
      </c>
      <c r="E240" s="248" t="s">
        <v>19</v>
      </c>
      <c r="F240" s="249" t="s">
        <v>326</v>
      </c>
      <c r="G240" s="247"/>
      <c r="H240" s="250">
        <v>1198.99</v>
      </c>
      <c r="I240" s="251"/>
      <c r="J240" s="247"/>
      <c r="K240" s="247"/>
      <c r="L240" s="252"/>
      <c r="M240" s="253"/>
      <c r="N240" s="254"/>
      <c r="O240" s="254"/>
      <c r="P240" s="254"/>
      <c r="Q240" s="254"/>
      <c r="R240" s="254"/>
      <c r="S240" s="254"/>
      <c r="T240" s="255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6" t="s">
        <v>143</v>
      </c>
      <c r="AU240" s="256" t="s">
        <v>82</v>
      </c>
      <c r="AV240" s="14" t="s">
        <v>82</v>
      </c>
      <c r="AW240" s="14" t="s">
        <v>33</v>
      </c>
      <c r="AX240" s="14" t="s">
        <v>72</v>
      </c>
      <c r="AY240" s="256" t="s">
        <v>132</v>
      </c>
    </row>
    <row r="241" spans="1:51" s="13" customFormat="1" ht="12">
      <c r="A241" s="13"/>
      <c r="B241" s="236"/>
      <c r="C241" s="237"/>
      <c r="D241" s="232" t="s">
        <v>143</v>
      </c>
      <c r="E241" s="238" t="s">
        <v>19</v>
      </c>
      <c r="F241" s="239" t="s">
        <v>327</v>
      </c>
      <c r="G241" s="237"/>
      <c r="H241" s="238" t="s">
        <v>19</v>
      </c>
      <c r="I241" s="240"/>
      <c r="J241" s="237"/>
      <c r="K241" s="237"/>
      <c r="L241" s="241"/>
      <c r="M241" s="242"/>
      <c r="N241" s="243"/>
      <c r="O241" s="243"/>
      <c r="P241" s="243"/>
      <c r="Q241" s="243"/>
      <c r="R241" s="243"/>
      <c r="S241" s="243"/>
      <c r="T241" s="244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5" t="s">
        <v>143</v>
      </c>
      <c r="AU241" s="245" t="s">
        <v>82</v>
      </c>
      <c r="AV241" s="13" t="s">
        <v>80</v>
      </c>
      <c r="AW241" s="13" t="s">
        <v>33</v>
      </c>
      <c r="AX241" s="13" t="s">
        <v>72</v>
      </c>
      <c r="AY241" s="245" t="s">
        <v>132</v>
      </c>
    </row>
    <row r="242" spans="1:51" s="14" customFormat="1" ht="12">
      <c r="A242" s="14"/>
      <c r="B242" s="246"/>
      <c r="C242" s="247"/>
      <c r="D242" s="232" t="s">
        <v>143</v>
      </c>
      <c r="E242" s="248" t="s">
        <v>19</v>
      </c>
      <c r="F242" s="249" t="s">
        <v>328</v>
      </c>
      <c r="G242" s="247"/>
      <c r="H242" s="250">
        <v>5526.319</v>
      </c>
      <c r="I242" s="251"/>
      <c r="J242" s="247"/>
      <c r="K242" s="247"/>
      <c r="L242" s="252"/>
      <c r="M242" s="253"/>
      <c r="N242" s="254"/>
      <c r="O242" s="254"/>
      <c r="P242" s="254"/>
      <c r="Q242" s="254"/>
      <c r="R242" s="254"/>
      <c r="S242" s="254"/>
      <c r="T242" s="255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6" t="s">
        <v>143</v>
      </c>
      <c r="AU242" s="256" t="s">
        <v>82</v>
      </c>
      <c r="AV242" s="14" t="s">
        <v>82</v>
      </c>
      <c r="AW242" s="14" t="s">
        <v>33</v>
      </c>
      <c r="AX242" s="14" t="s">
        <v>72</v>
      </c>
      <c r="AY242" s="256" t="s">
        <v>132</v>
      </c>
    </row>
    <row r="243" spans="1:51" s="13" customFormat="1" ht="12">
      <c r="A243" s="13"/>
      <c r="B243" s="236"/>
      <c r="C243" s="237"/>
      <c r="D243" s="232" t="s">
        <v>143</v>
      </c>
      <c r="E243" s="238" t="s">
        <v>19</v>
      </c>
      <c r="F243" s="239" t="s">
        <v>329</v>
      </c>
      <c r="G243" s="237"/>
      <c r="H243" s="238" t="s">
        <v>19</v>
      </c>
      <c r="I243" s="240"/>
      <c r="J243" s="237"/>
      <c r="K243" s="237"/>
      <c r="L243" s="241"/>
      <c r="M243" s="242"/>
      <c r="N243" s="243"/>
      <c r="O243" s="243"/>
      <c r="P243" s="243"/>
      <c r="Q243" s="243"/>
      <c r="R243" s="243"/>
      <c r="S243" s="243"/>
      <c r="T243" s="244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5" t="s">
        <v>143</v>
      </c>
      <c r="AU243" s="245" t="s">
        <v>82</v>
      </c>
      <c r="AV243" s="13" t="s">
        <v>80</v>
      </c>
      <c r="AW243" s="13" t="s">
        <v>33</v>
      </c>
      <c r="AX243" s="13" t="s">
        <v>72</v>
      </c>
      <c r="AY243" s="245" t="s">
        <v>132</v>
      </c>
    </row>
    <row r="244" spans="1:51" s="14" customFormat="1" ht="12">
      <c r="A244" s="14"/>
      <c r="B244" s="246"/>
      <c r="C244" s="247"/>
      <c r="D244" s="232" t="s">
        <v>143</v>
      </c>
      <c r="E244" s="248" t="s">
        <v>19</v>
      </c>
      <c r="F244" s="249" t="s">
        <v>330</v>
      </c>
      <c r="G244" s="247"/>
      <c r="H244" s="250">
        <v>-951.502</v>
      </c>
      <c r="I244" s="251"/>
      <c r="J244" s="247"/>
      <c r="K244" s="247"/>
      <c r="L244" s="252"/>
      <c r="M244" s="253"/>
      <c r="N244" s="254"/>
      <c r="O244" s="254"/>
      <c r="P244" s="254"/>
      <c r="Q244" s="254"/>
      <c r="R244" s="254"/>
      <c r="S244" s="254"/>
      <c r="T244" s="255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6" t="s">
        <v>143</v>
      </c>
      <c r="AU244" s="256" t="s">
        <v>82</v>
      </c>
      <c r="AV244" s="14" t="s">
        <v>82</v>
      </c>
      <c r="AW244" s="14" t="s">
        <v>33</v>
      </c>
      <c r="AX244" s="14" t="s">
        <v>72</v>
      </c>
      <c r="AY244" s="256" t="s">
        <v>132</v>
      </c>
    </row>
    <row r="245" spans="1:51" s="14" customFormat="1" ht="12">
      <c r="A245" s="14"/>
      <c r="B245" s="246"/>
      <c r="C245" s="247"/>
      <c r="D245" s="232" t="s">
        <v>143</v>
      </c>
      <c r="E245" s="248" t="s">
        <v>19</v>
      </c>
      <c r="F245" s="249" t="s">
        <v>331</v>
      </c>
      <c r="G245" s="247"/>
      <c r="H245" s="250">
        <v>-252.409</v>
      </c>
      <c r="I245" s="251"/>
      <c r="J245" s="247"/>
      <c r="K245" s="247"/>
      <c r="L245" s="252"/>
      <c r="M245" s="253"/>
      <c r="N245" s="254"/>
      <c r="O245" s="254"/>
      <c r="P245" s="254"/>
      <c r="Q245" s="254"/>
      <c r="R245" s="254"/>
      <c r="S245" s="254"/>
      <c r="T245" s="255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6" t="s">
        <v>143</v>
      </c>
      <c r="AU245" s="256" t="s">
        <v>82</v>
      </c>
      <c r="AV245" s="14" t="s">
        <v>82</v>
      </c>
      <c r="AW245" s="14" t="s">
        <v>33</v>
      </c>
      <c r="AX245" s="14" t="s">
        <v>72</v>
      </c>
      <c r="AY245" s="256" t="s">
        <v>132</v>
      </c>
    </row>
    <row r="246" spans="1:51" s="14" customFormat="1" ht="12">
      <c r="A246" s="14"/>
      <c r="B246" s="246"/>
      <c r="C246" s="247"/>
      <c r="D246" s="232" t="s">
        <v>143</v>
      </c>
      <c r="E246" s="248" t="s">
        <v>19</v>
      </c>
      <c r="F246" s="249" t="s">
        <v>332</v>
      </c>
      <c r="G246" s="247"/>
      <c r="H246" s="250">
        <v>-9.212</v>
      </c>
      <c r="I246" s="251"/>
      <c r="J246" s="247"/>
      <c r="K246" s="247"/>
      <c r="L246" s="252"/>
      <c r="M246" s="253"/>
      <c r="N246" s="254"/>
      <c r="O246" s="254"/>
      <c r="P246" s="254"/>
      <c r="Q246" s="254"/>
      <c r="R246" s="254"/>
      <c r="S246" s="254"/>
      <c r="T246" s="255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6" t="s">
        <v>143</v>
      </c>
      <c r="AU246" s="256" t="s">
        <v>82</v>
      </c>
      <c r="AV246" s="14" t="s">
        <v>82</v>
      </c>
      <c r="AW246" s="14" t="s">
        <v>33</v>
      </c>
      <c r="AX246" s="14" t="s">
        <v>72</v>
      </c>
      <c r="AY246" s="256" t="s">
        <v>132</v>
      </c>
    </row>
    <row r="247" spans="1:51" s="14" customFormat="1" ht="12">
      <c r="A247" s="14"/>
      <c r="B247" s="246"/>
      <c r="C247" s="247"/>
      <c r="D247" s="232" t="s">
        <v>143</v>
      </c>
      <c r="E247" s="248" t="s">
        <v>19</v>
      </c>
      <c r="F247" s="249" t="s">
        <v>333</v>
      </c>
      <c r="G247" s="247"/>
      <c r="H247" s="250">
        <v>-32.81</v>
      </c>
      <c r="I247" s="251"/>
      <c r="J247" s="247"/>
      <c r="K247" s="247"/>
      <c r="L247" s="252"/>
      <c r="M247" s="253"/>
      <c r="N247" s="254"/>
      <c r="O247" s="254"/>
      <c r="P247" s="254"/>
      <c r="Q247" s="254"/>
      <c r="R247" s="254"/>
      <c r="S247" s="254"/>
      <c r="T247" s="255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6" t="s">
        <v>143</v>
      </c>
      <c r="AU247" s="256" t="s">
        <v>82</v>
      </c>
      <c r="AV247" s="14" t="s">
        <v>82</v>
      </c>
      <c r="AW247" s="14" t="s">
        <v>33</v>
      </c>
      <c r="AX247" s="14" t="s">
        <v>72</v>
      </c>
      <c r="AY247" s="256" t="s">
        <v>132</v>
      </c>
    </row>
    <row r="248" spans="1:51" s="14" customFormat="1" ht="12">
      <c r="A248" s="14"/>
      <c r="B248" s="246"/>
      <c r="C248" s="247"/>
      <c r="D248" s="232" t="s">
        <v>143</v>
      </c>
      <c r="E248" s="248" t="s">
        <v>19</v>
      </c>
      <c r="F248" s="249" t="s">
        <v>334</v>
      </c>
      <c r="G248" s="247"/>
      <c r="H248" s="250">
        <v>-217.344</v>
      </c>
      <c r="I248" s="251"/>
      <c r="J248" s="247"/>
      <c r="K248" s="247"/>
      <c r="L248" s="252"/>
      <c r="M248" s="253"/>
      <c r="N248" s="254"/>
      <c r="O248" s="254"/>
      <c r="P248" s="254"/>
      <c r="Q248" s="254"/>
      <c r="R248" s="254"/>
      <c r="S248" s="254"/>
      <c r="T248" s="255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6" t="s">
        <v>143</v>
      </c>
      <c r="AU248" s="256" t="s">
        <v>82</v>
      </c>
      <c r="AV248" s="14" t="s">
        <v>82</v>
      </c>
      <c r="AW248" s="14" t="s">
        <v>33</v>
      </c>
      <c r="AX248" s="14" t="s">
        <v>72</v>
      </c>
      <c r="AY248" s="256" t="s">
        <v>132</v>
      </c>
    </row>
    <row r="249" spans="1:51" s="14" customFormat="1" ht="12">
      <c r="A249" s="14"/>
      <c r="B249" s="246"/>
      <c r="C249" s="247"/>
      <c r="D249" s="232" t="s">
        <v>143</v>
      </c>
      <c r="E249" s="248" t="s">
        <v>19</v>
      </c>
      <c r="F249" s="249" t="s">
        <v>335</v>
      </c>
      <c r="G249" s="247"/>
      <c r="H249" s="250">
        <v>-36.608</v>
      </c>
      <c r="I249" s="251"/>
      <c r="J249" s="247"/>
      <c r="K249" s="247"/>
      <c r="L249" s="252"/>
      <c r="M249" s="253"/>
      <c r="N249" s="254"/>
      <c r="O249" s="254"/>
      <c r="P249" s="254"/>
      <c r="Q249" s="254"/>
      <c r="R249" s="254"/>
      <c r="S249" s="254"/>
      <c r="T249" s="255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6" t="s">
        <v>143</v>
      </c>
      <c r="AU249" s="256" t="s">
        <v>82</v>
      </c>
      <c r="AV249" s="14" t="s">
        <v>82</v>
      </c>
      <c r="AW249" s="14" t="s">
        <v>33</v>
      </c>
      <c r="AX249" s="14" t="s">
        <v>72</v>
      </c>
      <c r="AY249" s="256" t="s">
        <v>132</v>
      </c>
    </row>
    <row r="250" spans="1:51" s="14" customFormat="1" ht="12">
      <c r="A250" s="14"/>
      <c r="B250" s="246"/>
      <c r="C250" s="247"/>
      <c r="D250" s="232" t="s">
        <v>143</v>
      </c>
      <c r="E250" s="248" t="s">
        <v>19</v>
      </c>
      <c r="F250" s="249" t="s">
        <v>336</v>
      </c>
      <c r="G250" s="247"/>
      <c r="H250" s="250">
        <v>-7.84</v>
      </c>
      <c r="I250" s="251"/>
      <c r="J250" s="247"/>
      <c r="K250" s="247"/>
      <c r="L250" s="252"/>
      <c r="M250" s="253"/>
      <c r="N250" s="254"/>
      <c r="O250" s="254"/>
      <c r="P250" s="254"/>
      <c r="Q250" s="254"/>
      <c r="R250" s="254"/>
      <c r="S250" s="254"/>
      <c r="T250" s="255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6" t="s">
        <v>143</v>
      </c>
      <c r="AU250" s="256" t="s">
        <v>82</v>
      </c>
      <c r="AV250" s="14" t="s">
        <v>82</v>
      </c>
      <c r="AW250" s="14" t="s">
        <v>33</v>
      </c>
      <c r="AX250" s="14" t="s">
        <v>72</v>
      </c>
      <c r="AY250" s="256" t="s">
        <v>132</v>
      </c>
    </row>
    <row r="251" spans="1:51" s="14" customFormat="1" ht="12">
      <c r="A251" s="14"/>
      <c r="B251" s="246"/>
      <c r="C251" s="247"/>
      <c r="D251" s="232" t="s">
        <v>143</v>
      </c>
      <c r="E251" s="248" t="s">
        <v>19</v>
      </c>
      <c r="F251" s="249" t="s">
        <v>337</v>
      </c>
      <c r="G251" s="247"/>
      <c r="H251" s="250">
        <v>-16.111</v>
      </c>
      <c r="I251" s="251"/>
      <c r="J251" s="247"/>
      <c r="K251" s="247"/>
      <c r="L251" s="252"/>
      <c r="M251" s="253"/>
      <c r="N251" s="254"/>
      <c r="O251" s="254"/>
      <c r="P251" s="254"/>
      <c r="Q251" s="254"/>
      <c r="R251" s="254"/>
      <c r="S251" s="254"/>
      <c r="T251" s="255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6" t="s">
        <v>143</v>
      </c>
      <c r="AU251" s="256" t="s">
        <v>82</v>
      </c>
      <c r="AV251" s="14" t="s">
        <v>82</v>
      </c>
      <c r="AW251" s="14" t="s">
        <v>33</v>
      </c>
      <c r="AX251" s="14" t="s">
        <v>72</v>
      </c>
      <c r="AY251" s="256" t="s">
        <v>132</v>
      </c>
    </row>
    <row r="252" spans="1:51" s="14" customFormat="1" ht="12">
      <c r="A252" s="14"/>
      <c r="B252" s="246"/>
      <c r="C252" s="247"/>
      <c r="D252" s="232" t="s">
        <v>143</v>
      </c>
      <c r="E252" s="248" t="s">
        <v>19</v>
      </c>
      <c r="F252" s="249" t="s">
        <v>338</v>
      </c>
      <c r="G252" s="247"/>
      <c r="H252" s="250">
        <v>-2.195</v>
      </c>
      <c r="I252" s="251"/>
      <c r="J252" s="247"/>
      <c r="K252" s="247"/>
      <c r="L252" s="252"/>
      <c r="M252" s="253"/>
      <c r="N252" s="254"/>
      <c r="O252" s="254"/>
      <c r="P252" s="254"/>
      <c r="Q252" s="254"/>
      <c r="R252" s="254"/>
      <c r="S252" s="254"/>
      <c r="T252" s="255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6" t="s">
        <v>143</v>
      </c>
      <c r="AU252" s="256" t="s">
        <v>82</v>
      </c>
      <c r="AV252" s="14" t="s">
        <v>82</v>
      </c>
      <c r="AW252" s="14" t="s">
        <v>33</v>
      </c>
      <c r="AX252" s="14" t="s">
        <v>72</v>
      </c>
      <c r="AY252" s="256" t="s">
        <v>132</v>
      </c>
    </row>
    <row r="253" spans="1:51" s="14" customFormat="1" ht="12">
      <c r="A253" s="14"/>
      <c r="B253" s="246"/>
      <c r="C253" s="247"/>
      <c r="D253" s="232" t="s">
        <v>143</v>
      </c>
      <c r="E253" s="248" t="s">
        <v>19</v>
      </c>
      <c r="F253" s="249" t="s">
        <v>339</v>
      </c>
      <c r="G253" s="247"/>
      <c r="H253" s="250">
        <v>-23.52</v>
      </c>
      <c r="I253" s="251"/>
      <c r="J253" s="247"/>
      <c r="K253" s="247"/>
      <c r="L253" s="252"/>
      <c r="M253" s="253"/>
      <c r="N253" s="254"/>
      <c r="O253" s="254"/>
      <c r="P253" s="254"/>
      <c r="Q253" s="254"/>
      <c r="R253" s="254"/>
      <c r="S253" s="254"/>
      <c r="T253" s="255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6" t="s">
        <v>143</v>
      </c>
      <c r="AU253" s="256" t="s">
        <v>82</v>
      </c>
      <c r="AV253" s="14" t="s">
        <v>82</v>
      </c>
      <c r="AW253" s="14" t="s">
        <v>33</v>
      </c>
      <c r="AX253" s="14" t="s">
        <v>72</v>
      </c>
      <c r="AY253" s="256" t="s">
        <v>132</v>
      </c>
    </row>
    <row r="254" spans="1:51" s="14" customFormat="1" ht="12">
      <c r="A254" s="14"/>
      <c r="B254" s="246"/>
      <c r="C254" s="247"/>
      <c r="D254" s="232" t="s">
        <v>143</v>
      </c>
      <c r="E254" s="248" t="s">
        <v>19</v>
      </c>
      <c r="F254" s="249" t="s">
        <v>340</v>
      </c>
      <c r="G254" s="247"/>
      <c r="H254" s="250">
        <v>-3.802</v>
      </c>
      <c r="I254" s="251"/>
      <c r="J254" s="247"/>
      <c r="K254" s="247"/>
      <c r="L254" s="252"/>
      <c r="M254" s="253"/>
      <c r="N254" s="254"/>
      <c r="O254" s="254"/>
      <c r="P254" s="254"/>
      <c r="Q254" s="254"/>
      <c r="R254" s="254"/>
      <c r="S254" s="254"/>
      <c r="T254" s="255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6" t="s">
        <v>143</v>
      </c>
      <c r="AU254" s="256" t="s">
        <v>82</v>
      </c>
      <c r="AV254" s="14" t="s">
        <v>82</v>
      </c>
      <c r="AW254" s="14" t="s">
        <v>33</v>
      </c>
      <c r="AX254" s="14" t="s">
        <v>72</v>
      </c>
      <c r="AY254" s="256" t="s">
        <v>132</v>
      </c>
    </row>
    <row r="255" spans="1:51" s="14" customFormat="1" ht="12">
      <c r="A255" s="14"/>
      <c r="B255" s="246"/>
      <c r="C255" s="247"/>
      <c r="D255" s="232" t="s">
        <v>143</v>
      </c>
      <c r="E255" s="248" t="s">
        <v>19</v>
      </c>
      <c r="F255" s="249" t="s">
        <v>341</v>
      </c>
      <c r="G255" s="247"/>
      <c r="H255" s="250">
        <v>-2.528</v>
      </c>
      <c r="I255" s="251"/>
      <c r="J255" s="247"/>
      <c r="K255" s="247"/>
      <c r="L255" s="252"/>
      <c r="M255" s="253"/>
      <c r="N255" s="254"/>
      <c r="O255" s="254"/>
      <c r="P255" s="254"/>
      <c r="Q255" s="254"/>
      <c r="R255" s="254"/>
      <c r="S255" s="254"/>
      <c r="T255" s="255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6" t="s">
        <v>143</v>
      </c>
      <c r="AU255" s="256" t="s">
        <v>82</v>
      </c>
      <c r="AV255" s="14" t="s">
        <v>82</v>
      </c>
      <c r="AW255" s="14" t="s">
        <v>33</v>
      </c>
      <c r="AX255" s="14" t="s">
        <v>72</v>
      </c>
      <c r="AY255" s="256" t="s">
        <v>132</v>
      </c>
    </row>
    <row r="256" spans="1:51" s="15" customFormat="1" ht="12">
      <c r="A256" s="15"/>
      <c r="B256" s="257"/>
      <c r="C256" s="258"/>
      <c r="D256" s="232" t="s">
        <v>143</v>
      </c>
      <c r="E256" s="259" t="s">
        <v>19</v>
      </c>
      <c r="F256" s="260" t="s">
        <v>148</v>
      </c>
      <c r="G256" s="258"/>
      <c r="H256" s="261">
        <v>5693.4259999999995</v>
      </c>
      <c r="I256" s="262"/>
      <c r="J256" s="258"/>
      <c r="K256" s="258"/>
      <c r="L256" s="263"/>
      <c r="M256" s="264"/>
      <c r="N256" s="265"/>
      <c r="O256" s="265"/>
      <c r="P256" s="265"/>
      <c r="Q256" s="265"/>
      <c r="R256" s="265"/>
      <c r="S256" s="265"/>
      <c r="T256" s="266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67" t="s">
        <v>143</v>
      </c>
      <c r="AU256" s="267" t="s">
        <v>82</v>
      </c>
      <c r="AV256" s="15" t="s">
        <v>139</v>
      </c>
      <c r="AW256" s="15" t="s">
        <v>33</v>
      </c>
      <c r="AX256" s="15" t="s">
        <v>80</v>
      </c>
      <c r="AY256" s="267" t="s">
        <v>132</v>
      </c>
    </row>
    <row r="257" spans="1:65" s="2" customFormat="1" ht="16.5" customHeight="1">
      <c r="A257" s="39"/>
      <c r="B257" s="40"/>
      <c r="C257" s="268" t="s">
        <v>342</v>
      </c>
      <c r="D257" s="268" t="s">
        <v>220</v>
      </c>
      <c r="E257" s="269" t="s">
        <v>343</v>
      </c>
      <c r="F257" s="270" t="s">
        <v>344</v>
      </c>
      <c r="G257" s="271" t="s">
        <v>137</v>
      </c>
      <c r="H257" s="272">
        <v>4049.847</v>
      </c>
      <c r="I257" s="273"/>
      <c r="J257" s="274">
        <f>ROUND(I257*H257,2)</f>
        <v>0</v>
      </c>
      <c r="K257" s="270" t="s">
        <v>138</v>
      </c>
      <c r="L257" s="275"/>
      <c r="M257" s="276" t="s">
        <v>19</v>
      </c>
      <c r="N257" s="277" t="s">
        <v>43</v>
      </c>
      <c r="O257" s="85"/>
      <c r="P257" s="228">
        <f>O257*H257</f>
        <v>0</v>
      </c>
      <c r="Q257" s="228">
        <v>0.0015</v>
      </c>
      <c r="R257" s="228">
        <f>Q257*H257</f>
        <v>6.0747705000000005</v>
      </c>
      <c r="S257" s="228">
        <v>0</v>
      </c>
      <c r="T257" s="229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30" t="s">
        <v>188</v>
      </c>
      <c r="AT257" s="230" t="s">
        <v>220</v>
      </c>
      <c r="AU257" s="230" t="s">
        <v>82</v>
      </c>
      <c r="AY257" s="18" t="s">
        <v>132</v>
      </c>
      <c r="BE257" s="231">
        <f>IF(N257="základní",J257,0)</f>
        <v>0</v>
      </c>
      <c r="BF257" s="231">
        <f>IF(N257="snížená",J257,0)</f>
        <v>0</v>
      </c>
      <c r="BG257" s="231">
        <f>IF(N257="zákl. přenesená",J257,0)</f>
        <v>0</v>
      </c>
      <c r="BH257" s="231">
        <f>IF(N257="sníž. přenesená",J257,0)</f>
        <v>0</v>
      </c>
      <c r="BI257" s="231">
        <f>IF(N257="nulová",J257,0)</f>
        <v>0</v>
      </c>
      <c r="BJ257" s="18" t="s">
        <v>80</v>
      </c>
      <c r="BK257" s="231">
        <f>ROUND(I257*H257,2)</f>
        <v>0</v>
      </c>
      <c r="BL257" s="18" t="s">
        <v>139</v>
      </c>
      <c r="BM257" s="230" t="s">
        <v>345</v>
      </c>
    </row>
    <row r="258" spans="1:47" s="2" customFormat="1" ht="12">
      <c r="A258" s="39"/>
      <c r="B258" s="40"/>
      <c r="C258" s="41"/>
      <c r="D258" s="232" t="s">
        <v>141</v>
      </c>
      <c r="E258" s="41"/>
      <c r="F258" s="233" t="s">
        <v>344</v>
      </c>
      <c r="G258" s="41"/>
      <c r="H258" s="41"/>
      <c r="I258" s="137"/>
      <c r="J258" s="41"/>
      <c r="K258" s="41"/>
      <c r="L258" s="45"/>
      <c r="M258" s="234"/>
      <c r="N258" s="235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141</v>
      </c>
      <c r="AU258" s="18" t="s">
        <v>82</v>
      </c>
    </row>
    <row r="259" spans="1:51" s="13" customFormat="1" ht="12">
      <c r="A259" s="13"/>
      <c r="B259" s="236"/>
      <c r="C259" s="237"/>
      <c r="D259" s="232" t="s">
        <v>143</v>
      </c>
      <c r="E259" s="238" t="s">
        <v>19</v>
      </c>
      <c r="F259" s="239" t="s">
        <v>327</v>
      </c>
      <c r="G259" s="237"/>
      <c r="H259" s="238" t="s">
        <v>19</v>
      </c>
      <c r="I259" s="240"/>
      <c r="J259" s="237"/>
      <c r="K259" s="237"/>
      <c r="L259" s="241"/>
      <c r="M259" s="242"/>
      <c r="N259" s="243"/>
      <c r="O259" s="243"/>
      <c r="P259" s="243"/>
      <c r="Q259" s="243"/>
      <c r="R259" s="243"/>
      <c r="S259" s="243"/>
      <c r="T259" s="244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5" t="s">
        <v>143</v>
      </c>
      <c r="AU259" s="245" t="s">
        <v>82</v>
      </c>
      <c r="AV259" s="13" t="s">
        <v>80</v>
      </c>
      <c r="AW259" s="13" t="s">
        <v>33</v>
      </c>
      <c r="AX259" s="13" t="s">
        <v>72</v>
      </c>
      <c r="AY259" s="245" t="s">
        <v>132</v>
      </c>
    </row>
    <row r="260" spans="1:51" s="14" customFormat="1" ht="12">
      <c r="A260" s="14"/>
      <c r="B260" s="246"/>
      <c r="C260" s="247"/>
      <c r="D260" s="232" t="s">
        <v>143</v>
      </c>
      <c r="E260" s="248" t="s">
        <v>19</v>
      </c>
      <c r="F260" s="249" t="s">
        <v>328</v>
      </c>
      <c r="G260" s="247"/>
      <c r="H260" s="250">
        <v>5526.319</v>
      </c>
      <c r="I260" s="251"/>
      <c r="J260" s="247"/>
      <c r="K260" s="247"/>
      <c r="L260" s="252"/>
      <c r="M260" s="253"/>
      <c r="N260" s="254"/>
      <c r="O260" s="254"/>
      <c r="P260" s="254"/>
      <c r="Q260" s="254"/>
      <c r="R260" s="254"/>
      <c r="S260" s="254"/>
      <c r="T260" s="255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6" t="s">
        <v>143</v>
      </c>
      <c r="AU260" s="256" t="s">
        <v>82</v>
      </c>
      <c r="AV260" s="14" t="s">
        <v>82</v>
      </c>
      <c r="AW260" s="14" t="s">
        <v>33</v>
      </c>
      <c r="AX260" s="14" t="s">
        <v>72</v>
      </c>
      <c r="AY260" s="256" t="s">
        <v>132</v>
      </c>
    </row>
    <row r="261" spans="1:51" s="13" customFormat="1" ht="12">
      <c r="A261" s="13"/>
      <c r="B261" s="236"/>
      <c r="C261" s="237"/>
      <c r="D261" s="232" t="s">
        <v>143</v>
      </c>
      <c r="E261" s="238" t="s">
        <v>19</v>
      </c>
      <c r="F261" s="239" t="s">
        <v>329</v>
      </c>
      <c r="G261" s="237"/>
      <c r="H261" s="238" t="s">
        <v>19</v>
      </c>
      <c r="I261" s="240"/>
      <c r="J261" s="237"/>
      <c r="K261" s="237"/>
      <c r="L261" s="241"/>
      <c r="M261" s="242"/>
      <c r="N261" s="243"/>
      <c r="O261" s="243"/>
      <c r="P261" s="243"/>
      <c r="Q261" s="243"/>
      <c r="R261" s="243"/>
      <c r="S261" s="243"/>
      <c r="T261" s="244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5" t="s">
        <v>143</v>
      </c>
      <c r="AU261" s="245" t="s">
        <v>82</v>
      </c>
      <c r="AV261" s="13" t="s">
        <v>80</v>
      </c>
      <c r="AW261" s="13" t="s">
        <v>33</v>
      </c>
      <c r="AX261" s="13" t="s">
        <v>72</v>
      </c>
      <c r="AY261" s="245" t="s">
        <v>132</v>
      </c>
    </row>
    <row r="262" spans="1:51" s="14" customFormat="1" ht="12">
      <c r="A262" s="14"/>
      <c r="B262" s="246"/>
      <c r="C262" s="247"/>
      <c r="D262" s="232" t="s">
        <v>143</v>
      </c>
      <c r="E262" s="248" t="s">
        <v>19</v>
      </c>
      <c r="F262" s="249" t="s">
        <v>330</v>
      </c>
      <c r="G262" s="247"/>
      <c r="H262" s="250">
        <v>-951.502</v>
      </c>
      <c r="I262" s="251"/>
      <c r="J262" s="247"/>
      <c r="K262" s="247"/>
      <c r="L262" s="252"/>
      <c r="M262" s="253"/>
      <c r="N262" s="254"/>
      <c r="O262" s="254"/>
      <c r="P262" s="254"/>
      <c r="Q262" s="254"/>
      <c r="R262" s="254"/>
      <c r="S262" s="254"/>
      <c r="T262" s="255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6" t="s">
        <v>143</v>
      </c>
      <c r="AU262" s="256" t="s">
        <v>82</v>
      </c>
      <c r="AV262" s="14" t="s">
        <v>82</v>
      </c>
      <c r="AW262" s="14" t="s">
        <v>33</v>
      </c>
      <c r="AX262" s="14" t="s">
        <v>72</v>
      </c>
      <c r="AY262" s="256" t="s">
        <v>132</v>
      </c>
    </row>
    <row r="263" spans="1:51" s="14" customFormat="1" ht="12">
      <c r="A263" s="14"/>
      <c r="B263" s="246"/>
      <c r="C263" s="247"/>
      <c r="D263" s="232" t="s">
        <v>143</v>
      </c>
      <c r="E263" s="248" t="s">
        <v>19</v>
      </c>
      <c r="F263" s="249" t="s">
        <v>331</v>
      </c>
      <c r="G263" s="247"/>
      <c r="H263" s="250">
        <v>-252.409</v>
      </c>
      <c r="I263" s="251"/>
      <c r="J263" s="247"/>
      <c r="K263" s="247"/>
      <c r="L263" s="252"/>
      <c r="M263" s="253"/>
      <c r="N263" s="254"/>
      <c r="O263" s="254"/>
      <c r="P263" s="254"/>
      <c r="Q263" s="254"/>
      <c r="R263" s="254"/>
      <c r="S263" s="254"/>
      <c r="T263" s="255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6" t="s">
        <v>143</v>
      </c>
      <c r="AU263" s="256" t="s">
        <v>82</v>
      </c>
      <c r="AV263" s="14" t="s">
        <v>82</v>
      </c>
      <c r="AW263" s="14" t="s">
        <v>33</v>
      </c>
      <c r="AX263" s="14" t="s">
        <v>72</v>
      </c>
      <c r="AY263" s="256" t="s">
        <v>132</v>
      </c>
    </row>
    <row r="264" spans="1:51" s="14" customFormat="1" ht="12">
      <c r="A264" s="14"/>
      <c r="B264" s="246"/>
      <c r="C264" s="247"/>
      <c r="D264" s="232" t="s">
        <v>143</v>
      </c>
      <c r="E264" s="248" t="s">
        <v>19</v>
      </c>
      <c r="F264" s="249" t="s">
        <v>332</v>
      </c>
      <c r="G264" s="247"/>
      <c r="H264" s="250">
        <v>-9.212</v>
      </c>
      <c r="I264" s="251"/>
      <c r="J264" s="247"/>
      <c r="K264" s="247"/>
      <c r="L264" s="252"/>
      <c r="M264" s="253"/>
      <c r="N264" s="254"/>
      <c r="O264" s="254"/>
      <c r="P264" s="254"/>
      <c r="Q264" s="254"/>
      <c r="R264" s="254"/>
      <c r="S264" s="254"/>
      <c r="T264" s="255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6" t="s">
        <v>143</v>
      </c>
      <c r="AU264" s="256" t="s">
        <v>82</v>
      </c>
      <c r="AV264" s="14" t="s">
        <v>82</v>
      </c>
      <c r="AW264" s="14" t="s">
        <v>33</v>
      </c>
      <c r="AX264" s="14" t="s">
        <v>72</v>
      </c>
      <c r="AY264" s="256" t="s">
        <v>132</v>
      </c>
    </row>
    <row r="265" spans="1:51" s="14" customFormat="1" ht="12">
      <c r="A265" s="14"/>
      <c r="B265" s="246"/>
      <c r="C265" s="247"/>
      <c r="D265" s="232" t="s">
        <v>143</v>
      </c>
      <c r="E265" s="248" t="s">
        <v>19</v>
      </c>
      <c r="F265" s="249" t="s">
        <v>333</v>
      </c>
      <c r="G265" s="247"/>
      <c r="H265" s="250">
        <v>-32.81</v>
      </c>
      <c r="I265" s="251"/>
      <c r="J265" s="247"/>
      <c r="K265" s="247"/>
      <c r="L265" s="252"/>
      <c r="M265" s="253"/>
      <c r="N265" s="254"/>
      <c r="O265" s="254"/>
      <c r="P265" s="254"/>
      <c r="Q265" s="254"/>
      <c r="R265" s="254"/>
      <c r="S265" s="254"/>
      <c r="T265" s="255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6" t="s">
        <v>143</v>
      </c>
      <c r="AU265" s="256" t="s">
        <v>82</v>
      </c>
      <c r="AV265" s="14" t="s">
        <v>82</v>
      </c>
      <c r="AW265" s="14" t="s">
        <v>33</v>
      </c>
      <c r="AX265" s="14" t="s">
        <v>72</v>
      </c>
      <c r="AY265" s="256" t="s">
        <v>132</v>
      </c>
    </row>
    <row r="266" spans="1:51" s="14" customFormat="1" ht="12">
      <c r="A266" s="14"/>
      <c r="B266" s="246"/>
      <c r="C266" s="247"/>
      <c r="D266" s="232" t="s">
        <v>143</v>
      </c>
      <c r="E266" s="248" t="s">
        <v>19</v>
      </c>
      <c r="F266" s="249" t="s">
        <v>334</v>
      </c>
      <c r="G266" s="247"/>
      <c r="H266" s="250">
        <v>-217.344</v>
      </c>
      <c r="I266" s="251"/>
      <c r="J266" s="247"/>
      <c r="K266" s="247"/>
      <c r="L266" s="252"/>
      <c r="M266" s="253"/>
      <c r="N266" s="254"/>
      <c r="O266" s="254"/>
      <c r="P266" s="254"/>
      <c r="Q266" s="254"/>
      <c r="R266" s="254"/>
      <c r="S266" s="254"/>
      <c r="T266" s="255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6" t="s">
        <v>143</v>
      </c>
      <c r="AU266" s="256" t="s">
        <v>82</v>
      </c>
      <c r="AV266" s="14" t="s">
        <v>82</v>
      </c>
      <c r="AW266" s="14" t="s">
        <v>33</v>
      </c>
      <c r="AX266" s="14" t="s">
        <v>72</v>
      </c>
      <c r="AY266" s="256" t="s">
        <v>132</v>
      </c>
    </row>
    <row r="267" spans="1:51" s="14" customFormat="1" ht="12">
      <c r="A267" s="14"/>
      <c r="B267" s="246"/>
      <c r="C267" s="247"/>
      <c r="D267" s="232" t="s">
        <v>143</v>
      </c>
      <c r="E267" s="248" t="s">
        <v>19</v>
      </c>
      <c r="F267" s="249" t="s">
        <v>335</v>
      </c>
      <c r="G267" s="247"/>
      <c r="H267" s="250">
        <v>-36.608</v>
      </c>
      <c r="I267" s="251"/>
      <c r="J267" s="247"/>
      <c r="K267" s="247"/>
      <c r="L267" s="252"/>
      <c r="M267" s="253"/>
      <c r="N267" s="254"/>
      <c r="O267" s="254"/>
      <c r="P267" s="254"/>
      <c r="Q267" s="254"/>
      <c r="R267" s="254"/>
      <c r="S267" s="254"/>
      <c r="T267" s="255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6" t="s">
        <v>143</v>
      </c>
      <c r="AU267" s="256" t="s">
        <v>82</v>
      </c>
      <c r="AV267" s="14" t="s">
        <v>82</v>
      </c>
      <c r="AW267" s="14" t="s">
        <v>33</v>
      </c>
      <c r="AX267" s="14" t="s">
        <v>72</v>
      </c>
      <c r="AY267" s="256" t="s">
        <v>132</v>
      </c>
    </row>
    <row r="268" spans="1:51" s="14" customFormat="1" ht="12">
      <c r="A268" s="14"/>
      <c r="B268" s="246"/>
      <c r="C268" s="247"/>
      <c r="D268" s="232" t="s">
        <v>143</v>
      </c>
      <c r="E268" s="248" t="s">
        <v>19</v>
      </c>
      <c r="F268" s="249" t="s">
        <v>336</v>
      </c>
      <c r="G268" s="247"/>
      <c r="H268" s="250">
        <v>-7.84</v>
      </c>
      <c r="I268" s="251"/>
      <c r="J268" s="247"/>
      <c r="K268" s="247"/>
      <c r="L268" s="252"/>
      <c r="M268" s="253"/>
      <c r="N268" s="254"/>
      <c r="O268" s="254"/>
      <c r="P268" s="254"/>
      <c r="Q268" s="254"/>
      <c r="R268" s="254"/>
      <c r="S268" s="254"/>
      <c r="T268" s="255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6" t="s">
        <v>143</v>
      </c>
      <c r="AU268" s="256" t="s">
        <v>82</v>
      </c>
      <c r="AV268" s="14" t="s">
        <v>82</v>
      </c>
      <c r="AW268" s="14" t="s">
        <v>33</v>
      </c>
      <c r="AX268" s="14" t="s">
        <v>72</v>
      </c>
      <c r="AY268" s="256" t="s">
        <v>132</v>
      </c>
    </row>
    <row r="269" spans="1:51" s="14" customFormat="1" ht="12">
      <c r="A269" s="14"/>
      <c r="B269" s="246"/>
      <c r="C269" s="247"/>
      <c r="D269" s="232" t="s">
        <v>143</v>
      </c>
      <c r="E269" s="248" t="s">
        <v>19</v>
      </c>
      <c r="F269" s="249" t="s">
        <v>337</v>
      </c>
      <c r="G269" s="247"/>
      <c r="H269" s="250">
        <v>-16.111</v>
      </c>
      <c r="I269" s="251"/>
      <c r="J269" s="247"/>
      <c r="K269" s="247"/>
      <c r="L269" s="252"/>
      <c r="M269" s="253"/>
      <c r="N269" s="254"/>
      <c r="O269" s="254"/>
      <c r="P269" s="254"/>
      <c r="Q269" s="254"/>
      <c r="R269" s="254"/>
      <c r="S269" s="254"/>
      <c r="T269" s="255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6" t="s">
        <v>143</v>
      </c>
      <c r="AU269" s="256" t="s">
        <v>82</v>
      </c>
      <c r="AV269" s="14" t="s">
        <v>82</v>
      </c>
      <c r="AW269" s="14" t="s">
        <v>33</v>
      </c>
      <c r="AX269" s="14" t="s">
        <v>72</v>
      </c>
      <c r="AY269" s="256" t="s">
        <v>132</v>
      </c>
    </row>
    <row r="270" spans="1:51" s="14" customFormat="1" ht="12">
      <c r="A270" s="14"/>
      <c r="B270" s="246"/>
      <c r="C270" s="247"/>
      <c r="D270" s="232" t="s">
        <v>143</v>
      </c>
      <c r="E270" s="248" t="s">
        <v>19</v>
      </c>
      <c r="F270" s="249" t="s">
        <v>338</v>
      </c>
      <c r="G270" s="247"/>
      <c r="H270" s="250">
        <v>-2.195</v>
      </c>
      <c r="I270" s="251"/>
      <c r="J270" s="247"/>
      <c r="K270" s="247"/>
      <c r="L270" s="252"/>
      <c r="M270" s="253"/>
      <c r="N270" s="254"/>
      <c r="O270" s="254"/>
      <c r="P270" s="254"/>
      <c r="Q270" s="254"/>
      <c r="R270" s="254"/>
      <c r="S270" s="254"/>
      <c r="T270" s="255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6" t="s">
        <v>143</v>
      </c>
      <c r="AU270" s="256" t="s">
        <v>82</v>
      </c>
      <c r="AV270" s="14" t="s">
        <v>82</v>
      </c>
      <c r="AW270" s="14" t="s">
        <v>33</v>
      </c>
      <c r="AX270" s="14" t="s">
        <v>72</v>
      </c>
      <c r="AY270" s="256" t="s">
        <v>132</v>
      </c>
    </row>
    <row r="271" spans="1:51" s="14" customFormat="1" ht="12">
      <c r="A271" s="14"/>
      <c r="B271" s="246"/>
      <c r="C271" s="247"/>
      <c r="D271" s="232" t="s">
        <v>143</v>
      </c>
      <c r="E271" s="248" t="s">
        <v>19</v>
      </c>
      <c r="F271" s="249" t="s">
        <v>339</v>
      </c>
      <c r="G271" s="247"/>
      <c r="H271" s="250">
        <v>-23.52</v>
      </c>
      <c r="I271" s="251"/>
      <c r="J271" s="247"/>
      <c r="K271" s="247"/>
      <c r="L271" s="252"/>
      <c r="M271" s="253"/>
      <c r="N271" s="254"/>
      <c r="O271" s="254"/>
      <c r="P271" s="254"/>
      <c r="Q271" s="254"/>
      <c r="R271" s="254"/>
      <c r="S271" s="254"/>
      <c r="T271" s="255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6" t="s">
        <v>143</v>
      </c>
      <c r="AU271" s="256" t="s">
        <v>82</v>
      </c>
      <c r="AV271" s="14" t="s">
        <v>82</v>
      </c>
      <c r="AW271" s="14" t="s">
        <v>33</v>
      </c>
      <c r="AX271" s="14" t="s">
        <v>72</v>
      </c>
      <c r="AY271" s="256" t="s">
        <v>132</v>
      </c>
    </row>
    <row r="272" spans="1:51" s="14" customFormat="1" ht="12">
      <c r="A272" s="14"/>
      <c r="B272" s="246"/>
      <c r="C272" s="247"/>
      <c r="D272" s="232" t="s">
        <v>143</v>
      </c>
      <c r="E272" s="248" t="s">
        <v>19</v>
      </c>
      <c r="F272" s="249" t="s">
        <v>340</v>
      </c>
      <c r="G272" s="247"/>
      <c r="H272" s="250">
        <v>-3.802</v>
      </c>
      <c r="I272" s="251"/>
      <c r="J272" s="247"/>
      <c r="K272" s="247"/>
      <c r="L272" s="252"/>
      <c r="M272" s="253"/>
      <c r="N272" s="254"/>
      <c r="O272" s="254"/>
      <c r="P272" s="254"/>
      <c r="Q272" s="254"/>
      <c r="R272" s="254"/>
      <c r="S272" s="254"/>
      <c r="T272" s="255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6" t="s">
        <v>143</v>
      </c>
      <c r="AU272" s="256" t="s">
        <v>82</v>
      </c>
      <c r="AV272" s="14" t="s">
        <v>82</v>
      </c>
      <c r="AW272" s="14" t="s">
        <v>33</v>
      </c>
      <c r="AX272" s="14" t="s">
        <v>72</v>
      </c>
      <c r="AY272" s="256" t="s">
        <v>132</v>
      </c>
    </row>
    <row r="273" spans="1:51" s="14" customFormat="1" ht="12">
      <c r="A273" s="14"/>
      <c r="B273" s="246"/>
      <c r="C273" s="247"/>
      <c r="D273" s="232" t="s">
        <v>143</v>
      </c>
      <c r="E273" s="248" t="s">
        <v>19</v>
      </c>
      <c r="F273" s="249" t="s">
        <v>341</v>
      </c>
      <c r="G273" s="247"/>
      <c r="H273" s="250">
        <v>-2.528</v>
      </c>
      <c r="I273" s="251"/>
      <c r="J273" s="247"/>
      <c r="K273" s="247"/>
      <c r="L273" s="252"/>
      <c r="M273" s="253"/>
      <c r="N273" s="254"/>
      <c r="O273" s="254"/>
      <c r="P273" s="254"/>
      <c r="Q273" s="254"/>
      <c r="R273" s="254"/>
      <c r="S273" s="254"/>
      <c r="T273" s="255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6" t="s">
        <v>143</v>
      </c>
      <c r="AU273" s="256" t="s">
        <v>82</v>
      </c>
      <c r="AV273" s="14" t="s">
        <v>82</v>
      </c>
      <c r="AW273" s="14" t="s">
        <v>33</v>
      </c>
      <c r="AX273" s="14" t="s">
        <v>72</v>
      </c>
      <c r="AY273" s="256" t="s">
        <v>132</v>
      </c>
    </row>
    <row r="274" spans="1:51" s="15" customFormat="1" ht="12">
      <c r="A274" s="15"/>
      <c r="B274" s="257"/>
      <c r="C274" s="258"/>
      <c r="D274" s="232" t="s">
        <v>143</v>
      </c>
      <c r="E274" s="259" t="s">
        <v>19</v>
      </c>
      <c r="F274" s="260" t="s">
        <v>148</v>
      </c>
      <c r="G274" s="258"/>
      <c r="H274" s="261">
        <v>3970.438</v>
      </c>
      <c r="I274" s="262"/>
      <c r="J274" s="258"/>
      <c r="K274" s="258"/>
      <c r="L274" s="263"/>
      <c r="M274" s="264"/>
      <c r="N274" s="265"/>
      <c r="O274" s="265"/>
      <c r="P274" s="265"/>
      <c r="Q274" s="265"/>
      <c r="R274" s="265"/>
      <c r="S274" s="265"/>
      <c r="T274" s="266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67" t="s">
        <v>143</v>
      </c>
      <c r="AU274" s="267" t="s">
        <v>82</v>
      </c>
      <c r="AV274" s="15" t="s">
        <v>139</v>
      </c>
      <c r="AW274" s="15" t="s">
        <v>33</v>
      </c>
      <c r="AX274" s="15" t="s">
        <v>80</v>
      </c>
      <c r="AY274" s="267" t="s">
        <v>132</v>
      </c>
    </row>
    <row r="275" spans="1:51" s="14" customFormat="1" ht="12">
      <c r="A275" s="14"/>
      <c r="B275" s="246"/>
      <c r="C275" s="247"/>
      <c r="D275" s="232" t="s">
        <v>143</v>
      </c>
      <c r="E275" s="247"/>
      <c r="F275" s="249" t="s">
        <v>346</v>
      </c>
      <c r="G275" s="247"/>
      <c r="H275" s="250">
        <v>4049.847</v>
      </c>
      <c r="I275" s="251"/>
      <c r="J275" s="247"/>
      <c r="K275" s="247"/>
      <c r="L275" s="252"/>
      <c r="M275" s="253"/>
      <c r="N275" s="254"/>
      <c r="O275" s="254"/>
      <c r="P275" s="254"/>
      <c r="Q275" s="254"/>
      <c r="R275" s="254"/>
      <c r="S275" s="254"/>
      <c r="T275" s="255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6" t="s">
        <v>143</v>
      </c>
      <c r="AU275" s="256" t="s">
        <v>82</v>
      </c>
      <c r="AV275" s="14" t="s">
        <v>82</v>
      </c>
      <c r="AW275" s="14" t="s">
        <v>4</v>
      </c>
      <c r="AX275" s="14" t="s">
        <v>80</v>
      </c>
      <c r="AY275" s="256" t="s">
        <v>132</v>
      </c>
    </row>
    <row r="276" spans="1:65" s="2" customFormat="1" ht="16.5" customHeight="1">
      <c r="A276" s="39"/>
      <c r="B276" s="40"/>
      <c r="C276" s="268" t="s">
        <v>347</v>
      </c>
      <c r="D276" s="268" t="s">
        <v>220</v>
      </c>
      <c r="E276" s="269" t="s">
        <v>348</v>
      </c>
      <c r="F276" s="270" t="s">
        <v>349</v>
      </c>
      <c r="G276" s="271" t="s">
        <v>137</v>
      </c>
      <c r="H276" s="272">
        <v>1222.97</v>
      </c>
      <c r="I276" s="273"/>
      <c r="J276" s="274">
        <f>ROUND(I276*H276,2)</f>
        <v>0</v>
      </c>
      <c r="K276" s="270" t="s">
        <v>138</v>
      </c>
      <c r="L276" s="275"/>
      <c r="M276" s="276" t="s">
        <v>19</v>
      </c>
      <c r="N276" s="277" t="s">
        <v>43</v>
      </c>
      <c r="O276" s="85"/>
      <c r="P276" s="228">
        <f>O276*H276</f>
        <v>0</v>
      </c>
      <c r="Q276" s="228">
        <v>0.0018</v>
      </c>
      <c r="R276" s="228">
        <f>Q276*H276</f>
        <v>2.201346</v>
      </c>
      <c r="S276" s="228">
        <v>0</v>
      </c>
      <c r="T276" s="229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30" t="s">
        <v>188</v>
      </c>
      <c r="AT276" s="230" t="s">
        <v>220</v>
      </c>
      <c r="AU276" s="230" t="s">
        <v>82</v>
      </c>
      <c r="AY276" s="18" t="s">
        <v>132</v>
      </c>
      <c r="BE276" s="231">
        <f>IF(N276="základní",J276,0)</f>
        <v>0</v>
      </c>
      <c r="BF276" s="231">
        <f>IF(N276="snížená",J276,0)</f>
        <v>0</v>
      </c>
      <c r="BG276" s="231">
        <f>IF(N276="zákl. přenesená",J276,0)</f>
        <v>0</v>
      </c>
      <c r="BH276" s="231">
        <f>IF(N276="sníž. přenesená",J276,0)</f>
        <v>0</v>
      </c>
      <c r="BI276" s="231">
        <f>IF(N276="nulová",J276,0)</f>
        <v>0</v>
      </c>
      <c r="BJ276" s="18" t="s">
        <v>80</v>
      </c>
      <c r="BK276" s="231">
        <f>ROUND(I276*H276,2)</f>
        <v>0</v>
      </c>
      <c r="BL276" s="18" t="s">
        <v>139</v>
      </c>
      <c r="BM276" s="230" t="s">
        <v>350</v>
      </c>
    </row>
    <row r="277" spans="1:47" s="2" customFormat="1" ht="12">
      <c r="A277" s="39"/>
      <c r="B277" s="40"/>
      <c r="C277" s="41"/>
      <c r="D277" s="232" t="s">
        <v>141</v>
      </c>
      <c r="E277" s="41"/>
      <c r="F277" s="233" t="s">
        <v>349</v>
      </c>
      <c r="G277" s="41"/>
      <c r="H277" s="41"/>
      <c r="I277" s="137"/>
      <c r="J277" s="41"/>
      <c r="K277" s="41"/>
      <c r="L277" s="45"/>
      <c r="M277" s="234"/>
      <c r="N277" s="235"/>
      <c r="O277" s="85"/>
      <c r="P277" s="85"/>
      <c r="Q277" s="85"/>
      <c r="R277" s="85"/>
      <c r="S277" s="85"/>
      <c r="T277" s="86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141</v>
      </c>
      <c r="AU277" s="18" t="s">
        <v>82</v>
      </c>
    </row>
    <row r="278" spans="1:51" s="13" customFormat="1" ht="12">
      <c r="A278" s="13"/>
      <c r="B278" s="236"/>
      <c r="C278" s="237"/>
      <c r="D278" s="232" t="s">
        <v>143</v>
      </c>
      <c r="E278" s="238" t="s">
        <v>19</v>
      </c>
      <c r="F278" s="239" t="s">
        <v>325</v>
      </c>
      <c r="G278" s="237"/>
      <c r="H278" s="238" t="s">
        <v>19</v>
      </c>
      <c r="I278" s="240"/>
      <c r="J278" s="237"/>
      <c r="K278" s="237"/>
      <c r="L278" s="241"/>
      <c r="M278" s="242"/>
      <c r="N278" s="243"/>
      <c r="O278" s="243"/>
      <c r="P278" s="243"/>
      <c r="Q278" s="243"/>
      <c r="R278" s="243"/>
      <c r="S278" s="243"/>
      <c r="T278" s="244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5" t="s">
        <v>143</v>
      </c>
      <c r="AU278" s="245" t="s">
        <v>82</v>
      </c>
      <c r="AV278" s="13" t="s">
        <v>80</v>
      </c>
      <c r="AW278" s="13" t="s">
        <v>33</v>
      </c>
      <c r="AX278" s="13" t="s">
        <v>72</v>
      </c>
      <c r="AY278" s="245" t="s">
        <v>132</v>
      </c>
    </row>
    <row r="279" spans="1:51" s="14" customFormat="1" ht="12">
      <c r="A279" s="14"/>
      <c r="B279" s="246"/>
      <c r="C279" s="247"/>
      <c r="D279" s="232" t="s">
        <v>143</v>
      </c>
      <c r="E279" s="248" t="s">
        <v>19</v>
      </c>
      <c r="F279" s="249" t="s">
        <v>351</v>
      </c>
      <c r="G279" s="247"/>
      <c r="H279" s="250">
        <v>848.99</v>
      </c>
      <c r="I279" s="251"/>
      <c r="J279" s="247"/>
      <c r="K279" s="247"/>
      <c r="L279" s="252"/>
      <c r="M279" s="253"/>
      <c r="N279" s="254"/>
      <c r="O279" s="254"/>
      <c r="P279" s="254"/>
      <c r="Q279" s="254"/>
      <c r="R279" s="254"/>
      <c r="S279" s="254"/>
      <c r="T279" s="255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6" t="s">
        <v>143</v>
      </c>
      <c r="AU279" s="256" t="s">
        <v>82</v>
      </c>
      <c r="AV279" s="14" t="s">
        <v>82</v>
      </c>
      <c r="AW279" s="14" t="s">
        <v>33</v>
      </c>
      <c r="AX279" s="14" t="s">
        <v>72</v>
      </c>
      <c r="AY279" s="256" t="s">
        <v>132</v>
      </c>
    </row>
    <row r="280" spans="1:51" s="13" customFormat="1" ht="12">
      <c r="A280" s="13"/>
      <c r="B280" s="236"/>
      <c r="C280" s="237"/>
      <c r="D280" s="232" t="s">
        <v>143</v>
      </c>
      <c r="E280" s="238" t="s">
        <v>19</v>
      </c>
      <c r="F280" s="239" t="s">
        <v>352</v>
      </c>
      <c r="G280" s="237"/>
      <c r="H280" s="238" t="s">
        <v>19</v>
      </c>
      <c r="I280" s="240"/>
      <c r="J280" s="237"/>
      <c r="K280" s="237"/>
      <c r="L280" s="241"/>
      <c r="M280" s="242"/>
      <c r="N280" s="243"/>
      <c r="O280" s="243"/>
      <c r="P280" s="243"/>
      <c r="Q280" s="243"/>
      <c r="R280" s="243"/>
      <c r="S280" s="243"/>
      <c r="T280" s="244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5" t="s">
        <v>143</v>
      </c>
      <c r="AU280" s="245" t="s">
        <v>82</v>
      </c>
      <c r="AV280" s="13" t="s">
        <v>80</v>
      </c>
      <c r="AW280" s="13" t="s">
        <v>33</v>
      </c>
      <c r="AX280" s="13" t="s">
        <v>72</v>
      </c>
      <c r="AY280" s="245" t="s">
        <v>132</v>
      </c>
    </row>
    <row r="281" spans="1:51" s="14" customFormat="1" ht="12">
      <c r="A281" s="14"/>
      <c r="B281" s="246"/>
      <c r="C281" s="247"/>
      <c r="D281" s="232" t="s">
        <v>143</v>
      </c>
      <c r="E281" s="248" t="s">
        <v>19</v>
      </c>
      <c r="F281" s="249" t="s">
        <v>353</v>
      </c>
      <c r="G281" s="247"/>
      <c r="H281" s="250">
        <v>350</v>
      </c>
      <c r="I281" s="251"/>
      <c r="J281" s="247"/>
      <c r="K281" s="247"/>
      <c r="L281" s="252"/>
      <c r="M281" s="253"/>
      <c r="N281" s="254"/>
      <c r="O281" s="254"/>
      <c r="P281" s="254"/>
      <c r="Q281" s="254"/>
      <c r="R281" s="254"/>
      <c r="S281" s="254"/>
      <c r="T281" s="255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6" t="s">
        <v>143</v>
      </c>
      <c r="AU281" s="256" t="s">
        <v>82</v>
      </c>
      <c r="AV281" s="14" t="s">
        <v>82</v>
      </c>
      <c r="AW281" s="14" t="s">
        <v>33</v>
      </c>
      <c r="AX281" s="14" t="s">
        <v>72</v>
      </c>
      <c r="AY281" s="256" t="s">
        <v>132</v>
      </c>
    </row>
    <row r="282" spans="1:51" s="15" customFormat="1" ht="12">
      <c r="A282" s="15"/>
      <c r="B282" s="257"/>
      <c r="C282" s="258"/>
      <c r="D282" s="232" t="s">
        <v>143</v>
      </c>
      <c r="E282" s="259" t="s">
        <v>19</v>
      </c>
      <c r="F282" s="260" t="s">
        <v>148</v>
      </c>
      <c r="G282" s="258"/>
      <c r="H282" s="261">
        <v>1198.99</v>
      </c>
      <c r="I282" s="262"/>
      <c r="J282" s="258"/>
      <c r="K282" s="258"/>
      <c r="L282" s="263"/>
      <c r="M282" s="264"/>
      <c r="N282" s="265"/>
      <c r="O282" s="265"/>
      <c r="P282" s="265"/>
      <c r="Q282" s="265"/>
      <c r="R282" s="265"/>
      <c r="S282" s="265"/>
      <c r="T282" s="266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67" t="s">
        <v>143</v>
      </c>
      <c r="AU282" s="267" t="s">
        <v>82</v>
      </c>
      <c r="AV282" s="15" t="s">
        <v>139</v>
      </c>
      <c r="AW282" s="15" t="s">
        <v>33</v>
      </c>
      <c r="AX282" s="15" t="s">
        <v>80</v>
      </c>
      <c r="AY282" s="267" t="s">
        <v>132</v>
      </c>
    </row>
    <row r="283" spans="1:51" s="14" customFormat="1" ht="12">
      <c r="A283" s="14"/>
      <c r="B283" s="246"/>
      <c r="C283" s="247"/>
      <c r="D283" s="232" t="s">
        <v>143</v>
      </c>
      <c r="E283" s="247"/>
      <c r="F283" s="249" t="s">
        <v>354</v>
      </c>
      <c r="G283" s="247"/>
      <c r="H283" s="250">
        <v>1222.97</v>
      </c>
      <c r="I283" s="251"/>
      <c r="J283" s="247"/>
      <c r="K283" s="247"/>
      <c r="L283" s="252"/>
      <c r="M283" s="253"/>
      <c r="N283" s="254"/>
      <c r="O283" s="254"/>
      <c r="P283" s="254"/>
      <c r="Q283" s="254"/>
      <c r="R283" s="254"/>
      <c r="S283" s="254"/>
      <c r="T283" s="255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6" t="s">
        <v>143</v>
      </c>
      <c r="AU283" s="256" t="s">
        <v>82</v>
      </c>
      <c r="AV283" s="14" t="s">
        <v>82</v>
      </c>
      <c r="AW283" s="14" t="s">
        <v>4</v>
      </c>
      <c r="AX283" s="14" t="s">
        <v>80</v>
      </c>
      <c r="AY283" s="256" t="s">
        <v>132</v>
      </c>
    </row>
    <row r="284" spans="1:65" s="2" customFormat="1" ht="21.75" customHeight="1">
      <c r="A284" s="39"/>
      <c r="B284" s="40"/>
      <c r="C284" s="268" t="s">
        <v>355</v>
      </c>
      <c r="D284" s="268" t="s">
        <v>220</v>
      </c>
      <c r="E284" s="269" t="s">
        <v>356</v>
      </c>
      <c r="F284" s="270" t="s">
        <v>357</v>
      </c>
      <c r="G284" s="271" t="s">
        <v>137</v>
      </c>
      <c r="H284" s="272">
        <v>463.302</v>
      </c>
      <c r="I284" s="273"/>
      <c r="J284" s="274">
        <f>ROUND(I284*H284,2)</f>
        <v>0</v>
      </c>
      <c r="K284" s="270" t="s">
        <v>138</v>
      </c>
      <c r="L284" s="275"/>
      <c r="M284" s="276" t="s">
        <v>19</v>
      </c>
      <c r="N284" s="277" t="s">
        <v>43</v>
      </c>
      <c r="O284" s="85"/>
      <c r="P284" s="228">
        <f>O284*H284</f>
        <v>0</v>
      </c>
      <c r="Q284" s="228">
        <v>0.003</v>
      </c>
      <c r="R284" s="228">
        <f>Q284*H284</f>
        <v>1.389906</v>
      </c>
      <c r="S284" s="228">
        <v>0</v>
      </c>
      <c r="T284" s="229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30" t="s">
        <v>188</v>
      </c>
      <c r="AT284" s="230" t="s">
        <v>220</v>
      </c>
      <c r="AU284" s="230" t="s">
        <v>82</v>
      </c>
      <c r="AY284" s="18" t="s">
        <v>132</v>
      </c>
      <c r="BE284" s="231">
        <f>IF(N284="základní",J284,0)</f>
        <v>0</v>
      </c>
      <c r="BF284" s="231">
        <f>IF(N284="snížená",J284,0)</f>
        <v>0</v>
      </c>
      <c r="BG284" s="231">
        <f>IF(N284="zákl. přenesená",J284,0)</f>
        <v>0</v>
      </c>
      <c r="BH284" s="231">
        <f>IF(N284="sníž. přenesená",J284,0)</f>
        <v>0</v>
      </c>
      <c r="BI284" s="231">
        <f>IF(N284="nulová",J284,0)</f>
        <v>0</v>
      </c>
      <c r="BJ284" s="18" t="s">
        <v>80</v>
      </c>
      <c r="BK284" s="231">
        <f>ROUND(I284*H284,2)</f>
        <v>0</v>
      </c>
      <c r="BL284" s="18" t="s">
        <v>139</v>
      </c>
      <c r="BM284" s="230" t="s">
        <v>358</v>
      </c>
    </row>
    <row r="285" spans="1:47" s="2" customFormat="1" ht="12">
      <c r="A285" s="39"/>
      <c r="B285" s="40"/>
      <c r="C285" s="41"/>
      <c r="D285" s="232" t="s">
        <v>141</v>
      </c>
      <c r="E285" s="41"/>
      <c r="F285" s="233" t="s">
        <v>357</v>
      </c>
      <c r="G285" s="41"/>
      <c r="H285" s="41"/>
      <c r="I285" s="137"/>
      <c r="J285" s="41"/>
      <c r="K285" s="41"/>
      <c r="L285" s="45"/>
      <c r="M285" s="234"/>
      <c r="N285" s="235"/>
      <c r="O285" s="85"/>
      <c r="P285" s="85"/>
      <c r="Q285" s="85"/>
      <c r="R285" s="85"/>
      <c r="S285" s="85"/>
      <c r="T285" s="86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141</v>
      </c>
      <c r="AU285" s="18" t="s">
        <v>82</v>
      </c>
    </row>
    <row r="286" spans="1:51" s="13" customFormat="1" ht="12">
      <c r="A286" s="13"/>
      <c r="B286" s="236"/>
      <c r="C286" s="237"/>
      <c r="D286" s="232" t="s">
        <v>143</v>
      </c>
      <c r="E286" s="238" t="s">
        <v>19</v>
      </c>
      <c r="F286" s="239" t="s">
        <v>323</v>
      </c>
      <c r="G286" s="237"/>
      <c r="H286" s="238" t="s">
        <v>19</v>
      </c>
      <c r="I286" s="240"/>
      <c r="J286" s="237"/>
      <c r="K286" s="237"/>
      <c r="L286" s="241"/>
      <c r="M286" s="242"/>
      <c r="N286" s="243"/>
      <c r="O286" s="243"/>
      <c r="P286" s="243"/>
      <c r="Q286" s="243"/>
      <c r="R286" s="243"/>
      <c r="S286" s="243"/>
      <c r="T286" s="244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5" t="s">
        <v>143</v>
      </c>
      <c r="AU286" s="245" t="s">
        <v>82</v>
      </c>
      <c r="AV286" s="13" t="s">
        <v>80</v>
      </c>
      <c r="AW286" s="13" t="s">
        <v>33</v>
      </c>
      <c r="AX286" s="13" t="s">
        <v>72</v>
      </c>
      <c r="AY286" s="245" t="s">
        <v>132</v>
      </c>
    </row>
    <row r="287" spans="1:51" s="14" customFormat="1" ht="12">
      <c r="A287" s="14"/>
      <c r="B287" s="246"/>
      <c r="C287" s="247"/>
      <c r="D287" s="232" t="s">
        <v>143</v>
      </c>
      <c r="E287" s="248" t="s">
        <v>19</v>
      </c>
      <c r="F287" s="249" t="s">
        <v>324</v>
      </c>
      <c r="G287" s="247"/>
      <c r="H287" s="250">
        <v>454.218</v>
      </c>
      <c r="I287" s="251"/>
      <c r="J287" s="247"/>
      <c r="K287" s="247"/>
      <c r="L287" s="252"/>
      <c r="M287" s="253"/>
      <c r="N287" s="254"/>
      <c r="O287" s="254"/>
      <c r="P287" s="254"/>
      <c r="Q287" s="254"/>
      <c r="R287" s="254"/>
      <c r="S287" s="254"/>
      <c r="T287" s="255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6" t="s">
        <v>143</v>
      </c>
      <c r="AU287" s="256" t="s">
        <v>82</v>
      </c>
      <c r="AV287" s="14" t="s">
        <v>82</v>
      </c>
      <c r="AW287" s="14" t="s">
        <v>33</v>
      </c>
      <c r="AX287" s="14" t="s">
        <v>72</v>
      </c>
      <c r="AY287" s="256" t="s">
        <v>132</v>
      </c>
    </row>
    <row r="288" spans="1:51" s="15" customFormat="1" ht="12">
      <c r="A288" s="15"/>
      <c r="B288" s="257"/>
      <c r="C288" s="258"/>
      <c r="D288" s="232" t="s">
        <v>143</v>
      </c>
      <c r="E288" s="259" t="s">
        <v>19</v>
      </c>
      <c r="F288" s="260" t="s">
        <v>148</v>
      </c>
      <c r="G288" s="258"/>
      <c r="H288" s="261">
        <v>454.218</v>
      </c>
      <c r="I288" s="262"/>
      <c r="J288" s="258"/>
      <c r="K288" s="258"/>
      <c r="L288" s="263"/>
      <c r="M288" s="264"/>
      <c r="N288" s="265"/>
      <c r="O288" s="265"/>
      <c r="P288" s="265"/>
      <c r="Q288" s="265"/>
      <c r="R288" s="265"/>
      <c r="S288" s="265"/>
      <c r="T288" s="266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T288" s="267" t="s">
        <v>143</v>
      </c>
      <c r="AU288" s="267" t="s">
        <v>82</v>
      </c>
      <c r="AV288" s="15" t="s">
        <v>139</v>
      </c>
      <c r="AW288" s="15" t="s">
        <v>33</v>
      </c>
      <c r="AX288" s="15" t="s">
        <v>80</v>
      </c>
      <c r="AY288" s="267" t="s">
        <v>132</v>
      </c>
    </row>
    <row r="289" spans="1:51" s="14" customFormat="1" ht="12">
      <c r="A289" s="14"/>
      <c r="B289" s="246"/>
      <c r="C289" s="247"/>
      <c r="D289" s="232" t="s">
        <v>143</v>
      </c>
      <c r="E289" s="247"/>
      <c r="F289" s="249" t="s">
        <v>359</v>
      </c>
      <c r="G289" s="247"/>
      <c r="H289" s="250">
        <v>463.302</v>
      </c>
      <c r="I289" s="251"/>
      <c r="J289" s="247"/>
      <c r="K289" s="247"/>
      <c r="L289" s="252"/>
      <c r="M289" s="253"/>
      <c r="N289" s="254"/>
      <c r="O289" s="254"/>
      <c r="P289" s="254"/>
      <c r="Q289" s="254"/>
      <c r="R289" s="254"/>
      <c r="S289" s="254"/>
      <c r="T289" s="255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56" t="s">
        <v>143</v>
      </c>
      <c r="AU289" s="256" t="s">
        <v>82</v>
      </c>
      <c r="AV289" s="14" t="s">
        <v>82</v>
      </c>
      <c r="AW289" s="14" t="s">
        <v>4</v>
      </c>
      <c r="AX289" s="14" t="s">
        <v>80</v>
      </c>
      <c r="AY289" s="256" t="s">
        <v>132</v>
      </c>
    </row>
    <row r="290" spans="1:65" s="2" customFormat="1" ht="21.75" customHeight="1">
      <c r="A290" s="39"/>
      <c r="B290" s="40"/>
      <c r="C290" s="268" t="s">
        <v>360</v>
      </c>
      <c r="D290" s="268" t="s">
        <v>220</v>
      </c>
      <c r="E290" s="269" t="s">
        <v>361</v>
      </c>
      <c r="F290" s="270" t="s">
        <v>362</v>
      </c>
      <c r="G290" s="271" t="s">
        <v>137</v>
      </c>
      <c r="H290" s="272">
        <v>71.176</v>
      </c>
      <c r="I290" s="273"/>
      <c r="J290" s="274">
        <f>ROUND(I290*H290,2)</f>
        <v>0</v>
      </c>
      <c r="K290" s="270" t="s">
        <v>138</v>
      </c>
      <c r="L290" s="275"/>
      <c r="M290" s="276" t="s">
        <v>19</v>
      </c>
      <c r="N290" s="277" t="s">
        <v>43</v>
      </c>
      <c r="O290" s="85"/>
      <c r="P290" s="228">
        <f>O290*H290</f>
        <v>0</v>
      </c>
      <c r="Q290" s="228">
        <v>0.0036</v>
      </c>
      <c r="R290" s="228">
        <f>Q290*H290</f>
        <v>0.2562336</v>
      </c>
      <c r="S290" s="228">
        <v>0</v>
      </c>
      <c r="T290" s="229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30" t="s">
        <v>188</v>
      </c>
      <c r="AT290" s="230" t="s">
        <v>220</v>
      </c>
      <c r="AU290" s="230" t="s">
        <v>82</v>
      </c>
      <c r="AY290" s="18" t="s">
        <v>132</v>
      </c>
      <c r="BE290" s="231">
        <f>IF(N290="základní",J290,0)</f>
        <v>0</v>
      </c>
      <c r="BF290" s="231">
        <f>IF(N290="snížená",J290,0)</f>
        <v>0</v>
      </c>
      <c r="BG290" s="231">
        <f>IF(N290="zákl. přenesená",J290,0)</f>
        <v>0</v>
      </c>
      <c r="BH290" s="231">
        <f>IF(N290="sníž. přenesená",J290,0)</f>
        <v>0</v>
      </c>
      <c r="BI290" s="231">
        <f>IF(N290="nulová",J290,0)</f>
        <v>0</v>
      </c>
      <c r="BJ290" s="18" t="s">
        <v>80</v>
      </c>
      <c r="BK290" s="231">
        <f>ROUND(I290*H290,2)</f>
        <v>0</v>
      </c>
      <c r="BL290" s="18" t="s">
        <v>139</v>
      </c>
      <c r="BM290" s="230" t="s">
        <v>363</v>
      </c>
    </row>
    <row r="291" spans="1:47" s="2" customFormat="1" ht="12">
      <c r="A291" s="39"/>
      <c r="B291" s="40"/>
      <c r="C291" s="41"/>
      <c r="D291" s="232" t="s">
        <v>141</v>
      </c>
      <c r="E291" s="41"/>
      <c r="F291" s="233" t="s">
        <v>362</v>
      </c>
      <c r="G291" s="41"/>
      <c r="H291" s="41"/>
      <c r="I291" s="137"/>
      <c r="J291" s="41"/>
      <c r="K291" s="41"/>
      <c r="L291" s="45"/>
      <c r="M291" s="234"/>
      <c r="N291" s="235"/>
      <c r="O291" s="85"/>
      <c r="P291" s="85"/>
      <c r="Q291" s="85"/>
      <c r="R291" s="85"/>
      <c r="S291" s="85"/>
      <c r="T291" s="86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141</v>
      </c>
      <c r="AU291" s="18" t="s">
        <v>82</v>
      </c>
    </row>
    <row r="292" spans="1:51" s="13" customFormat="1" ht="12">
      <c r="A292" s="13"/>
      <c r="B292" s="236"/>
      <c r="C292" s="237"/>
      <c r="D292" s="232" t="s">
        <v>143</v>
      </c>
      <c r="E292" s="238" t="s">
        <v>19</v>
      </c>
      <c r="F292" s="239" t="s">
        <v>321</v>
      </c>
      <c r="G292" s="237"/>
      <c r="H292" s="238" t="s">
        <v>19</v>
      </c>
      <c r="I292" s="240"/>
      <c r="J292" s="237"/>
      <c r="K292" s="237"/>
      <c r="L292" s="241"/>
      <c r="M292" s="242"/>
      <c r="N292" s="243"/>
      <c r="O292" s="243"/>
      <c r="P292" s="243"/>
      <c r="Q292" s="243"/>
      <c r="R292" s="243"/>
      <c r="S292" s="243"/>
      <c r="T292" s="244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5" t="s">
        <v>143</v>
      </c>
      <c r="AU292" s="245" t="s">
        <v>82</v>
      </c>
      <c r="AV292" s="13" t="s">
        <v>80</v>
      </c>
      <c r="AW292" s="13" t="s">
        <v>33</v>
      </c>
      <c r="AX292" s="13" t="s">
        <v>72</v>
      </c>
      <c r="AY292" s="245" t="s">
        <v>132</v>
      </c>
    </row>
    <row r="293" spans="1:51" s="14" customFormat="1" ht="12">
      <c r="A293" s="14"/>
      <c r="B293" s="246"/>
      <c r="C293" s="247"/>
      <c r="D293" s="232" t="s">
        <v>143</v>
      </c>
      <c r="E293" s="248" t="s">
        <v>19</v>
      </c>
      <c r="F293" s="249" t="s">
        <v>322</v>
      </c>
      <c r="G293" s="247"/>
      <c r="H293" s="250">
        <v>69.78</v>
      </c>
      <c r="I293" s="251"/>
      <c r="J293" s="247"/>
      <c r="K293" s="247"/>
      <c r="L293" s="252"/>
      <c r="M293" s="253"/>
      <c r="N293" s="254"/>
      <c r="O293" s="254"/>
      <c r="P293" s="254"/>
      <c r="Q293" s="254"/>
      <c r="R293" s="254"/>
      <c r="S293" s="254"/>
      <c r="T293" s="255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6" t="s">
        <v>143</v>
      </c>
      <c r="AU293" s="256" t="s">
        <v>82</v>
      </c>
      <c r="AV293" s="14" t="s">
        <v>82</v>
      </c>
      <c r="AW293" s="14" t="s">
        <v>33</v>
      </c>
      <c r="AX293" s="14" t="s">
        <v>80</v>
      </c>
      <c r="AY293" s="256" t="s">
        <v>132</v>
      </c>
    </row>
    <row r="294" spans="1:51" s="14" customFormat="1" ht="12">
      <c r="A294" s="14"/>
      <c r="B294" s="246"/>
      <c r="C294" s="247"/>
      <c r="D294" s="232" t="s">
        <v>143</v>
      </c>
      <c r="E294" s="247"/>
      <c r="F294" s="249" t="s">
        <v>364</v>
      </c>
      <c r="G294" s="247"/>
      <c r="H294" s="250">
        <v>71.176</v>
      </c>
      <c r="I294" s="251"/>
      <c r="J294" s="247"/>
      <c r="K294" s="247"/>
      <c r="L294" s="252"/>
      <c r="M294" s="253"/>
      <c r="N294" s="254"/>
      <c r="O294" s="254"/>
      <c r="P294" s="254"/>
      <c r="Q294" s="254"/>
      <c r="R294" s="254"/>
      <c r="S294" s="254"/>
      <c r="T294" s="255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6" t="s">
        <v>143</v>
      </c>
      <c r="AU294" s="256" t="s">
        <v>82</v>
      </c>
      <c r="AV294" s="14" t="s">
        <v>82</v>
      </c>
      <c r="AW294" s="14" t="s">
        <v>4</v>
      </c>
      <c r="AX294" s="14" t="s">
        <v>80</v>
      </c>
      <c r="AY294" s="256" t="s">
        <v>132</v>
      </c>
    </row>
    <row r="295" spans="1:65" s="2" customFormat="1" ht="33" customHeight="1">
      <c r="A295" s="39"/>
      <c r="B295" s="40"/>
      <c r="C295" s="219" t="s">
        <v>365</v>
      </c>
      <c r="D295" s="219" t="s">
        <v>134</v>
      </c>
      <c r="E295" s="220" t="s">
        <v>366</v>
      </c>
      <c r="F295" s="221" t="s">
        <v>367</v>
      </c>
      <c r="G295" s="222" t="s">
        <v>368</v>
      </c>
      <c r="H295" s="223">
        <v>3199.78</v>
      </c>
      <c r="I295" s="224"/>
      <c r="J295" s="225">
        <f>ROUND(I295*H295,2)</f>
        <v>0</v>
      </c>
      <c r="K295" s="221" t="s">
        <v>138</v>
      </c>
      <c r="L295" s="45"/>
      <c r="M295" s="226" t="s">
        <v>19</v>
      </c>
      <c r="N295" s="227" t="s">
        <v>43</v>
      </c>
      <c r="O295" s="85"/>
      <c r="P295" s="228">
        <f>O295*H295</f>
        <v>0</v>
      </c>
      <c r="Q295" s="228">
        <v>0.00339</v>
      </c>
      <c r="R295" s="228">
        <f>Q295*H295</f>
        <v>10.8472542</v>
      </c>
      <c r="S295" s="228">
        <v>0</v>
      </c>
      <c r="T295" s="229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30" t="s">
        <v>139</v>
      </c>
      <c r="AT295" s="230" t="s">
        <v>134</v>
      </c>
      <c r="AU295" s="230" t="s">
        <v>82</v>
      </c>
      <c r="AY295" s="18" t="s">
        <v>132</v>
      </c>
      <c r="BE295" s="231">
        <f>IF(N295="základní",J295,0)</f>
        <v>0</v>
      </c>
      <c r="BF295" s="231">
        <f>IF(N295="snížená",J295,0)</f>
        <v>0</v>
      </c>
      <c r="BG295" s="231">
        <f>IF(N295="zákl. přenesená",J295,0)</f>
        <v>0</v>
      </c>
      <c r="BH295" s="231">
        <f>IF(N295="sníž. přenesená",J295,0)</f>
        <v>0</v>
      </c>
      <c r="BI295" s="231">
        <f>IF(N295="nulová",J295,0)</f>
        <v>0</v>
      </c>
      <c r="BJ295" s="18" t="s">
        <v>80</v>
      </c>
      <c r="BK295" s="231">
        <f>ROUND(I295*H295,2)</f>
        <v>0</v>
      </c>
      <c r="BL295" s="18" t="s">
        <v>139</v>
      </c>
      <c r="BM295" s="230" t="s">
        <v>369</v>
      </c>
    </row>
    <row r="296" spans="1:47" s="2" customFormat="1" ht="12">
      <c r="A296" s="39"/>
      <c r="B296" s="40"/>
      <c r="C296" s="41"/>
      <c r="D296" s="232" t="s">
        <v>141</v>
      </c>
      <c r="E296" s="41"/>
      <c r="F296" s="233" t="s">
        <v>370</v>
      </c>
      <c r="G296" s="41"/>
      <c r="H296" s="41"/>
      <c r="I296" s="137"/>
      <c r="J296" s="41"/>
      <c r="K296" s="41"/>
      <c r="L296" s="45"/>
      <c r="M296" s="234"/>
      <c r="N296" s="235"/>
      <c r="O296" s="85"/>
      <c r="P296" s="85"/>
      <c r="Q296" s="85"/>
      <c r="R296" s="85"/>
      <c r="S296" s="85"/>
      <c r="T296" s="86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141</v>
      </c>
      <c r="AU296" s="18" t="s">
        <v>82</v>
      </c>
    </row>
    <row r="297" spans="1:51" s="14" customFormat="1" ht="12">
      <c r="A297" s="14"/>
      <c r="B297" s="246"/>
      <c r="C297" s="247"/>
      <c r="D297" s="232" t="s">
        <v>143</v>
      </c>
      <c r="E297" s="248" t="s">
        <v>19</v>
      </c>
      <c r="F297" s="249" t="s">
        <v>371</v>
      </c>
      <c r="G297" s="247"/>
      <c r="H297" s="250">
        <v>1994.04</v>
      </c>
      <c r="I297" s="251"/>
      <c r="J297" s="247"/>
      <c r="K297" s="247"/>
      <c r="L297" s="252"/>
      <c r="M297" s="253"/>
      <c r="N297" s="254"/>
      <c r="O297" s="254"/>
      <c r="P297" s="254"/>
      <c r="Q297" s="254"/>
      <c r="R297" s="254"/>
      <c r="S297" s="254"/>
      <c r="T297" s="255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6" t="s">
        <v>143</v>
      </c>
      <c r="AU297" s="256" t="s">
        <v>82</v>
      </c>
      <c r="AV297" s="14" t="s">
        <v>82</v>
      </c>
      <c r="AW297" s="14" t="s">
        <v>33</v>
      </c>
      <c r="AX297" s="14" t="s">
        <v>72</v>
      </c>
      <c r="AY297" s="256" t="s">
        <v>132</v>
      </c>
    </row>
    <row r="298" spans="1:51" s="14" customFormat="1" ht="12">
      <c r="A298" s="14"/>
      <c r="B298" s="246"/>
      <c r="C298" s="247"/>
      <c r="D298" s="232" t="s">
        <v>143</v>
      </c>
      <c r="E298" s="248" t="s">
        <v>19</v>
      </c>
      <c r="F298" s="249" t="s">
        <v>372</v>
      </c>
      <c r="G298" s="247"/>
      <c r="H298" s="250">
        <v>794.6</v>
      </c>
      <c r="I298" s="251"/>
      <c r="J298" s="247"/>
      <c r="K298" s="247"/>
      <c r="L298" s="252"/>
      <c r="M298" s="253"/>
      <c r="N298" s="254"/>
      <c r="O298" s="254"/>
      <c r="P298" s="254"/>
      <c r="Q298" s="254"/>
      <c r="R298" s="254"/>
      <c r="S298" s="254"/>
      <c r="T298" s="255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6" t="s">
        <v>143</v>
      </c>
      <c r="AU298" s="256" t="s">
        <v>82</v>
      </c>
      <c r="AV298" s="14" t="s">
        <v>82</v>
      </c>
      <c r="AW298" s="14" t="s">
        <v>33</v>
      </c>
      <c r="AX298" s="14" t="s">
        <v>72</v>
      </c>
      <c r="AY298" s="256" t="s">
        <v>132</v>
      </c>
    </row>
    <row r="299" spans="1:51" s="14" customFormat="1" ht="12">
      <c r="A299" s="14"/>
      <c r="B299" s="246"/>
      <c r="C299" s="247"/>
      <c r="D299" s="232" t="s">
        <v>143</v>
      </c>
      <c r="E299" s="248" t="s">
        <v>19</v>
      </c>
      <c r="F299" s="249" t="s">
        <v>373</v>
      </c>
      <c r="G299" s="247"/>
      <c r="H299" s="250">
        <v>29</v>
      </c>
      <c r="I299" s="251"/>
      <c r="J299" s="247"/>
      <c r="K299" s="247"/>
      <c r="L299" s="252"/>
      <c r="M299" s="253"/>
      <c r="N299" s="254"/>
      <c r="O299" s="254"/>
      <c r="P299" s="254"/>
      <c r="Q299" s="254"/>
      <c r="R299" s="254"/>
      <c r="S299" s="254"/>
      <c r="T299" s="255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6" t="s">
        <v>143</v>
      </c>
      <c r="AU299" s="256" t="s">
        <v>82</v>
      </c>
      <c r="AV299" s="14" t="s">
        <v>82</v>
      </c>
      <c r="AW299" s="14" t="s">
        <v>33</v>
      </c>
      <c r="AX299" s="14" t="s">
        <v>72</v>
      </c>
      <c r="AY299" s="256" t="s">
        <v>132</v>
      </c>
    </row>
    <row r="300" spans="1:51" s="14" customFormat="1" ht="12">
      <c r="A300" s="14"/>
      <c r="B300" s="246"/>
      <c r="C300" s="247"/>
      <c r="D300" s="232" t="s">
        <v>143</v>
      </c>
      <c r="E300" s="248" t="s">
        <v>19</v>
      </c>
      <c r="F300" s="249" t="s">
        <v>374</v>
      </c>
      <c r="G300" s="247"/>
      <c r="H300" s="250">
        <v>68.76</v>
      </c>
      <c r="I300" s="251"/>
      <c r="J300" s="247"/>
      <c r="K300" s="247"/>
      <c r="L300" s="252"/>
      <c r="M300" s="253"/>
      <c r="N300" s="254"/>
      <c r="O300" s="254"/>
      <c r="P300" s="254"/>
      <c r="Q300" s="254"/>
      <c r="R300" s="254"/>
      <c r="S300" s="254"/>
      <c r="T300" s="255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6" t="s">
        <v>143</v>
      </c>
      <c r="AU300" s="256" t="s">
        <v>82</v>
      </c>
      <c r="AV300" s="14" t="s">
        <v>82</v>
      </c>
      <c r="AW300" s="14" t="s">
        <v>33</v>
      </c>
      <c r="AX300" s="14" t="s">
        <v>72</v>
      </c>
      <c r="AY300" s="256" t="s">
        <v>132</v>
      </c>
    </row>
    <row r="301" spans="1:51" s="14" customFormat="1" ht="12">
      <c r="A301" s="14"/>
      <c r="B301" s="246"/>
      <c r="C301" s="247"/>
      <c r="D301" s="232" t="s">
        <v>143</v>
      </c>
      <c r="E301" s="248" t="s">
        <v>19</v>
      </c>
      <c r="F301" s="249" t="s">
        <v>375</v>
      </c>
      <c r="G301" s="247"/>
      <c r="H301" s="250">
        <v>144.72</v>
      </c>
      <c r="I301" s="251"/>
      <c r="J301" s="247"/>
      <c r="K301" s="247"/>
      <c r="L301" s="252"/>
      <c r="M301" s="253"/>
      <c r="N301" s="254"/>
      <c r="O301" s="254"/>
      <c r="P301" s="254"/>
      <c r="Q301" s="254"/>
      <c r="R301" s="254"/>
      <c r="S301" s="254"/>
      <c r="T301" s="255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6" t="s">
        <v>143</v>
      </c>
      <c r="AU301" s="256" t="s">
        <v>82</v>
      </c>
      <c r="AV301" s="14" t="s">
        <v>82</v>
      </c>
      <c r="AW301" s="14" t="s">
        <v>33</v>
      </c>
      <c r="AX301" s="14" t="s">
        <v>72</v>
      </c>
      <c r="AY301" s="256" t="s">
        <v>132</v>
      </c>
    </row>
    <row r="302" spans="1:51" s="14" customFormat="1" ht="12">
      <c r="A302" s="14"/>
      <c r="B302" s="246"/>
      <c r="C302" s="247"/>
      <c r="D302" s="232" t="s">
        <v>143</v>
      </c>
      <c r="E302" s="248" t="s">
        <v>19</v>
      </c>
      <c r="F302" s="249" t="s">
        <v>376</v>
      </c>
      <c r="G302" s="247"/>
      <c r="H302" s="250">
        <v>37.04</v>
      </c>
      <c r="I302" s="251"/>
      <c r="J302" s="247"/>
      <c r="K302" s="247"/>
      <c r="L302" s="252"/>
      <c r="M302" s="253"/>
      <c r="N302" s="254"/>
      <c r="O302" s="254"/>
      <c r="P302" s="254"/>
      <c r="Q302" s="254"/>
      <c r="R302" s="254"/>
      <c r="S302" s="254"/>
      <c r="T302" s="255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6" t="s">
        <v>143</v>
      </c>
      <c r="AU302" s="256" t="s">
        <v>82</v>
      </c>
      <c r="AV302" s="14" t="s">
        <v>82</v>
      </c>
      <c r="AW302" s="14" t="s">
        <v>33</v>
      </c>
      <c r="AX302" s="14" t="s">
        <v>72</v>
      </c>
      <c r="AY302" s="256" t="s">
        <v>132</v>
      </c>
    </row>
    <row r="303" spans="1:51" s="14" customFormat="1" ht="12">
      <c r="A303" s="14"/>
      <c r="B303" s="246"/>
      <c r="C303" s="247"/>
      <c r="D303" s="232" t="s">
        <v>143</v>
      </c>
      <c r="E303" s="248" t="s">
        <v>19</v>
      </c>
      <c r="F303" s="249" t="s">
        <v>377</v>
      </c>
      <c r="G303" s="247"/>
      <c r="H303" s="250">
        <v>47.2</v>
      </c>
      <c r="I303" s="251"/>
      <c r="J303" s="247"/>
      <c r="K303" s="247"/>
      <c r="L303" s="252"/>
      <c r="M303" s="253"/>
      <c r="N303" s="254"/>
      <c r="O303" s="254"/>
      <c r="P303" s="254"/>
      <c r="Q303" s="254"/>
      <c r="R303" s="254"/>
      <c r="S303" s="254"/>
      <c r="T303" s="255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6" t="s">
        <v>143</v>
      </c>
      <c r="AU303" s="256" t="s">
        <v>82</v>
      </c>
      <c r="AV303" s="14" t="s">
        <v>82</v>
      </c>
      <c r="AW303" s="14" t="s">
        <v>33</v>
      </c>
      <c r="AX303" s="14" t="s">
        <v>72</v>
      </c>
      <c r="AY303" s="256" t="s">
        <v>132</v>
      </c>
    </row>
    <row r="304" spans="1:51" s="14" customFormat="1" ht="12">
      <c r="A304" s="14"/>
      <c r="B304" s="246"/>
      <c r="C304" s="247"/>
      <c r="D304" s="232" t="s">
        <v>143</v>
      </c>
      <c r="E304" s="248" t="s">
        <v>19</v>
      </c>
      <c r="F304" s="249" t="s">
        <v>378</v>
      </c>
      <c r="G304" s="247"/>
      <c r="H304" s="250">
        <v>28.2</v>
      </c>
      <c r="I304" s="251"/>
      <c r="J304" s="247"/>
      <c r="K304" s="247"/>
      <c r="L304" s="252"/>
      <c r="M304" s="253"/>
      <c r="N304" s="254"/>
      <c r="O304" s="254"/>
      <c r="P304" s="254"/>
      <c r="Q304" s="254"/>
      <c r="R304" s="254"/>
      <c r="S304" s="254"/>
      <c r="T304" s="255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6" t="s">
        <v>143</v>
      </c>
      <c r="AU304" s="256" t="s">
        <v>82</v>
      </c>
      <c r="AV304" s="14" t="s">
        <v>82</v>
      </c>
      <c r="AW304" s="14" t="s">
        <v>33</v>
      </c>
      <c r="AX304" s="14" t="s">
        <v>72</v>
      </c>
      <c r="AY304" s="256" t="s">
        <v>132</v>
      </c>
    </row>
    <row r="305" spans="1:51" s="14" customFormat="1" ht="12">
      <c r="A305" s="14"/>
      <c r="B305" s="246"/>
      <c r="C305" s="247"/>
      <c r="D305" s="232" t="s">
        <v>143</v>
      </c>
      <c r="E305" s="248" t="s">
        <v>19</v>
      </c>
      <c r="F305" s="249" t="s">
        <v>379</v>
      </c>
      <c r="G305" s="247"/>
      <c r="H305" s="250">
        <v>10.08</v>
      </c>
      <c r="I305" s="251"/>
      <c r="J305" s="247"/>
      <c r="K305" s="247"/>
      <c r="L305" s="252"/>
      <c r="M305" s="253"/>
      <c r="N305" s="254"/>
      <c r="O305" s="254"/>
      <c r="P305" s="254"/>
      <c r="Q305" s="254"/>
      <c r="R305" s="254"/>
      <c r="S305" s="254"/>
      <c r="T305" s="255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6" t="s">
        <v>143</v>
      </c>
      <c r="AU305" s="256" t="s">
        <v>82</v>
      </c>
      <c r="AV305" s="14" t="s">
        <v>82</v>
      </c>
      <c r="AW305" s="14" t="s">
        <v>33</v>
      </c>
      <c r="AX305" s="14" t="s">
        <v>72</v>
      </c>
      <c r="AY305" s="256" t="s">
        <v>132</v>
      </c>
    </row>
    <row r="306" spans="1:51" s="14" customFormat="1" ht="12">
      <c r="A306" s="14"/>
      <c r="B306" s="246"/>
      <c r="C306" s="247"/>
      <c r="D306" s="232" t="s">
        <v>143</v>
      </c>
      <c r="E306" s="248" t="s">
        <v>19</v>
      </c>
      <c r="F306" s="249" t="s">
        <v>380</v>
      </c>
      <c r="G306" s="247"/>
      <c r="H306" s="250">
        <v>31.84</v>
      </c>
      <c r="I306" s="251"/>
      <c r="J306" s="247"/>
      <c r="K306" s="247"/>
      <c r="L306" s="252"/>
      <c r="M306" s="253"/>
      <c r="N306" s="254"/>
      <c r="O306" s="254"/>
      <c r="P306" s="254"/>
      <c r="Q306" s="254"/>
      <c r="R306" s="254"/>
      <c r="S306" s="254"/>
      <c r="T306" s="255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6" t="s">
        <v>143</v>
      </c>
      <c r="AU306" s="256" t="s">
        <v>82</v>
      </c>
      <c r="AV306" s="14" t="s">
        <v>82</v>
      </c>
      <c r="AW306" s="14" t="s">
        <v>33</v>
      </c>
      <c r="AX306" s="14" t="s">
        <v>72</v>
      </c>
      <c r="AY306" s="256" t="s">
        <v>132</v>
      </c>
    </row>
    <row r="307" spans="1:51" s="14" customFormat="1" ht="12">
      <c r="A307" s="14"/>
      <c r="B307" s="246"/>
      <c r="C307" s="247"/>
      <c r="D307" s="232" t="s">
        <v>143</v>
      </c>
      <c r="E307" s="248" t="s">
        <v>19</v>
      </c>
      <c r="F307" s="249" t="s">
        <v>381</v>
      </c>
      <c r="G307" s="247"/>
      <c r="H307" s="250">
        <v>7.8</v>
      </c>
      <c r="I307" s="251"/>
      <c r="J307" s="247"/>
      <c r="K307" s="247"/>
      <c r="L307" s="252"/>
      <c r="M307" s="253"/>
      <c r="N307" s="254"/>
      <c r="O307" s="254"/>
      <c r="P307" s="254"/>
      <c r="Q307" s="254"/>
      <c r="R307" s="254"/>
      <c r="S307" s="254"/>
      <c r="T307" s="255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6" t="s">
        <v>143</v>
      </c>
      <c r="AU307" s="256" t="s">
        <v>82</v>
      </c>
      <c r="AV307" s="14" t="s">
        <v>82</v>
      </c>
      <c r="AW307" s="14" t="s">
        <v>33</v>
      </c>
      <c r="AX307" s="14" t="s">
        <v>72</v>
      </c>
      <c r="AY307" s="256" t="s">
        <v>132</v>
      </c>
    </row>
    <row r="308" spans="1:51" s="14" customFormat="1" ht="12">
      <c r="A308" s="14"/>
      <c r="B308" s="246"/>
      <c r="C308" s="247"/>
      <c r="D308" s="232" t="s">
        <v>143</v>
      </c>
      <c r="E308" s="248" t="s">
        <v>19</v>
      </c>
      <c r="F308" s="249" t="s">
        <v>382</v>
      </c>
      <c r="G308" s="247"/>
      <c r="H308" s="250">
        <v>6.5</v>
      </c>
      <c r="I308" s="251"/>
      <c r="J308" s="247"/>
      <c r="K308" s="247"/>
      <c r="L308" s="252"/>
      <c r="M308" s="253"/>
      <c r="N308" s="254"/>
      <c r="O308" s="254"/>
      <c r="P308" s="254"/>
      <c r="Q308" s="254"/>
      <c r="R308" s="254"/>
      <c r="S308" s="254"/>
      <c r="T308" s="255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6" t="s">
        <v>143</v>
      </c>
      <c r="AU308" s="256" t="s">
        <v>82</v>
      </c>
      <c r="AV308" s="14" t="s">
        <v>82</v>
      </c>
      <c r="AW308" s="14" t="s">
        <v>33</v>
      </c>
      <c r="AX308" s="14" t="s">
        <v>72</v>
      </c>
      <c r="AY308" s="256" t="s">
        <v>132</v>
      </c>
    </row>
    <row r="309" spans="1:51" s="15" customFormat="1" ht="12">
      <c r="A309" s="15"/>
      <c r="B309" s="257"/>
      <c r="C309" s="258"/>
      <c r="D309" s="232" t="s">
        <v>143</v>
      </c>
      <c r="E309" s="259" t="s">
        <v>19</v>
      </c>
      <c r="F309" s="260" t="s">
        <v>148</v>
      </c>
      <c r="G309" s="258"/>
      <c r="H309" s="261">
        <v>3199.7799999999997</v>
      </c>
      <c r="I309" s="262"/>
      <c r="J309" s="258"/>
      <c r="K309" s="258"/>
      <c r="L309" s="263"/>
      <c r="M309" s="264"/>
      <c r="N309" s="265"/>
      <c r="O309" s="265"/>
      <c r="P309" s="265"/>
      <c r="Q309" s="265"/>
      <c r="R309" s="265"/>
      <c r="S309" s="265"/>
      <c r="T309" s="266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67" t="s">
        <v>143</v>
      </c>
      <c r="AU309" s="267" t="s">
        <v>82</v>
      </c>
      <c r="AV309" s="15" t="s">
        <v>139</v>
      </c>
      <c r="AW309" s="15" t="s">
        <v>33</v>
      </c>
      <c r="AX309" s="15" t="s">
        <v>80</v>
      </c>
      <c r="AY309" s="267" t="s">
        <v>132</v>
      </c>
    </row>
    <row r="310" spans="1:65" s="2" customFormat="1" ht="16.5" customHeight="1">
      <c r="A310" s="39"/>
      <c r="B310" s="40"/>
      <c r="C310" s="268" t="s">
        <v>383</v>
      </c>
      <c r="D310" s="268" t="s">
        <v>220</v>
      </c>
      <c r="E310" s="269" t="s">
        <v>384</v>
      </c>
      <c r="F310" s="270" t="s">
        <v>385</v>
      </c>
      <c r="G310" s="271" t="s">
        <v>137</v>
      </c>
      <c r="H310" s="272">
        <v>1056</v>
      </c>
      <c r="I310" s="273"/>
      <c r="J310" s="274">
        <f>ROUND(I310*H310,2)</f>
        <v>0</v>
      </c>
      <c r="K310" s="270" t="s">
        <v>138</v>
      </c>
      <c r="L310" s="275"/>
      <c r="M310" s="276" t="s">
        <v>19</v>
      </c>
      <c r="N310" s="277" t="s">
        <v>43</v>
      </c>
      <c r="O310" s="85"/>
      <c r="P310" s="228">
        <f>O310*H310</f>
        <v>0</v>
      </c>
      <c r="Q310" s="228">
        <v>0.0006</v>
      </c>
      <c r="R310" s="228">
        <f>Q310*H310</f>
        <v>0.6335999999999999</v>
      </c>
      <c r="S310" s="228">
        <v>0</v>
      </c>
      <c r="T310" s="229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30" t="s">
        <v>188</v>
      </c>
      <c r="AT310" s="230" t="s">
        <v>220</v>
      </c>
      <c r="AU310" s="230" t="s">
        <v>82</v>
      </c>
      <c r="AY310" s="18" t="s">
        <v>132</v>
      </c>
      <c r="BE310" s="231">
        <f>IF(N310="základní",J310,0)</f>
        <v>0</v>
      </c>
      <c r="BF310" s="231">
        <f>IF(N310="snížená",J310,0)</f>
        <v>0</v>
      </c>
      <c r="BG310" s="231">
        <f>IF(N310="zákl. přenesená",J310,0)</f>
        <v>0</v>
      </c>
      <c r="BH310" s="231">
        <f>IF(N310="sníž. přenesená",J310,0)</f>
        <v>0</v>
      </c>
      <c r="BI310" s="231">
        <f>IF(N310="nulová",J310,0)</f>
        <v>0</v>
      </c>
      <c r="BJ310" s="18" t="s">
        <v>80</v>
      </c>
      <c r="BK310" s="231">
        <f>ROUND(I310*H310,2)</f>
        <v>0</v>
      </c>
      <c r="BL310" s="18" t="s">
        <v>139</v>
      </c>
      <c r="BM310" s="230" t="s">
        <v>386</v>
      </c>
    </row>
    <row r="311" spans="1:47" s="2" customFormat="1" ht="12">
      <c r="A311" s="39"/>
      <c r="B311" s="40"/>
      <c r="C311" s="41"/>
      <c r="D311" s="232" t="s">
        <v>141</v>
      </c>
      <c r="E311" s="41"/>
      <c r="F311" s="233" t="s">
        <v>385</v>
      </c>
      <c r="G311" s="41"/>
      <c r="H311" s="41"/>
      <c r="I311" s="137"/>
      <c r="J311" s="41"/>
      <c r="K311" s="41"/>
      <c r="L311" s="45"/>
      <c r="M311" s="234"/>
      <c r="N311" s="235"/>
      <c r="O311" s="85"/>
      <c r="P311" s="85"/>
      <c r="Q311" s="85"/>
      <c r="R311" s="85"/>
      <c r="S311" s="85"/>
      <c r="T311" s="86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141</v>
      </c>
      <c r="AU311" s="18" t="s">
        <v>82</v>
      </c>
    </row>
    <row r="312" spans="1:51" s="14" customFormat="1" ht="12">
      <c r="A312" s="14"/>
      <c r="B312" s="246"/>
      <c r="C312" s="247"/>
      <c r="D312" s="232" t="s">
        <v>143</v>
      </c>
      <c r="E312" s="248" t="s">
        <v>19</v>
      </c>
      <c r="F312" s="249" t="s">
        <v>387</v>
      </c>
      <c r="G312" s="247"/>
      <c r="H312" s="250">
        <v>960</v>
      </c>
      <c r="I312" s="251"/>
      <c r="J312" s="247"/>
      <c r="K312" s="247"/>
      <c r="L312" s="252"/>
      <c r="M312" s="253"/>
      <c r="N312" s="254"/>
      <c r="O312" s="254"/>
      <c r="P312" s="254"/>
      <c r="Q312" s="254"/>
      <c r="R312" s="254"/>
      <c r="S312" s="254"/>
      <c r="T312" s="255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6" t="s">
        <v>143</v>
      </c>
      <c r="AU312" s="256" t="s">
        <v>82</v>
      </c>
      <c r="AV312" s="14" t="s">
        <v>82</v>
      </c>
      <c r="AW312" s="14" t="s">
        <v>33</v>
      </c>
      <c r="AX312" s="14" t="s">
        <v>72</v>
      </c>
      <c r="AY312" s="256" t="s">
        <v>132</v>
      </c>
    </row>
    <row r="313" spans="1:51" s="15" customFormat="1" ht="12">
      <c r="A313" s="15"/>
      <c r="B313" s="257"/>
      <c r="C313" s="258"/>
      <c r="D313" s="232" t="s">
        <v>143</v>
      </c>
      <c r="E313" s="259" t="s">
        <v>19</v>
      </c>
      <c r="F313" s="260" t="s">
        <v>148</v>
      </c>
      <c r="G313" s="258"/>
      <c r="H313" s="261">
        <v>960</v>
      </c>
      <c r="I313" s="262"/>
      <c r="J313" s="258"/>
      <c r="K313" s="258"/>
      <c r="L313" s="263"/>
      <c r="M313" s="264"/>
      <c r="N313" s="265"/>
      <c r="O313" s="265"/>
      <c r="P313" s="265"/>
      <c r="Q313" s="265"/>
      <c r="R313" s="265"/>
      <c r="S313" s="265"/>
      <c r="T313" s="266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67" t="s">
        <v>143</v>
      </c>
      <c r="AU313" s="267" t="s">
        <v>82</v>
      </c>
      <c r="AV313" s="15" t="s">
        <v>139</v>
      </c>
      <c r="AW313" s="15" t="s">
        <v>33</v>
      </c>
      <c r="AX313" s="15" t="s">
        <v>80</v>
      </c>
      <c r="AY313" s="267" t="s">
        <v>132</v>
      </c>
    </row>
    <row r="314" spans="1:51" s="14" customFormat="1" ht="12">
      <c r="A314" s="14"/>
      <c r="B314" s="246"/>
      <c r="C314" s="247"/>
      <c r="D314" s="232" t="s">
        <v>143</v>
      </c>
      <c r="E314" s="247"/>
      <c r="F314" s="249" t="s">
        <v>388</v>
      </c>
      <c r="G314" s="247"/>
      <c r="H314" s="250">
        <v>1056</v>
      </c>
      <c r="I314" s="251"/>
      <c r="J314" s="247"/>
      <c r="K314" s="247"/>
      <c r="L314" s="252"/>
      <c r="M314" s="253"/>
      <c r="N314" s="254"/>
      <c r="O314" s="254"/>
      <c r="P314" s="254"/>
      <c r="Q314" s="254"/>
      <c r="R314" s="254"/>
      <c r="S314" s="254"/>
      <c r="T314" s="255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56" t="s">
        <v>143</v>
      </c>
      <c r="AU314" s="256" t="s">
        <v>82</v>
      </c>
      <c r="AV314" s="14" t="s">
        <v>82</v>
      </c>
      <c r="AW314" s="14" t="s">
        <v>4</v>
      </c>
      <c r="AX314" s="14" t="s">
        <v>80</v>
      </c>
      <c r="AY314" s="256" t="s">
        <v>132</v>
      </c>
    </row>
    <row r="315" spans="1:65" s="2" customFormat="1" ht="21.75" customHeight="1">
      <c r="A315" s="39"/>
      <c r="B315" s="40"/>
      <c r="C315" s="219" t="s">
        <v>389</v>
      </c>
      <c r="D315" s="219" t="s">
        <v>134</v>
      </c>
      <c r="E315" s="220" t="s">
        <v>390</v>
      </c>
      <c r="F315" s="221" t="s">
        <v>391</v>
      </c>
      <c r="G315" s="222" t="s">
        <v>368</v>
      </c>
      <c r="H315" s="223">
        <v>436.665</v>
      </c>
      <c r="I315" s="224"/>
      <c r="J315" s="225">
        <f>ROUND(I315*H315,2)</f>
        <v>0</v>
      </c>
      <c r="K315" s="221" t="s">
        <v>138</v>
      </c>
      <c r="L315" s="45"/>
      <c r="M315" s="226" t="s">
        <v>19</v>
      </c>
      <c r="N315" s="227" t="s">
        <v>43</v>
      </c>
      <c r="O315" s="85"/>
      <c r="P315" s="228">
        <f>O315*H315</f>
        <v>0</v>
      </c>
      <c r="Q315" s="228">
        <v>3E-05</v>
      </c>
      <c r="R315" s="228">
        <f>Q315*H315</f>
        <v>0.01309995</v>
      </c>
      <c r="S315" s="228">
        <v>0</v>
      </c>
      <c r="T315" s="229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30" t="s">
        <v>139</v>
      </c>
      <c r="AT315" s="230" t="s">
        <v>134</v>
      </c>
      <c r="AU315" s="230" t="s">
        <v>82</v>
      </c>
      <c r="AY315" s="18" t="s">
        <v>132</v>
      </c>
      <c r="BE315" s="231">
        <f>IF(N315="základní",J315,0)</f>
        <v>0</v>
      </c>
      <c r="BF315" s="231">
        <f>IF(N315="snížená",J315,0)</f>
        <v>0</v>
      </c>
      <c r="BG315" s="231">
        <f>IF(N315="zákl. přenesená",J315,0)</f>
        <v>0</v>
      </c>
      <c r="BH315" s="231">
        <f>IF(N315="sníž. přenesená",J315,0)</f>
        <v>0</v>
      </c>
      <c r="BI315" s="231">
        <f>IF(N315="nulová",J315,0)</f>
        <v>0</v>
      </c>
      <c r="BJ315" s="18" t="s">
        <v>80</v>
      </c>
      <c r="BK315" s="231">
        <f>ROUND(I315*H315,2)</f>
        <v>0</v>
      </c>
      <c r="BL315" s="18" t="s">
        <v>139</v>
      </c>
      <c r="BM315" s="230" t="s">
        <v>392</v>
      </c>
    </row>
    <row r="316" spans="1:47" s="2" customFormat="1" ht="12">
      <c r="A316" s="39"/>
      <c r="B316" s="40"/>
      <c r="C316" s="41"/>
      <c r="D316" s="232" t="s">
        <v>141</v>
      </c>
      <c r="E316" s="41"/>
      <c r="F316" s="233" t="s">
        <v>393</v>
      </c>
      <c r="G316" s="41"/>
      <c r="H316" s="41"/>
      <c r="I316" s="137"/>
      <c r="J316" s="41"/>
      <c r="K316" s="41"/>
      <c r="L316" s="45"/>
      <c r="M316" s="234"/>
      <c r="N316" s="235"/>
      <c r="O316" s="85"/>
      <c r="P316" s="85"/>
      <c r="Q316" s="85"/>
      <c r="R316" s="85"/>
      <c r="S316" s="85"/>
      <c r="T316" s="86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8" t="s">
        <v>141</v>
      </c>
      <c r="AU316" s="18" t="s">
        <v>82</v>
      </c>
    </row>
    <row r="317" spans="1:51" s="13" customFormat="1" ht="12">
      <c r="A317" s="13"/>
      <c r="B317" s="236"/>
      <c r="C317" s="237"/>
      <c r="D317" s="232" t="s">
        <v>143</v>
      </c>
      <c r="E317" s="238" t="s">
        <v>19</v>
      </c>
      <c r="F317" s="239" t="s">
        <v>321</v>
      </c>
      <c r="G317" s="237"/>
      <c r="H317" s="238" t="s">
        <v>19</v>
      </c>
      <c r="I317" s="240"/>
      <c r="J317" s="237"/>
      <c r="K317" s="237"/>
      <c r="L317" s="241"/>
      <c r="M317" s="242"/>
      <c r="N317" s="243"/>
      <c r="O317" s="243"/>
      <c r="P317" s="243"/>
      <c r="Q317" s="243"/>
      <c r="R317" s="243"/>
      <c r="S317" s="243"/>
      <c r="T317" s="244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5" t="s">
        <v>143</v>
      </c>
      <c r="AU317" s="245" t="s">
        <v>82</v>
      </c>
      <c r="AV317" s="13" t="s">
        <v>80</v>
      </c>
      <c r="AW317" s="13" t="s">
        <v>33</v>
      </c>
      <c r="AX317" s="13" t="s">
        <v>72</v>
      </c>
      <c r="AY317" s="245" t="s">
        <v>132</v>
      </c>
    </row>
    <row r="318" spans="1:51" s="14" customFormat="1" ht="12">
      <c r="A318" s="14"/>
      <c r="B318" s="246"/>
      <c r="C318" s="247"/>
      <c r="D318" s="232" t="s">
        <v>143</v>
      </c>
      <c r="E318" s="248" t="s">
        <v>19</v>
      </c>
      <c r="F318" s="249" t="s">
        <v>394</v>
      </c>
      <c r="G318" s="247"/>
      <c r="H318" s="250">
        <v>58.15</v>
      </c>
      <c r="I318" s="251"/>
      <c r="J318" s="247"/>
      <c r="K318" s="247"/>
      <c r="L318" s="252"/>
      <c r="M318" s="253"/>
      <c r="N318" s="254"/>
      <c r="O318" s="254"/>
      <c r="P318" s="254"/>
      <c r="Q318" s="254"/>
      <c r="R318" s="254"/>
      <c r="S318" s="254"/>
      <c r="T318" s="255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6" t="s">
        <v>143</v>
      </c>
      <c r="AU318" s="256" t="s">
        <v>82</v>
      </c>
      <c r="AV318" s="14" t="s">
        <v>82</v>
      </c>
      <c r="AW318" s="14" t="s">
        <v>33</v>
      </c>
      <c r="AX318" s="14" t="s">
        <v>72</v>
      </c>
      <c r="AY318" s="256" t="s">
        <v>132</v>
      </c>
    </row>
    <row r="319" spans="1:51" s="13" customFormat="1" ht="12">
      <c r="A319" s="13"/>
      <c r="B319" s="236"/>
      <c r="C319" s="237"/>
      <c r="D319" s="232" t="s">
        <v>143</v>
      </c>
      <c r="E319" s="238" t="s">
        <v>19</v>
      </c>
      <c r="F319" s="239" t="s">
        <v>323</v>
      </c>
      <c r="G319" s="237"/>
      <c r="H319" s="238" t="s">
        <v>19</v>
      </c>
      <c r="I319" s="240"/>
      <c r="J319" s="237"/>
      <c r="K319" s="237"/>
      <c r="L319" s="241"/>
      <c r="M319" s="242"/>
      <c r="N319" s="243"/>
      <c r="O319" s="243"/>
      <c r="P319" s="243"/>
      <c r="Q319" s="243"/>
      <c r="R319" s="243"/>
      <c r="S319" s="243"/>
      <c r="T319" s="244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5" t="s">
        <v>143</v>
      </c>
      <c r="AU319" s="245" t="s">
        <v>82</v>
      </c>
      <c r="AV319" s="13" t="s">
        <v>80</v>
      </c>
      <c r="AW319" s="13" t="s">
        <v>33</v>
      </c>
      <c r="AX319" s="13" t="s">
        <v>72</v>
      </c>
      <c r="AY319" s="245" t="s">
        <v>132</v>
      </c>
    </row>
    <row r="320" spans="1:51" s="14" customFormat="1" ht="12">
      <c r="A320" s="14"/>
      <c r="B320" s="246"/>
      <c r="C320" s="247"/>
      <c r="D320" s="232" t="s">
        <v>143</v>
      </c>
      <c r="E320" s="248" t="s">
        <v>19</v>
      </c>
      <c r="F320" s="249" t="s">
        <v>395</v>
      </c>
      <c r="G320" s="247"/>
      <c r="H320" s="250">
        <v>378.515</v>
      </c>
      <c r="I320" s="251"/>
      <c r="J320" s="247"/>
      <c r="K320" s="247"/>
      <c r="L320" s="252"/>
      <c r="M320" s="253"/>
      <c r="N320" s="254"/>
      <c r="O320" s="254"/>
      <c r="P320" s="254"/>
      <c r="Q320" s="254"/>
      <c r="R320" s="254"/>
      <c r="S320" s="254"/>
      <c r="T320" s="255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6" t="s">
        <v>143</v>
      </c>
      <c r="AU320" s="256" t="s">
        <v>82</v>
      </c>
      <c r="AV320" s="14" t="s">
        <v>82</v>
      </c>
      <c r="AW320" s="14" t="s">
        <v>33</v>
      </c>
      <c r="AX320" s="14" t="s">
        <v>72</v>
      </c>
      <c r="AY320" s="256" t="s">
        <v>132</v>
      </c>
    </row>
    <row r="321" spans="1:51" s="15" customFormat="1" ht="12">
      <c r="A321" s="15"/>
      <c r="B321" s="257"/>
      <c r="C321" s="258"/>
      <c r="D321" s="232" t="s">
        <v>143</v>
      </c>
      <c r="E321" s="259" t="s">
        <v>19</v>
      </c>
      <c r="F321" s="260" t="s">
        <v>148</v>
      </c>
      <c r="G321" s="258"/>
      <c r="H321" s="261">
        <v>436.66499999999996</v>
      </c>
      <c r="I321" s="262"/>
      <c r="J321" s="258"/>
      <c r="K321" s="258"/>
      <c r="L321" s="263"/>
      <c r="M321" s="264"/>
      <c r="N321" s="265"/>
      <c r="O321" s="265"/>
      <c r="P321" s="265"/>
      <c r="Q321" s="265"/>
      <c r="R321" s="265"/>
      <c r="S321" s="265"/>
      <c r="T321" s="266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67" t="s">
        <v>143</v>
      </c>
      <c r="AU321" s="267" t="s">
        <v>82</v>
      </c>
      <c r="AV321" s="15" t="s">
        <v>139</v>
      </c>
      <c r="AW321" s="15" t="s">
        <v>33</v>
      </c>
      <c r="AX321" s="15" t="s">
        <v>80</v>
      </c>
      <c r="AY321" s="267" t="s">
        <v>132</v>
      </c>
    </row>
    <row r="322" spans="1:65" s="2" customFormat="1" ht="21.75" customHeight="1">
      <c r="A322" s="39"/>
      <c r="B322" s="40"/>
      <c r="C322" s="268" t="s">
        <v>396</v>
      </c>
      <c r="D322" s="268" t="s">
        <v>220</v>
      </c>
      <c r="E322" s="269" t="s">
        <v>397</v>
      </c>
      <c r="F322" s="270" t="s">
        <v>398</v>
      </c>
      <c r="G322" s="271" t="s">
        <v>368</v>
      </c>
      <c r="H322" s="272">
        <v>397.441</v>
      </c>
      <c r="I322" s="273"/>
      <c r="J322" s="274">
        <f>ROUND(I322*H322,2)</f>
        <v>0</v>
      </c>
      <c r="K322" s="270" t="s">
        <v>138</v>
      </c>
      <c r="L322" s="275"/>
      <c r="M322" s="276" t="s">
        <v>19</v>
      </c>
      <c r="N322" s="277" t="s">
        <v>43</v>
      </c>
      <c r="O322" s="85"/>
      <c r="P322" s="228">
        <f>O322*H322</f>
        <v>0</v>
      </c>
      <c r="Q322" s="228">
        <v>0.00032</v>
      </c>
      <c r="R322" s="228">
        <f>Q322*H322</f>
        <v>0.12718112</v>
      </c>
      <c r="S322" s="228">
        <v>0</v>
      </c>
      <c r="T322" s="229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30" t="s">
        <v>188</v>
      </c>
      <c r="AT322" s="230" t="s">
        <v>220</v>
      </c>
      <c r="AU322" s="230" t="s">
        <v>82</v>
      </c>
      <c r="AY322" s="18" t="s">
        <v>132</v>
      </c>
      <c r="BE322" s="231">
        <f>IF(N322="základní",J322,0)</f>
        <v>0</v>
      </c>
      <c r="BF322" s="231">
        <f>IF(N322="snížená",J322,0)</f>
        <v>0</v>
      </c>
      <c r="BG322" s="231">
        <f>IF(N322="zákl. přenesená",J322,0)</f>
        <v>0</v>
      </c>
      <c r="BH322" s="231">
        <f>IF(N322="sníž. přenesená",J322,0)</f>
        <v>0</v>
      </c>
      <c r="BI322" s="231">
        <f>IF(N322="nulová",J322,0)</f>
        <v>0</v>
      </c>
      <c r="BJ322" s="18" t="s">
        <v>80</v>
      </c>
      <c r="BK322" s="231">
        <f>ROUND(I322*H322,2)</f>
        <v>0</v>
      </c>
      <c r="BL322" s="18" t="s">
        <v>139</v>
      </c>
      <c r="BM322" s="230" t="s">
        <v>399</v>
      </c>
    </row>
    <row r="323" spans="1:47" s="2" customFormat="1" ht="12">
      <c r="A323" s="39"/>
      <c r="B323" s="40"/>
      <c r="C323" s="41"/>
      <c r="D323" s="232" t="s">
        <v>141</v>
      </c>
      <c r="E323" s="41"/>
      <c r="F323" s="233" t="s">
        <v>398</v>
      </c>
      <c r="G323" s="41"/>
      <c r="H323" s="41"/>
      <c r="I323" s="137"/>
      <c r="J323" s="41"/>
      <c r="K323" s="41"/>
      <c r="L323" s="45"/>
      <c r="M323" s="234"/>
      <c r="N323" s="235"/>
      <c r="O323" s="85"/>
      <c r="P323" s="85"/>
      <c r="Q323" s="85"/>
      <c r="R323" s="85"/>
      <c r="S323" s="85"/>
      <c r="T323" s="86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8" t="s">
        <v>141</v>
      </c>
      <c r="AU323" s="18" t="s">
        <v>82</v>
      </c>
    </row>
    <row r="324" spans="1:51" s="14" customFormat="1" ht="12">
      <c r="A324" s="14"/>
      <c r="B324" s="246"/>
      <c r="C324" s="247"/>
      <c r="D324" s="232" t="s">
        <v>143</v>
      </c>
      <c r="E324" s="248" t="s">
        <v>19</v>
      </c>
      <c r="F324" s="249" t="s">
        <v>395</v>
      </c>
      <c r="G324" s="247"/>
      <c r="H324" s="250">
        <v>378.515</v>
      </c>
      <c r="I324" s="251"/>
      <c r="J324" s="247"/>
      <c r="K324" s="247"/>
      <c r="L324" s="252"/>
      <c r="M324" s="253"/>
      <c r="N324" s="254"/>
      <c r="O324" s="254"/>
      <c r="P324" s="254"/>
      <c r="Q324" s="254"/>
      <c r="R324" s="254"/>
      <c r="S324" s="254"/>
      <c r="T324" s="255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56" t="s">
        <v>143</v>
      </c>
      <c r="AU324" s="256" t="s">
        <v>82</v>
      </c>
      <c r="AV324" s="14" t="s">
        <v>82</v>
      </c>
      <c r="AW324" s="14" t="s">
        <v>33</v>
      </c>
      <c r="AX324" s="14" t="s">
        <v>72</v>
      </c>
      <c r="AY324" s="256" t="s">
        <v>132</v>
      </c>
    </row>
    <row r="325" spans="1:51" s="15" customFormat="1" ht="12">
      <c r="A325" s="15"/>
      <c r="B325" s="257"/>
      <c r="C325" s="258"/>
      <c r="D325" s="232" t="s">
        <v>143</v>
      </c>
      <c r="E325" s="259" t="s">
        <v>19</v>
      </c>
      <c r="F325" s="260" t="s">
        <v>148</v>
      </c>
      <c r="G325" s="258"/>
      <c r="H325" s="261">
        <v>378.515</v>
      </c>
      <c r="I325" s="262"/>
      <c r="J325" s="258"/>
      <c r="K325" s="258"/>
      <c r="L325" s="263"/>
      <c r="M325" s="264"/>
      <c r="N325" s="265"/>
      <c r="O325" s="265"/>
      <c r="P325" s="265"/>
      <c r="Q325" s="265"/>
      <c r="R325" s="265"/>
      <c r="S325" s="265"/>
      <c r="T325" s="266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67" t="s">
        <v>143</v>
      </c>
      <c r="AU325" s="267" t="s">
        <v>82</v>
      </c>
      <c r="AV325" s="15" t="s">
        <v>139</v>
      </c>
      <c r="AW325" s="15" t="s">
        <v>33</v>
      </c>
      <c r="AX325" s="15" t="s">
        <v>80</v>
      </c>
      <c r="AY325" s="267" t="s">
        <v>132</v>
      </c>
    </row>
    <row r="326" spans="1:51" s="14" customFormat="1" ht="12">
      <c r="A326" s="14"/>
      <c r="B326" s="246"/>
      <c r="C326" s="247"/>
      <c r="D326" s="232" t="s">
        <v>143</v>
      </c>
      <c r="E326" s="247"/>
      <c r="F326" s="249" t="s">
        <v>400</v>
      </c>
      <c r="G326" s="247"/>
      <c r="H326" s="250">
        <v>397.441</v>
      </c>
      <c r="I326" s="251"/>
      <c r="J326" s="247"/>
      <c r="K326" s="247"/>
      <c r="L326" s="252"/>
      <c r="M326" s="253"/>
      <c r="N326" s="254"/>
      <c r="O326" s="254"/>
      <c r="P326" s="254"/>
      <c r="Q326" s="254"/>
      <c r="R326" s="254"/>
      <c r="S326" s="254"/>
      <c r="T326" s="255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6" t="s">
        <v>143</v>
      </c>
      <c r="AU326" s="256" t="s">
        <v>82</v>
      </c>
      <c r="AV326" s="14" t="s">
        <v>82</v>
      </c>
      <c r="AW326" s="14" t="s">
        <v>4</v>
      </c>
      <c r="AX326" s="14" t="s">
        <v>80</v>
      </c>
      <c r="AY326" s="256" t="s">
        <v>132</v>
      </c>
    </row>
    <row r="327" spans="1:65" s="2" customFormat="1" ht="21.75" customHeight="1">
      <c r="A327" s="39"/>
      <c r="B327" s="40"/>
      <c r="C327" s="268" t="s">
        <v>401</v>
      </c>
      <c r="D327" s="268" t="s">
        <v>220</v>
      </c>
      <c r="E327" s="269" t="s">
        <v>402</v>
      </c>
      <c r="F327" s="270" t="s">
        <v>403</v>
      </c>
      <c r="G327" s="271" t="s">
        <v>368</v>
      </c>
      <c r="H327" s="272">
        <v>61.058</v>
      </c>
      <c r="I327" s="273"/>
      <c r="J327" s="274">
        <f>ROUND(I327*H327,2)</f>
        <v>0</v>
      </c>
      <c r="K327" s="270" t="s">
        <v>138</v>
      </c>
      <c r="L327" s="275"/>
      <c r="M327" s="276" t="s">
        <v>19</v>
      </c>
      <c r="N327" s="277" t="s">
        <v>43</v>
      </c>
      <c r="O327" s="85"/>
      <c r="P327" s="228">
        <f>O327*H327</f>
        <v>0</v>
      </c>
      <c r="Q327" s="228">
        <v>0.00042</v>
      </c>
      <c r="R327" s="228">
        <f>Q327*H327</f>
        <v>0.02564436</v>
      </c>
      <c r="S327" s="228">
        <v>0</v>
      </c>
      <c r="T327" s="229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30" t="s">
        <v>188</v>
      </c>
      <c r="AT327" s="230" t="s">
        <v>220</v>
      </c>
      <c r="AU327" s="230" t="s">
        <v>82</v>
      </c>
      <c r="AY327" s="18" t="s">
        <v>132</v>
      </c>
      <c r="BE327" s="231">
        <f>IF(N327="základní",J327,0)</f>
        <v>0</v>
      </c>
      <c r="BF327" s="231">
        <f>IF(N327="snížená",J327,0)</f>
        <v>0</v>
      </c>
      <c r="BG327" s="231">
        <f>IF(N327="zákl. přenesená",J327,0)</f>
        <v>0</v>
      </c>
      <c r="BH327" s="231">
        <f>IF(N327="sníž. přenesená",J327,0)</f>
        <v>0</v>
      </c>
      <c r="BI327" s="231">
        <f>IF(N327="nulová",J327,0)</f>
        <v>0</v>
      </c>
      <c r="BJ327" s="18" t="s">
        <v>80</v>
      </c>
      <c r="BK327" s="231">
        <f>ROUND(I327*H327,2)</f>
        <v>0</v>
      </c>
      <c r="BL327" s="18" t="s">
        <v>139</v>
      </c>
      <c r="BM327" s="230" t="s">
        <v>404</v>
      </c>
    </row>
    <row r="328" spans="1:47" s="2" customFormat="1" ht="12">
      <c r="A328" s="39"/>
      <c r="B328" s="40"/>
      <c r="C328" s="41"/>
      <c r="D328" s="232" t="s">
        <v>141</v>
      </c>
      <c r="E328" s="41"/>
      <c r="F328" s="233" t="s">
        <v>403</v>
      </c>
      <c r="G328" s="41"/>
      <c r="H328" s="41"/>
      <c r="I328" s="137"/>
      <c r="J328" s="41"/>
      <c r="K328" s="41"/>
      <c r="L328" s="45"/>
      <c r="M328" s="234"/>
      <c r="N328" s="235"/>
      <c r="O328" s="85"/>
      <c r="P328" s="85"/>
      <c r="Q328" s="85"/>
      <c r="R328" s="85"/>
      <c r="S328" s="85"/>
      <c r="T328" s="86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141</v>
      </c>
      <c r="AU328" s="18" t="s">
        <v>82</v>
      </c>
    </row>
    <row r="329" spans="1:51" s="14" customFormat="1" ht="12">
      <c r="A329" s="14"/>
      <c r="B329" s="246"/>
      <c r="C329" s="247"/>
      <c r="D329" s="232" t="s">
        <v>143</v>
      </c>
      <c r="E329" s="248" t="s">
        <v>19</v>
      </c>
      <c r="F329" s="249" t="s">
        <v>394</v>
      </c>
      <c r="G329" s="247"/>
      <c r="H329" s="250">
        <v>58.15</v>
      </c>
      <c r="I329" s="251"/>
      <c r="J329" s="247"/>
      <c r="K329" s="247"/>
      <c r="L329" s="252"/>
      <c r="M329" s="253"/>
      <c r="N329" s="254"/>
      <c r="O329" s="254"/>
      <c r="P329" s="254"/>
      <c r="Q329" s="254"/>
      <c r="R329" s="254"/>
      <c r="S329" s="254"/>
      <c r="T329" s="255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6" t="s">
        <v>143</v>
      </c>
      <c r="AU329" s="256" t="s">
        <v>82</v>
      </c>
      <c r="AV329" s="14" t="s">
        <v>82</v>
      </c>
      <c r="AW329" s="14" t="s">
        <v>33</v>
      </c>
      <c r="AX329" s="14" t="s">
        <v>72</v>
      </c>
      <c r="AY329" s="256" t="s">
        <v>132</v>
      </c>
    </row>
    <row r="330" spans="1:51" s="15" customFormat="1" ht="12">
      <c r="A330" s="15"/>
      <c r="B330" s="257"/>
      <c r="C330" s="258"/>
      <c r="D330" s="232" t="s">
        <v>143</v>
      </c>
      <c r="E330" s="259" t="s">
        <v>19</v>
      </c>
      <c r="F330" s="260" t="s">
        <v>148</v>
      </c>
      <c r="G330" s="258"/>
      <c r="H330" s="261">
        <v>58.15</v>
      </c>
      <c r="I330" s="262"/>
      <c r="J330" s="258"/>
      <c r="K330" s="258"/>
      <c r="L330" s="263"/>
      <c r="M330" s="264"/>
      <c r="N330" s="265"/>
      <c r="O330" s="265"/>
      <c r="P330" s="265"/>
      <c r="Q330" s="265"/>
      <c r="R330" s="265"/>
      <c r="S330" s="265"/>
      <c r="T330" s="266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267" t="s">
        <v>143</v>
      </c>
      <c r="AU330" s="267" t="s">
        <v>82</v>
      </c>
      <c r="AV330" s="15" t="s">
        <v>139</v>
      </c>
      <c r="AW330" s="15" t="s">
        <v>33</v>
      </c>
      <c r="AX330" s="15" t="s">
        <v>80</v>
      </c>
      <c r="AY330" s="267" t="s">
        <v>132</v>
      </c>
    </row>
    <row r="331" spans="1:51" s="14" customFormat="1" ht="12">
      <c r="A331" s="14"/>
      <c r="B331" s="246"/>
      <c r="C331" s="247"/>
      <c r="D331" s="232" t="s">
        <v>143</v>
      </c>
      <c r="E331" s="247"/>
      <c r="F331" s="249" t="s">
        <v>405</v>
      </c>
      <c r="G331" s="247"/>
      <c r="H331" s="250">
        <v>61.058</v>
      </c>
      <c r="I331" s="251"/>
      <c r="J331" s="247"/>
      <c r="K331" s="247"/>
      <c r="L331" s="252"/>
      <c r="M331" s="253"/>
      <c r="N331" s="254"/>
      <c r="O331" s="254"/>
      <c r="P331" s="254"/>
      <c r="Q331" s="254"/>
      <c r="R331" s="254"/>
      <c r="S331" s="254"/>
      <c r="T331" s="255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56" t="s">
        <v>143</v>
      </c>
      <c r="AU331" s="256" t="s">
        <v>82</v>
      </c>
      <c r="AV331" s="14" t="s">
        <v>82</v>
      </c>
      <c r="AW331" s="14" t="s">
        <v>4</v>
      </c>
      <c r="AX331" s="14" t="s">
        <v>80</v>
      </c>
      <c r="AY331" s="256" t="s">
        <v>132</v>
      </c>
    </row>
    <row r="332" spans="1:65" s="2" customFormat="1" ht="16.5" customHeight="1">
      <c r="A332" s="39"/>
      <c r="B332" s="40"/>
      <c r="C332" s="268" t="s">
        <v>406</v>
      </c>
      <c r="D332" s="268" t="s">
        <v>220</v>
      </c>
      <c r="E332" s="269" t="s">
        <v>407</v>
      </c>
      <c r="F332" s="270" t="s">
        <v>408</v>
      </c>
      <c r="G332" s="271" t="s">
        <v>227</v>
      </c>
      <c r="H332" s="272">
        <v>525</v>
      </c>
      <c r="I332" s="273"/>
      <c r="J332" s="274">
        <f>ROUND(I332*H332,2)</f>
        <v>0</v>
      </c>
      <c r="K332" s="270" t="s">
        <v>138</v>
      </c>
      <c r="L332" s="275"/>
      <c r="M332" s="276" t="s">
        <v>19</v>
      </c>
      <c r="N332" s="277" t="s">
        <v>43</v>
      </c>
      <c r="O332" s="85"/>
      <c r="P332" s="228">
        <f>O332*H332</f>
        <v>0</v>
      </c>
      <c r="Q332" s="228">
        <v>1E-05</v>
      </c>
      <c r="R332" s="228">
        <f>Q332*H332</f>
        <v>0.00525</v>
      </c>
      <c r="S332" s="228">
        <v>0</v>
      </c>
      <c r="T332" s="229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30" t="s">
        <v>188</v>
      </c>
      <c r="AT332" s="230" t="s">
        <v>220</v>
      </c>
      <c r="AU332" s="230" t="s">
        <v>82</v>
      </c>
      <c r="AY332" s="18" t="s">
        <v>132</v>
      </c>
      <c r="BE332" s="231">
        <f>IF(N332="základní",J332,0)</f>
        <v>0</v>
      </c>
      <c r="BF332" s="231">
        <f>IF(N332="snížená",J332,0)</f>
        <v>0</v>
      </c>
      <c r="BG332" s="231">
        <f>IF(N332="zákl. přenesená",J332,0)</f>
        <v>0</v>
      </c>
      <c r="BH332" s="231">
        <f>IF(N332="sníž. přenesená",J332,0)</f>
        <v>0</v>
      </c>
      <c r="BI332" s="231">
        <f>IF(N332="nulová",J332,0)</f>
        <v>0</v>
      </c>
      <c r="BJ332" s="18" t="s">
        <v>80</v>
      </c>
      <c r="BK332" s="231">
        <f>ROUND(I332*H332,2)</f>
        <v>0</v>
      </c>
      <c r="BL332" s="18" t="s">
        <v>139</v>
      </c>
      <c r="BM332" s="230" t="s">
        <v>409</v>
      </c>
    </row>
    <row r="333" spans="1:47" s="2" customFormat="1" ht="12">
      <c r="A333" s="39"/>
      <c r="B333" s="40"/>
      <c r="C333" s="41"/>
      <c r="D333" s="232" t="s">
        <v>141</v>
      </c>
      <c r="E333" s="41"/>
      <c r="F333" s="233" t="s">
        <v>408</v>
      </c>
      <c r="G333" s="41"/>
      <c r="H333" s="41"/>
      <c r="I333" s="137"/>
      <c r="J333" s="41"/>
      <c r="K333" s="41"/>
      <c r="L333" s="45"/>
      <c r="M333" s="234"/>
      <c r="N333" s="235"/>
      <c r="O333" s="85"/>
      <c r="P333" s="85"/>
      <c r="Q333" s="85"/>
      <c r="R333" s="85"/>
      <c r="S333" s="85"/>
      <c r="T333" s="86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8" t="s">
        <v>141</v>
      </c>
      <c r="AU333" s="18" t="s">
        <v>82</v>
      </c>
    </row>
    <row r="334" spans="1:51" s="14" customFormat="1" ht="12">
      <c r="A334" s="14"/>
      <c r="B334" s="246"/>
      <c r="C334" s="247"/>
      <c r="D334" s="232" t="s">
        <v>143</v>
      </c>
      <c r="E334" s="247"/>
      <c r="F334" s="249" t="s">
        <v>410</v>
      </c>
      <c r="G334" s="247"/>
      <c r="H334" s="250">
        <v>525</v>
      </c>
      <c r="I334" s="251"/>
      <c r="J334" s="247"/>
      <c r="K334" s="247"/>
      <c r="L334" s="252"/>
      <c r="M334" s="253"/>
      <c r="N334" s="254"/>
      <c r="O334" s="254"/>
      <c r="P334" s="254"/>
      <c r="Q334" s="254"/>
      <c r="R334" s="254"/>
      <c r="S334" s="254"/>
      <c r="T334" s="255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56" t="s">
        <v>143</v>
      </c>
      <c r="AU334" s="256" t="s">
        <v>82</v>
      </c>
      <c r="AV334" s="14" t="s">
        <v>82</v>
      </c>
      <c r="AW334" s="14" t="s">
        <v>4</v>
      </c>
      <c r="AX334" s="14" t="s">
        <v>80</v>
      </c>
      <c r="AY334" s="256" t="s">
        <v>132</v>
      </c>
    </row>
    <row r="335" spans="1:65" s="2" customFormat="1" ht="21.75" customHeight="1">
      <c r="A335" s="39"/>
      <c r="B335" s="40"/>
      <c r="C335" s="268" t="s">
        <v>411</v>
      </c>
      <c r="D335" s="268" t="s">
        <v>220</v>
      </c>
      <c r="E335" s="269" t="s">
        <v>412</v>
      </c>
      <c r="F335" s="270" t="s">
        <v>413</v>
      </c>
      <c r="G335" s="271" t="s">
        <v>227</v>
      </c>
      <c r="H335" s="272">
        <v>525</v>
      </c>
      <c r="I335" s="273"/>
      <c r="J335" s="274">
        <f>ROUND(I335*H335,2)</f>
        <v>0</v>
      </c>
      <c r="K335" s="270" t="s">
        <v>138</v>
      </c>
      <c r="L335" s="275"/>
      <c r="M335" s="276" t="s">
        <v>19</v>
      </c>
      <c r="N335" s="277" t="s">
        <v>43</v>
      </c>
      <c r="O335" s="85"/>
      <c r="P335" s="228">
        <f>O335*H335</f>
        <v>0</v>
      </c>
      <c r="Q335" s="228">
        <v>0</v>
      </c>
      <c r="R335" s="228">
        <f>Q335*H335</f>
        <v>0</v>
      </c>
      <c r="S335" s="228">
        <v>0</v>
      </c>
      <c r="T335" s="229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30" t="s">
        <v>188</v>
      </c>
      <c r="AT335" s="230" t="s">
        <v>220</v>
      </c>
      <c r="AU335" s="230" t="s">
        <v>82</v>
      </c>
      <c r="AY335" s="18" t="s">
        <v>132</v>
      </c>
      <c r="BE335" s="231">
        <f>IF(N335="základní",J335,0)</f>
        <v>0</v>
      </c>
      <c r="BF335" s="231">
        <f>IF(N335="snížená",J335,0)</f>
        <v>0</v>
      </c>
      <c r="BG335" s="231">
        <f>IF(N335="zákl. přenesená",J335,0)</f>
        <v>0</v>
      </c>
      <c r="BH335" s="231">
        <f>IF(N335="sníž. přenesená",J335,0)</f>
        <v>0</v>
      </c>
      <c r="BI335" s="231">
        <f>IF(N335="nulová",J335,0)</f>
        <v>0</v>
      </c>
      <c r="BJ335" s="18" t="s">
        <v>80</v>
      </c>
      <c r="BK335" s="231">
        <f>ROUND(I335*H335,2)</f>
        <v>0</v>
      </c>
      <c r="BL335" s="18" t="s">
        <v>139</v>
      </c>
      <c r="BM335" s="230" t="s">
        <v>414</v>
      </c>
    </row>
    <row r="336" spans="1:47" s="2" customFormat="1" ht="12">
      <c r="A336" s="39"/>
      <c r="B336" s="40"/>
      <c r="C336" s="41"/>
      <c r="D336" s="232" t="s">
        <v>141</v>
      </c>
      <c r="E336" s="41"/>
      <c r="F336" s="233" t="s">
        <v>413</v>
      </c>
      <c r="G336" s="41"/>
      <c r="H336" s="41"/>
      <c r="I336" s="137"/>
      <c r="J336" s="41"/>
      <c r="K336" s="41"/>
      <c r="L336" s="45"/>
      <c r="M336" s="234"/>
      <c r="N336" s="235"/>
      <c r="O336" s="85"/>
      <c r="P336" s="85"/>
      <c r="Q336" s="85"/>
      <c r="R336" s="85"/>
      <c r="S336" s="85"/>
      <c r="T336" s="86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18" t="s">
        <v>141</v>
      </c>
      <c r="AU336" s="18" t="s">
        <v>82</v>
      </c>
    </row>
    <row r="337" spans="1:51" s="14" customFormat="1" ht="12">
      <c r="A337" s="14"/>
      <c r="B337" s="246"/>
      <c r="C337" s="247"/>
      <c r="D337" s="232" t="s">
        <v>143</v>
      </c>
      <c r="E337" s="247"/>
      <c r="F337" s="249" t="s">
        <v>410</v>
      </c>
      <c r="G337" s="247"/>
      <c r="H337" s="250">
        <v>525</v>
      </c>
      <c r="I337" s="251"/>
      <c r="J337" s="247"/>
      <c r="K337" s="247"/>
      <c r="L337" s="252"/>
      <c r="M337" s="253"/>
      <c r="N337" s="254"/>
      <c r="O337" s="254"/>
      <c r="P337" s="254"/>
      <c r="Q337" s="254"/>
      <c r="R337" s="254"/>
      <c r="S337" s="254"/>
      <c r="T337" s="255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56" t="s">
        <v>143</v>
      </c>
      <c r="AU337" s="256" t="s">
        <v>82</v>
      </c>
      <c r="AV337" s="14" t="s">
        <v>82</v>
      </c>
      <c r="AW337" s="14" t="s">
        <v>4</v>
      </c>
      <c r="AX337" s="14" t="s">
        <v>80</v>
      </c>
      <c r="AY337" s="256" t="s">
        <v>132</v>
      </c>
    </row>
    <row r="338" spans="1:65" s="2" customFormat="1" ht="16.5" customHeight="1">
      <c r="A338" s="39"/>
      <c r="B338" s="40"/>
      <c r="C338" s="219" t="s">
        <v>415</v>
      </c>
      <c r="D338" s="219" t="s">
        <v>134</v>
      </c>
      <c r="E338" s="220" t="s">
        <v>416</v>
      </c>
      <c r="F338" s="221" t="s">
        <v>417</v>
      </c>
      <c r="G338" s="222" t="s">
        <v>368</v>
      </c>
      <c r="H338" s="223">
        <v>3769.78</v>
      </c>
      <c r="I338" s="224"/>
      <c r="J338" s="225">
        <f>ROUND(I338*H338,2)</f>
        <v>0</v>
      </c>
      <c r="K338" s="221" t="s">
        <v>138</v>
      </c>
      <c r="L338" s="45"/>
      <c r="M338" s="226" t="s">
        <v>19</v>
      </c>
      <c r="N338" s="227" t="s">
        <v>43</v>
      </c>
      <c r="O338" s="85"/>
      <c r="P338" s="228">
        <f>O338*H338</f>
        <v>0</v>
      </c>
      <c r="Q338" s="228">
        <v>0</v>
      </c>
      <c r="R338" s="228">
        <f>Q338*H338</f>
        <v>0</v>
      </c>
      <c r="S338" s="228">
        <v>0</v>
      </c>
      <c r="T338" s="229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30" t="s">
        <v>139</v>
      </c>
      <c r="AT338" s="230" t="s">
        <v>134</v>
      </c>
      <c r="AU338" s="230" t="s">
        <v>82</v>
      </c>
      <c r="AY338" s="18" t="s">
        <v>132</v>
      </c>
      <c r="BE338" s="231">
        <f>IF(N338="základní",J338,0)</f>
        <v>0</v>
      </c>
      <c r="BF338" s="231">
        <f>IF(N338="snížená",J338,0)</f>
        <v>0</v>
      </c>
      <c r="BG338" s="231">
        <f>IF(N338="zákl. přenesená",J338,0)</f>
        <v>0</v>
      </c>
      <c r="BH338" s="231">
        <f>IF(N338="sníž. přenesená",J338,0)</f>
        <v>0</v>
      </c>
      <c r="BI338" s="231">
        <f>IF(N338="nulová",J338,0)</f>
        <v>0</v>
      </c>
      <c r="BJ338" s="18" t="s">
        <v>80</v>
      </c>
      <c r="BK338" s="231">
        <f>ROUND(I338*H338,2)</f>
        <v>0</v>
      </c>
      <c r="BL338" s="18" t="s">
        <v>139</v>
      </c>
      <c r="BM338" s="230" t="s">
        <v>418</v>
      </c>
    </row>
    <row r="339" spans="1:47" s="2" customFormat="1" ht="12">
      <c r="A339" s="39"/>
      <c r="B339" s="40"/>
      <c r="C339" s="41"/>
      <c r="D339" s="232" t="s">
        <v>141</v>
      </c>
      <c r="E339" s="41"/>
      <c r="F339" s="233" t="s">
        <v>419</v>
      </c>
      <c r="G339" s="41"/>
      <c r="H339" s="41"/>
      <c r="I339" s="137"/>
      <c r="J339" s="41"/>
      <c r="K339" s="41"/>
      <c r="L339" s="45"/>
      <c r="M339" s="234"/>
      <c r="N339" s="235"/>
      <c r="O339" s="85"/>
      <c r="P339" s="85"/>
      <c r="Q339" s="85"/>
      <c r="R339" s="85"/>
      <c r="S339" s="85"/>
      <c r="T339" s="86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T339" s="18" t="s">
        <v>141</v>
      </c>
      <c r="AU339" s="18" t="s">
        <v>82</v>
      </c>
    </row>
    <row r="340" spans="1:51" s="13" customFormat="1" ht="12">
      <c r="A340" s="13"/>
      <c r="B340" s="236"/>
      <c r="C340" s="237"/>
      <c r="D340" s="232" t="s">
        <v>143</v>
      </c>
      <c r="E340" s="238" t="s">
        <v>19</v>
      </c>
      <c r="F340" s="239" t="s">
        <v>420</v>
      </c>
      <c r="G340" s="237"/>
      <c r="H340" s="238" t="s">
        <v>19</v>
      </c>
      <c r="I340" s="240"/>
      <c r="J340" s="237"/>
      <c r="K340" s="237"/>
      <c r="L340" s="241"/>
      <c r="M340" s="242"/>
      <c r="N340" s="243"/>
      <c r="O340" s="243"/>
      <c r="P340" s="243"/>
      <c r="Q340" s="243"/>
      <c r="R340" s="243"/>
      <c r="S340" s="243"/>
      <c r="T340" s="244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5" t="s">
        <v>143</v>
      </c>
      <c r="AU340" s="245" t="s">
        <v>82</v>
      </c>
      <c r="AV340" s="13" t="s">
        <v>80</v>
      </c>
      <c r="AW340" s="13" t="s">
        <v>33</v>
      </c>
      <c r="AX340" s="13" t="s">
        <v>72</v>
      </c>
      <c r="AY340" s="245" t="s">
        <v>132</v>
      </c>
    </row>
    <row r="341" spans="1:51" s="14" customFormat="1" ht="12">
      <c r="A341" s="14"/>
      <c r="B341" s="246"/>
      <c r="C341" s="247"/>
      <c r="D341" s="232" t="s">
        <v>143</v>
      </c>
      <c r="E341" s="248" t="s">
        <v>19</v>
      </c>
      <c r="F341" s="249" t="s">
        <v>371</v>
      </c>
      <c r="G341" s="247"/>
      <c r="H341" s="250">
        <v>1994.04</v>
      </c>
      <c r="I341" s="251"/>
      <c r="J341" s="247"/>
      <c r="K341" s="247"/>
      <c r="L341" s="252"/>
      <c r="M341" s="253"/>
      <c r="N341" s="254"/>
      <c r="O341" s="254"/>
      <c r="P341" s="254"/>
      <c r="Q341" s="254"/>
      <c r="R341" s="254"/>
      <c r="S341" s="254"/>
      <c r="T341" s="255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56" t="s">
        <v>143</v>
      </c>
      <c r="AU341" s="256" t="s">
        <v>82</v>
      </c>
      <c r="AV341" s="14" t="s">
        <v>82</v>
      </c>
      <c r="AW341" s="14" t="s">
        <v>33</v>
      </c>
      <c r="AX341" s="14" t="s">
        <v>72</v>
      </c>
      <c r="AY341" s="256" t="s">
        <v>132</v>
      </c>
    </row>
    <row r="342" spans="1:51" s="14" customFormat="1" ht="12">
      <c r="A342" s="14"/>
      <c r="B342" s="246"/>
      <c r="C342" s="247"/>
      <c r="D342" s="232" t="s">
        <v>143</v>
      </c>
      <c r="E342" s="248" t="s">
        <v>19</v>
      </c>
      <c r="F342" s="249" t="s">
        <v>372</v>
      </c>
      <c r="G342" s="247"/>
      <c r="H342" s="250">
        <v>794.6</v>
      </c>
      <c r="I342" s="251"/>
      <c r="J342" s="247"/>
      <c r="K342" s="247"/>
      <c r="L342" s="252"/>
      <c r="M342" s="253"/>
      <c r="N342" s="254"/>
      <c r="O342" s="254"/>
      <c r="P342" s="254"/>
      <c r="Q342" s="254"/>
      <c r="R342" s="254"/>
      <c r="S342" s="254"/>
      <c r="T342" s="255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56" t="s">
        <v>143</v>
      </c>
      <c r="AU342" s="256" t="s">
        <v>82</v>
      </c>
      <c r="AV342" s="14" t="s">
        <v>82</v>
      </c>
      <c r="AW342" s="14" t="s">
        <v>33</v>
      </c>
      <c r="AX342" s="14" t="s">
        <v>72</v>
      </c>
      <c r="AY342" s="256" t="s">
        <v>132</v>
      </c>
    </row>
    <row r="343" spans="1:51" s="14" customFormat="1" ht="12">
      <c r="A343" s="14"/>
      <c r="B343" s="246"/>
      <c r="C343" s="247"/>
      <c r="D343" s="232" t="s">
        <v>143</v>
      </c>
      <c r="E343" s="248" t="s">
        <v>19</v>
      </c>
      <c r="F343" s="249" t="s">
        <v>373</v>
      </c>
      <c r="G343" s="247"/>
      <c r="H343" s="250">
        <v>29</v>
      </c>
      <c r="I343" s="251"/>
      <c r="J343" s="247"/>
      <c r="K343" s="247"/>
      <c r="L343" s="252"/>
      <c r="M343" s="253"/>
      <c r="N343" s="254"/>
      <c r="O343" s="254"/>
      <c r="P343" s="254"/>
      <c r="Q343" s="254"/>
      <c r="R343" s="254"/>
      <c r="S343" s="254"/>
      <c r="T343" s="255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56" t="s">
        <v>143</v>
      </c>
      <c r="AU343" s="256" t="s">
        <v>82</v>
      </c>
      <c r="AV343" s="14" t="s">
        <v>82</v>
      </c>
      <c r="AW343" s="14" t="s">
        <v>33</v>
      </c>
      <c r="AX343" s="14" t="s">
        <v>72</v>
      </c>
      <c r="AY343" s="256" t="s">
        <v>132</v>
      </c>
    </row>
    <row r="344" spans="1:51" s="14" customFormat="1" ht="12">
      <c r="A344" s="14"/>
      <c r="B344" s="246"/>
      <c r="C344" s="247"/>
      <c r="D344" s="232" t="s">
        <v>143</v>
      </c>
      <c r="E344" s="248" t="s">
        <v>19</v>
      </c>
      <c r="F344" s="249" t="s">
        <v>374</v>
      </c>
      <c r="G344" s="247"/>
      <c r="H344" s="250">
        <v>68.76</v>
      </c>
      <c r="I344" s="251"/>
      <c r="J344" s="247"/>
      <c r="K344" s="247"/>
      <c r="L344" s="252"/>
      <c r="M344" s="253"/>
      <c r="N344" s="254"/>
      <c r="O344" s="254"/>
      <c r="P344" s="254"/>
      <c r="Q344" s="254"/>
      <c r="R344" s="254"/>
      <c r="S344" s="254"/>
      <c r="T344" s="255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56" t="s">
        <v>143</v>
      </c>
      <c r="AU344" s="256" t="s">
        <v>82</v>
      </c>
      <c r="AV344" s="14" t="s">
        <v>82</v>
      </c>
      <c r="AW344" s="14" t="s">
        <v>33</v>
      </c>
      <c r="AX344" s="14" t="s">
        <v>72</v>
      </c>
      <c r="AY344" s="256" t="s">
        <v>132</v>
      </c>
    </row>
    <row r="345" spans="1:51" s="14" customFormat="1" ht="12">
      <c r="A345" s="14"/>
      <c r="B345" s="246"/>
      <c r="C345" s="247"/>
      <c r="D345" s="232" t="s">
        <v>143</v>
      </c>
      <c r="E345" s="248" t="s">
        <v>19</v>
      </c>
      <c r="F345" s="249" t="s">
        <v>375</v>
      </c>
      <c r="G345" s="247"/>
      <c r="H345" s="250">
        <v>144.72</v>
      </c>
      <c r="I345" s="251"/>
      <c r="J345" s="247"/>
      <c r="K345" s="247"/>
      <c r="L345" s="252"/>
      <c r="M345" s="253"/>
      <c r="N345" s="254"/>
      <c r="O345" s="254"/>
      <c r="P345" s="254"/>
      <c r="Q345" s="254"/>
      <c r="R345" s="254"/>
      <c r="S345" s="254"/>
      <c r="T345" s="255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56" t="s">
        <v>143</v>
      </c>
      <c r="AU345" s="256" t="s">
        <v>82</v>
      </c>
      <c r="AV345" s="14" t="s">
        <v>82</v>
      </c>
      <c r="AW345" s="14" t="s">
        <v>33</v>
      </c>
      <c r="AX345" s="14" t="s">
        <v>72</v>
      </c>
      <c r="AY345" s="256" t="s">
        <v>132</v>
      </c>
    </row>
    <row r="346" spans="1:51" s="14" customFormat="1" ht="12">
      <c r="A346" s="14"/>
      <c r="B346" s="246"/>
      <c r="C346" s="247"/>
      <c r="D346" s="232" t="s">
        <v>143</v>
      </c>
      <c r="E346" s="248" t="s">
        <v>19</v>
      </c>
      <c r="F346" s="249" t="s">
        <v>376</v>
      </c>
      <c r="G346" s="247"/>
      <c r="H346" s="250">
        <v>37.04</v>
      </c>
      <c r="I346" s="251"/>
      <c r="J346" s="247"/>
      <c r="K346" s="247"/>
      <c r="L346" s="252"/>
      <c r="M346" s="253"/>
      <c r="N346" s="254"/>
      <c r="O346" s="254"/>
      <c r="P346" s="254"/>
      <c r="Q346" s="254"/>
      <c r="R346" s="254"/>
      <c r="S346" s="254"/>
      <c r="T346" s="255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6" t="s">
        <v>143</v>
      </c>
      <c r="AU346" s="256" t="s">
        <v>82</v>
      </c>
      <c r="AV346" s="14" t="s">
        <v>82</v>
      </c>
      <c r="AW346" s="14" t="s">
        <v>33</v>
      </c>
      <c r="AX346" s="14" t="s">
        <v>72</v>
      </c>
      <c r="AY346" s="256" t="s">
        <v>132</v>
      </c>
    </row>
    <row r="347" spans="1:51" s="14" customFormat="1" ht="12">
      <c r="A347" s="14"/>
      <c r="B347" s="246"/>
      <c r="C347" s="247"/>
      <c r="D347" s="232" t="s">
        <v>143</v>
      </c>
      <c r="E347" s="248" t="s">
        <v>19</v>
      </c>
      <c r="F347" s="249" t="s">
        <v>377</v>
      </c>
      <c r="G347" s="247"/>
      <c r="H347" s="250">
        <v>47.2</v>
      </c>
      <c r="I347" s="251"/>
      <c r="J347" s="247"/>
      <c r="K347" s="247"/>
      <c r="L347" s="252"/>
      <c r="M347" s="253"/>
      <c r="N347" s="254"/>
      <c r="O347" s="254"/>
      <c r="P347" s="254"/>
      <c r="Q347" s="254"/>
      <c r="R347" s="254"/>
      <c r="S347" s="254"/>
      <c r="T347" s="255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56" t="s">
        <v>143</v>
      </c>
      <c r="AU347" s="256" t="s">
        <v>82</v>
      </c>
      <c r="AV347" s="14" t="s">
        <v>82</v>
      </c>
      <c r="AW347" s="14" t="s">
        <v>33</v>
      </c>
      <c r="AX347" s="14" t="s">
        <v>72</v>
      </c>
      <c r="AY347" s="256" t="s">
        <v>132</v>
      </c>
    </row>
    <row r="348" spans="1:51" s="14" customFormat="1" ht="12">
      <c r="A348" s="14"/>
      <c r="B348" s="246"/>
      <c r="C348" s="247"/>
      <c r="D348" s="232" t="s">
        <v>143</v>
      </c>
      <c r="E348" s="248" t="s">
        <v>19</v>
      </c>
      <c r="F348" s="249" t="s">
        <v>378</v>
      </c>
      <c r="G348" s="247"/>
      <c r="H348" s="250">
        <v>28.2</v>
      </c>
      <c r="I348" s="251"/>
      <c r="J348" s="247"/>
      <c r="K348" s="247"/>
      <c r="L348" s="252"/>
      <c r="M348" s="253"/>
      <c r="N348" s="254"/>
      <c r="O348" s="254"/>
      <c r="P348" s="254"/>
      <c r="Q348" s="254"/>
      <c r="R348" s="254"/>
      <c r="S348" s="254"/>
      <c r="T348" s="255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56" t="s">
        <v>143</v>
      </c>
      <c r="AU348" s="256" t="s">
        <v>82</v>
      </c>
      <c r="AV348" s="14" t="s">
        <v>82</v>
      </c>
      <c r="AW348" s="14" t="s">
        <v>33</v>
      </c>
      <c r="AX348" s="14" t="s">
        <v>72</v>
      </c>
      <c r="AY348" s="256" t="s">
        <v>132</v>
      </c>
    </row>
    <row r="349" spans="1:51" s="14" customFormat="1" ht="12">
      <c r="A349" s="14"/>
      <c r="B349" s="246"/>
      <c r="C349" s="247"/>
      <c r="D349" s="232" t="s">
        <v>143</v>
      </c>
      <c r="E349" s="248" t="s">
        <v>19</v>
      </c>
      <c r="F349" s="249" t="s">
        <v>379</v>
      </c>
      <c r="G349" s="247"/>
      <c r="H349" s="250">
        <v>10.08</v>
      </c>
      <c r="I349" s="251"/>
      <c r="J349" s="247"/>
      <c r="K349" s="247"/>
      <c r="L349" s="252"/>
      <c r="M349" s="253"/>
      <c r="N349" s="254"/>
      <c r="O349" s="254"/>
      <c r="P349" s="254"/>
      <c r="Q349" s="254"/>
      <c r="R349" s="254"/>
      <c r="S349" s="254"/>
      <c r="T349" s="255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56" t="s">
        <v>143</v>
      </c>
      <c r="AU349" s="256" t="s">
        <v>82</v>
      </c>
      <c r="AV349" s="14" t="s">
        <v>82</v>
      </c>
      <c r="AW349" s="14" t="s">
        <v>33</v>
      </c>
      <c r="AX349" s="14" t="s">
        <v>72</v>
      </c>
      <c r="AY349" s="256" t="s">
        <v>132</v>
      </c>
    </row>
    <row r="350" spans="1:51" s="14" customFormat="1" ht="12">
      <c r="A350" s="14"/>
      <c r="B350" s="246"/>
      <c r="C350" s="247"/>
      <c r="D350" s="232" t="s">
        <v>143</v>
      </c>
      <c r="E350" s="248" t="s">
        <v>19</v>
      </c>
      <c r="F350" s="249" t="s">
        <v>380</v>
      </c>
      <c r="G350" s="247"/>
      <c r="H350" s="250">
        <v>31.84</v>
      </c>
      <c r="I350" s="251"/>
      <c r="J350" s="247"/>
      <c r="K350" s="247"/>
      <c r="L350" s="252"/>
      <c r="M350" s="253"/>
      <c r="N350" s="254"/>
      <c r="O350" s="254"/>
      <c r="P350" s="254"/>
      <c r="Q350" s="254"/>
      <c r="R350" s="254"/>
      <c r="S350" s="254"/>
      <c r="T350" s="255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56" t="s">
        <v>143</v>
      </c>
      <c r="AU350" s="256" t="s">
        <v>82</v>
      </c>
      <c r="AV350" s="14" t="s">
        <v>82</v>
      </c>
      <c r="AW350" s="14" t="s">
        <v>33</v>
      </c>
      <c r="AX350" s="14" t="s">
        <v>72</v>
      </c>
      <c r="AY350" s="256" t="s">
        <v>132</v>
      </c>
    </row>
    <row r="351" spans="1:51" s="14" customFormat="1" ht="12">
      <c r="A351" s="14"/>
      <c r="B351" s="246"/>
      <c r="C351" s="247"/>
      <c r="D351" s="232" t="s">
        <v>143</v>
      </c>
      <c r="E351" s="248" t="s">
        <v>19</v>
      </c>
      <c r="F351" s="249" t="s">
        <v>381</v>
      </c>
      <c r="G351" s="247"/>
      <c r="H351" s="250">
        <v>7.8</v>
      </c>
      <c r="I351" s="251"/>
      <c r="J351" s="247"/>
      <c r="K351" s="247"/>
      <c r="L351" s="252"/>
      <c r="M351" s="253"/>
      <c r="N351" s="254"/>
      <c r="O351" s="254"/>
      <c r="P351" s="254"/>
      <c r="Q351" s="254"/>
      <c r="R351" s="254"/>
      <c r="S351" s="254"/>
      <c r="T351" s="255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6" t="s">
        <v>143</v>
      </c>
      <c r="AU351" s="256" t="s">
        <v>82</v>
      </c>
      <c r="AV351" s="14" t="s">
        <v>82</v>
      </c>
      <c r="AW351" s="14" t="s">
        <v>33</v>
      </c>
      <c r="AX351" s="14" t="s">
        <v>72</v>
      </c>
      <c r="AY351" s="256" t="s">
        <v>132</v>
      </c>
    </row>
    <row r="352" spans="1:51" s="14" customFormat="1" ht="12">
      <c r="A352" s="14"/>
      <c r="B352" s="246"/>
      <c r="C352" s="247"/>
      <c r="D352" s="232" t="s">
        <v>143</v>
      </c>
      <c r="E352" s="248" t="s">
        <v>19</v>
      </c>
      <c r="F352" s="249" t="s">
        <v>382</v>
      </c>
      <c r="G352" s="247"/>
      <c r="H352" s="250">
        <v>6.5</v>
      </c>
      <c r="I352" s="251"/>
      <c r="J352" s="247"/>
      <c r="K352" s="247"/>
      <c r="L352" s="252"/>
      <c r="M352" s="253"/>
      <c r="N352" s="254"/>
      <c r="O352" s="254"/>
      <c r="P352" s="254"/>
      <c r="Q352" s="254"/>
      <c r="R352" s="254"/>
      <c r="S352" s="254"/>
      <c r="T352" s="255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56" t="s">
        <v>143</v>
      </c>
      <c r="AU352" s="256" t="s">
        <v>82</v>
      </c>
      <c r="AV352" s="14" t="s">
        <v>82</v>
      </c>
      <c r="AW352" s="14" t="s">
        <v>33</v>
      </c>
      <c r="AX352" s="14" t="s">
        <v>72</v>
      </c>
      <c r="AY352" s="256" t="s">
        <v>132</v>
      </c>
    </row>
    <row r="353" spans="1:51" s="13" customFormat="1" ht="12">
      <c r="A353" s="13"/>
      <c r="B353" s="236"/>
      <c r="C353" s="237"/>
      <c r="D353" s="232" t="s">
        <v>143</v>
      </c>
      <c r="E353" s="238" t="s">
        <v>19</v>
      </c>
      <c r="F353" s="239" t="s">
        <v>421</v>
      </c>
      <c r="G353" s="237"/>
      <c r="H353" s="238" t="s">
        <v>19</v>
      </c>
      <c r="I353" s="240"/>
      <c r="J353" s="237"/>
      <c r="K353" s="237"/>
      <c r="L353" s="241"/>
      <c r="M353" s="242"/>
      <c r="N353" s="243"/>
      <c r="O353" s="243"/>
      <c r="P353" s="243"/>
      <c r="Q353" s="243"/>
      <c r="R353" s="243"/>
      <c r="S353" s="243"/>
      <c r="T353" s="244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5" t="s">
        <v>143</v>
      </c>
      <c r="AU353" s="245" t="s">
        <v>82</v>
      </c>
      <c r="AV353" s="13" t="s">
        <v>80</v>
      </c>
      <c r="AW353" s="13" t="s">
        <v>33</v>
      </c>
      <c r="AX353" s="13" t="s">
        <v>72</v>
      </c>
      <c r="AY353" s="245" t="s">
        <v>132</v>
      </c>
    </row>
    <row r="354" spans="1:51" s="14" customFormat="1" ht="12">
      <c r="A354" s="14"/>
      <c r="B354" s="246"/>
      <c r="C354" s="247"/>
      <c r="D354" s="232" t="s">
        <v>143</v>
      </c>
      <c r="E354" s="248" t="s">
        <v>19</v>
      </c>
      <c r="F354" s="249" t="s">
        <v>422</v>
      </c>
      <c r="G354" s="247"/>
      <c r="H354" s="250">
        <v>450</v>
      </c>
      <c r="I354" s="251"/>
      <c r="J354" s="247"/>
      <c r="K354" s="247"/>
      <c r="L354" s="252"/>
      <c r="M354" s="253"/>
      <c r="N354" s="254"/>
      <c r="O354" s="254"/>
      <c r="P354" s="254"/>
      <c r="Q354" s="254"/>
      <c r="R354" s="254"/>
      <c r="S354" s="254"/>
      <c r="T354" s="255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56" t="s">
        <v>143</v>
      </c>
      <c r="AU354" s="256" t="s">
        <v>82</v>
      </c>
      <c r="AV354" s="14" t="s">
        <v>82</v>
      </c>
      <c r="AW354" s="14" t="s">
        <v>33</v>
      </c>
      <c r="AX354" s="14" t="s">
        <v>72</v>
      </c>
      <c r="AY354" s="256" t="s">
        <v>132</v>
      </c>
    </row>
    <row r="355" spans="1:51" s="13" customFormat="1" ht="12">
      <c r="A355" s="13"/>
      <c r="B355" s="236"/>
      <c r="C355" s="237"/>
      <c r="D355" s="232" t="s">
        <v>143</v>
      </c>
      <c r="E355" s="238" t="s">
        <v>19</v>
      </c>
      <c r="F355" s="239" t="s">
        <v>423</v>
      </c>
      <c r="G355" s="237"/>
      <c r="H355" s="238" t="s">
        <v>19</v>
      </c>
      <c r="I355" s="240"/>
      <c r="J355" s="237"/>
      <c r="K355" s="237"/>
      <c r="L355" s="241"/>
      <c r="M355" s="242"/>
      <c r="N355" s="243"/>
      <c r="O355" s="243"/>
      <c r="P355" s="243"/>
      <c r="Q355" s="243"/>
      <c r="R355" s="243"/>
      <c r="S355" s="243"/>
      <c r="T355" s="244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5" t="s">
        <v>143</v>
      </c>
      <c r="AU355" s="245" t="s">
        <v>82</v>
      </c>
      <c r="AV355" s="13" t="s">
        <v>80</v>
      </c>
      <c r="AW355" s="13" t="s">
        <v>33</v>
      </c>
      <c r="AX355" s="13" t="s">
        <v>72</v>
      </c>
      <c r="AY355" s="245" t="s">
        <v>132</v>
      </c>
    </row>
    <row r="356" spans="1:51" s="14" customFormat="1" ht="12">
      <c r="A356" s="14"/>
      <c r="B356" s="246"/>
      <c r="C356" s="247"/>
      <c r="D356" s="232" t="s">
        <v>143</v>
      </c>
      <c r="E356" s="248" t="s">
        <v>19</v>
      </c>
      <c r="F356" s="249" t="s">
        <v>424</v>
      </c>
      <c r="G356" s="247"/>
      <c r="H356" s="250">
        <v>120</v>
      </c>
      <c r="I356" s="251"/>
      <c r="J356" s="247"/>
      <c r="K356" s="247"/>
      <c r="L356" s="252"/>
      <c r="M356" s="253"/>
      <c r="N356" s="254"/>
      <c r="O356" s="254"/>
      <c r="P356" s="254"/>
      <c r="Q356" s="254"/>
      <c r="R356" s="254"/>
      <c r="S356" s="254"/>
      <c r="T356" s="255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56" t="s">
        <v>143</v>
      </c>
      <c r="AU356" s="256" t="s">
        <v>82</v>
      </c>
      <c r="AV356" s="14" t="s">
        <v>82</v>
      </c>
      <c r="AW356" s="14" t="s">
        <v>33</v>
      </c>
      <c r="AX356" s="14" t="s">
        <v>72</v>
      </c>
      <c r="AY356" s="256" t="s">
        <v>132</v>
      </c>
    </row>
    <row r="357" spans="1:51" s="15" customFormat="1" ht="12">
      <c r="A357" s="15"/>
      <c r="B357" s="257"/>
      <c r="C357" s="258"/>
      <c r="D357" s="232" t="s">
        <v>143</v>
      </c>
      <c r="E357" s="259" t="s">
        <v>19</v>
      </c>
      <c r="F357" s="260" t="s">
        <v>148</v>
      </c>
      <c r="G357" s="258"/>
      <c r="H357" s="261">
        <v>3769.7799999999997</v>
      </c>
      <c r="I357" s="262"/>
      <c r="J357" s="258"/>
      <c r="K357" s="258"/>
      <c r="L357" s="263"/>
      <c r="M357" s="264"/>
      <c r="N357" s="265"/>
      <c r="O357" s="265"/>
      <c r="P357" s="265"/>
      <c r="Q357" s="265"/>
      <c r="R357" s="265"/>
      <c r="S357" s="265"/>
      <c r="T357" s="266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267" t="s">
        <v>143</v>
      </c>
      <c r="AU357" s="267" t="s">
        <v>82</v>
      </c>
      <c r="AV357" s="15" t="s">
        <v>139</v>
      </c>
      <c r="AW357" s="15" t="s">
        <v>33</v>
      </c>
      <c r="AX357" s="15" t="s">
        <v>80</v>
      </c>
      <c r="AY357" s="267" t="s">
        <v>132</v>
      </c>
    </row>
    <row r="358" spans="1:65" s="2" customFormat="1" ht="21.75" customHeight="1">
      <c r="A358" s="39"/>
      <c r="B358" s="40"/>
      <c r="C358" s="268" t="s">
        <v>425</v>
      </c>
      <c r="D358" s="268" t="s">
        <v>220</v>
      </c>
      <c r="E358" s="269" t="s">
        <v>426</v>
      </c>
      <c r="F358" s="270" t="s">
        <v>427</v>
      </c>
      <c r="G358" s="271" t="s">
        <v>368</v>
      </c>
      <c r="H358" s="272">
        <v>472.5</v>
      </c>
      <c r="I358" s="273"/>
      <c r="J358" s="274">
        <f>ROUND(I358*H358,2)</f>
        <v>0</v>
      </c>
      <c r="K358" s="270" t="s">
        <v>138</v>
      </c>
      <c r="L358" s="275"/>
      <c r="M358" s="276" t="s">
        <v>19</v>
      </c>
      <c r="N358" s="277" t="s">
        <v>43</v>
      </c>
      <c r="O358" s="85"/>
      <c r="P358" s="228">
        <f>O358*H358</f>
        <v>0</v>
      </c>
      <c r="Q358" s="228">
        <v>0.00011</v>
      </c>
      <c r="R358" s="228">
        <f>Q358*H358</f>
        <v>0.051975</v>
      </c>
      <c r="S358" s="228">
        <v>0</v>
      </c>
      <c r="T358" s="229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30" t="s">
        <v>188</v>
      </c>
      <c r="AT358" s="230" t="s">
        <v>220</v>
      </c>
      <c r="AU358" s="230" t="s">
        <v>82</v>
      </c>
      <c r="AY358" s="18" t="s">
        <v>132</v>
      </c>
      <c r="BE358" s="231">
        <f>IF(N358="základní",J358,0)</f>
        <v>0</v>
      </c>
      <c r="BF358" s="231">
        <f>IF(N358="snížená",J358,0)</f>
        <v>0</v>
      </c>
      <c r="BG358" s="231">
        <f>IF(N358="zákl. přenesená",J358,0)</f>
        <v>0</v>
      </c>
      <c r="BH358" s="231">
        <f>IF(N358="sníž. přenesená",J358,0)</f>
        <v>0</v>
      </c>
      <c r="BI358" s="231">
        <f>IF(N358="nulová",J358,0)</f>
        <v>0</v>
      </c>
      <c r="BJ358" s="18" t="s">
        <v>80</v>
      </c>
      <c r="BK358" s="231">
        <f>ROUND(I358*H358,2)</f>
        <v>0</v>
      </c>
      <c r="BL358" s="18" t="s">
        <v>139</v>
      </c>
      <c r="BM358" s="230" t="s">
        <v>428</v>
      </c>
    </row>
    <row r="359" spans="1:47" s="2" customFormat="1" ht="12">
      <c r="A359" s="39"/>
      <c r="B359" s="40"/>
      <c r="C359" s="41"/>
      <c r="D359" s="232" t="s">
        <v>141</v>
      </c>
      <c r="E359" s="41"/>
      <c r="F359" s="233" t="s">
        <v>427</v>
      </c>
      <c r="G359" s="41"/>
      <c r="H359" s="41"/>
      <c r="I359" s="137"/>
      <c r="J359" s="41"/>
      <c r="K359" s="41"/>
      <c r="L359" s="45"/>
      <c r="M359" s="234"/>
      <c r="N359" s="235"/>
      <c r="O359" s="85"/>
      <c r="P359" s="85"/>
      <c r="Q359" s="85"/>
      <c r="R359" s="85"/>
      <c r="S359" s="85"/>
      <c r="T359" s="86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T359" s="18" t="s">
        <v>141</v>
      </c>
      <c r="AU359" s="18" t="s">
        <v>82</v>
      </c>
    </row>
    <row r="360" spans="1:51" s="13" customFormat="1" ht="12">
      <c r="A360" s="13"/>
      <c r="B360" s="236"/>
      <c r="C360" s="237"/>
      <c r="D360" s="232" t="s">
        <v>143</v>
      </c>
      <c r="E360" s="238" t="s">
        <v>19</v>
      </c>
      <c r="F360" s="239" t="s">
        <v>421</v>
      </c>
      <c r="G360" s="237"/>
      <c r="H360" s="238" t="s">
        <v>19</v>
      </c>
      <c r="I360" s="240"/>
      <c r="J360" s="237"/>
      <c r="K360" s="237"/>
      <c r="L360" s="241"/>
      <c r="M360" s="242"/>
      <c r="N360" s="243"/>
      <c r="O360" s="243"/>
      <c r="P360" s="243"/>
      <c r="Q360" s="243"/>
      <c r="R360" s="243"/>
      <c r="S360" s="243"/>
      <c r="T360" s="244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5" t="s">
        <v>143</v>
      </c>
      <c r="AU360" s="245" t="s">
        <v>82</v>
      </c>
      <c r="AV360" s="13" t="s">
        <v>80</v>
      </c>
      <c r="AW360" s="13" t="s">
        <v>33</v>
      </c>
      <c r="AX360" s="13" t="s">
        <v>72</v>
      </c>
      <c r="AY360" s="245" t="s">
        <v>132</v>
      </c>
    </row>
    <row r="361" spans="1:51" s="14" customFormat="1" ht="12">
      <c r="A361" s="14"/>
      <c r="B361" s="246"/>
      <c r="C361" s="247"/>
      <c r="D361" s="232" t="s">
        <v>143</v>
      </c>
      <c r="E361" s="248" t="s">
        <v>19</v>
      </c>
      <c r="F361" s="249" t="s">
        <v>422</v>
      </c>
      <c r="G361" s="247"/>
      <c r="H361" s="250">
        <v>450</v>
      </c>
      <c r="I361" s="251"/>
      <c r="J361" s="247"/>
      <c r="K361" s="247"/>
      <c r="L361" s="252"/>
      <c r="M361" s="253"/>
      <c r="N361" s="254"/>
      <c r="O361" s="254"/>
      <c r="P361" s="254"/>
      <c r="Q361" s="254"/>
      <c r="R361" s="254"/>
      <c r="S361" s="254"/>
      <c r="T361" s="255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6" t="s">
        <v>143</v>
      </c>
      <c r="AU361" s="256" t="s">
        <v>82</v>
      </c>
      <c r="AV361" s="14" t="s">
        <v>82</v>
      </c>
      <c r="AW361" s="14" t="s">
        <v>33</v>
      </c>
      <c r="AX361" s="14" t="s">
        <v>72</v>
      </c>
      <c r="AY361" s="256" t="s">
        <v>132</v>
      </c>
    </row>
    <row r="362" spans="1:51" s="15" customFormat="1" ht="12">
      <c r="A362" s="15"/>
      <c r="B362" s="257"/>
      <c r="C362" s="258"/>
      <c r="D362" s="232" t="s">
        <v>143</v>
      </c>
      <c r="E362" s="259" t="s">
        <v>19</v>
      </c>
      <c r="F362" s="260" t="s">
        <v>148</v>
      </c>
      <c r="G362" s="258"/>
      <c r="H362" s="261">
        <v>450</v>
      </c>
      <c r="I362" s="262"/>
      <c r="J362" s="258"/>
      <c r="K362" s="258"/>
      <c r="L362" s="263"/>
      <c r="M362" s="264"/>
      <c r="N362" s="265"/>
      <c r="O362" s="265"/>
      <c r="P362" s="265"/>
      <c r="Q362" s="265"/>
      <c r="R362" s="265"/>
      <c r="S362" s="265"/>
      <c r="T362" s="266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T362" s="267" t="s">
        <v>143</v>
      </c>
      <c r="AU362" s="267" t="s">
        <v>82</v>
      </c>
      <c r="AV362" s="15" t="s">
        <v>139</v>
      </c>
      <c r="AW362" s="15" t="s">
        <v>33</v>
      </c>
      <c r="AX362" s="15" t="s">
        <v>80</v>
      </c>
      <c r="AY362" s="267" t="s">
        <v>132</v>
      </c>
    </row>
    <row r="363" spans="1:51" s="14" customFormat="1" ht="12">
      <c r="A363" s="14"/>
      <c r="B363" s="246"/>
      <c r="C363" s="247"/>
      <c r="D363" s="232" t="s">
        <v>143</v>
      </c>
      <c r="E363" s="247"/>
      <c r="F363" s="249" t="s">
        <v>429</v>
      </c>
      <c r="G363" s="247"/>
      <c r="H363" s="250">
        <v>472.5</v>
      </c>
      <c r="I363" s="251"/>
      <c r="J363" s="247"/>
      <c r="K363" s="247"/>
      <c r="L363" s="252"/>
      <c r="M363" s="253"/>
      <c r="N363" s="254"/>
      <c r="O363" s="254"/>
      <c r="P363" s="254"/>
      <c r="Q363" s="254"/>
      <c r="R363" s="254"/>
      <c r="S363" s="254"/>
      <c r="T363" s="255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56" t="s">
        <v>143</v>
      </c>
      <c r="AU363" s="256" t="s">
        <v>82</v>
      </c>
      <c r="AV363" s="14" t="s">
        <v>82</v>
      </c>
      <c r="AW363" s="14" t="s">
        <v>4</v>
      </c>
      <c r="AX363" s="14" t="s">
        <v>80</v>
      </c>
      <c r="AY363" s="256" t="s">
        <v>132</v>
      </c>
    </row>
    <row r="364" spans="1:65" s="2" customFormat="1" ht="21.75" customHeight="1">
      <c r="A364" s="39"/>
      <c r="B364" s="40"/>
      <c r="C364" s="268" t="s">
        <v>430</v>
      </c>
      <c r="D364" s="268" t="s">
        <v>220</v>
      </c>
      <c r="E364" s="269" t="s">
        <v>431</v>
      </c>
      <c r="F364" s="270" t="s">
        <v>432</v>
      </c>
      <c r="G364" s="271" t="s">
        <v>368</v>
      </c>
      <c r="H364" s="272">
        <v>126</v>
      </c>
      <c r="I364" s="273"/>
      <c r="J364" s="274">
        <f>ROUND(I364*H364,2)</f>
        <v>0</v>
      </c>
      <c r="K364" s="270" t="s">
        <v>138</v>
      </c>
      <c r="L364" s="275"/>
      <c r="M364" s="276" t="s">
        <v>19</v>
      </c>
      <c r="N364" s="277" t="s">
        <v>43</v>
      </c>
      <c r="O364" s="85"/>
      <c r="P364" s="228">
        <f>O364*H364</f>
        <v>0</v>
      </c>
      <c r="Q364" s="228">
        <v>0.0005</v>
      </c>
      <c r="R364" s="228">
        <f>Q364*H364</f>
        <v>0.063</v>
      </c>
      <c r="S364" s="228">
        <v>0</v>
      </c>
      <c r="T364" s="229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30" t="s">
        <v>188</v>
      </c>
      <c r="AT364" s="230" t="s">
        <v>220</v>
      </c>
      <c r="AU364" s="230" t="s">
        <v>82</v>
      </c>
      <c r="AY364" s="18" t="s">
        <v>132</v>
      </c>
      <c r="BE364" s="231">
        <f>IF(N364="základní",J364,0)</f>
        <v>0</v>
      </c>
      <c r="BF364" s="231">
        <f>IF(N364="snížená",J364,0)</f>
        <v>0</v>
      </c>
      <c r="BG364" s="231">
        <f>IF(N364="zákl. přenesená",J364,0)</f>
        <v>0</v>
      </c>
      <c r="BH364" s="231">
        <f>IF(N364="sníž. přenesená",J364,0)</f>
        <v>0</v>
      </c>
      <c r="BI364" s="231">
        <f>IF(N364="nulová",J364,0)</f>
        <v>0</v>
      </c>
      <c r="BJ364" s="18" t="s">
        <v>80</v>
      </c>
      <c r="BK364" s="231">
        <f>ROUND(I364*H364,2)</f>
        <v>0</v>
      </c>
      <c r="BL364" s="18" t="s">
        <v>139</v>
      </c>
      <c r="BM364" s="230" t="s">
        <v>433</v>
      </c>
    </row>
    <row r="365" spans="1:47" s="2" customFormat="1" ht="12">
      <c r="A365" s="39"/>
      <c r="B365" s="40"/>
      <c r="C365" s="41"/>
      <c r="D365" s="232" t="s">
        <v>141</v>
      </c>
      <c r="E365" s="41"/>
      <c r="F365" s="233" t="s">
        <v>432</v>
      </c>
      <c r="G365" s="41"/>
      <c r="H365" s="41"/>
      <c r="I365" s="137"/>
      <c r="J365" s="41"/>
      <c r="K365" s="41"/>
      <c r="L365" s="45"/>
      <c r="M365" s="234"/>
      <c r="N365" s="235"/>
      <c r="O365" s="85"/>
      <c r="P365" s="85"/>
      <c r="Q365" s="85"/>
      <c r="R365" s="85"/>
      <c r="S365" s="85"/>
      <c r="T365" s="86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T365" s="18" t="s">
        <v>141</v>
      </c>
      <c r="AU365" s="18" t="s">
        <v>82</v>
      </c>
    </row>
    <row r="366" spans="1:51" s="13" customFormat="1" ht="12">
      <c r="A366" s="13"/>
      <c r="B366" s="236"/>
      <c r="C366" s="237"/>
      <c r="D366" s="232" t="s">
        <v>143</v>
      </c>
      <c r="E366" s="238" t="s">
        <v>19</v>
      </c>
      <c r="F366" s="239" t="s">
        <v>423</v>
      </c>
      <c r="G366" s="237"/>
      <c r="H366" s="238" t="s">
        <v>19</v>
      </c>
      <c r="I366" s="240"/>
      <c r="J366" s="237"/>
      <c r="K366" s="237"/>
      <c r="L366" s="241"/>
      <c r="M366" s="242"/>
      <c r="N366" s="243"/>
      <c r="O366" s="243"/>
      <c r="P366" s="243"/>
      <c r="Q366" s="243"/>
      <c r="R366" s="243"/>
      <c r="S366" s="243"/>
      <c r="T366" s="244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5" t="s">
        <v>143</v>
      </c>
      <c r="AU366" s="245" t="s">
        <v>82</v>
      </c>
      <c r="AV366" s="13" t="s">
        <v>80</v>
      </c>
      <c r="AW366" s="13" t="s">
        <v>33</v>
      </c>
      <c r="AX366" s="13" t="s">
        <v>72</v>
      </c>
      <c r="AY366" s="245" t="s">
        <v>132</v>
      </c>
    </row>
    <row r="367" spans="1:51" s="14" customFormat="1" ht="12">
      <c r="A367" s="14"/>
      <c r="B367" s="246"/>
      <c r="C367" s="247"/>
      <c r="D367" s="232" t="s">
        <v>143</v>
      </c>
      <c r="E367" s="248" t="s">
        <v>19</v>
      </c>
      <c r="F367" s="249" t="s">
        <v>424</v>
      </c>
      <c r="G367" s="247"/>
      <c r="H367" s="250">
        <v>120</v>
      </c>
      <c r="I367" s="251"/>
      <c r="J367" s="247"/>
      <c r="K367" s="247"/>
      <c r="L367" s="252"/>
      <c r="M367" s="253"/>
      <c r="N367" s="254"/>
      <c r="O367" s="254"/>
      <c r="P367" s="254"/>
      <c r="Q367" s="254"/>
      <c r="R367" s="254"/>
      <c r="S367" s="254"/>
      <c r="T367" s="255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56" t="s">
        <v>143</v>
      </c>
      <c r="AU367" s="256" t="s">
        <v>82</v>
      </c>
      <c r="AV367" s="14" t="s">
        <v>82</v>
      </c>
      <c r="AW367" s="14" t="s">
        <v>33</v>
      </c>
      <c r="AX367" s="14" t="s">
        <v>72</v>
      </c>
      <c r="AY367" s="256" t="s">
        <v>132</v>
      </c>
    </row>
    <row r="368" spans="1:51" s="15" customFormat="1" ht="12">
      <c r="A368" s="15"/>
      <c r="B368" s="257"/>
      <c r="C368" s="258"/>
      <c r="D368" s="232" t="s">
        <v>143</v>
      </c>
      <c r="E368" s="259" t="s">
        <v>19</v>
      </c>
      <c r="F368" s="260" t="s">
        <v>148</v>
      </c>
      <c r="G368" s="258"/>
      <c r="H368" s="261">
        <v>120</v>
      </c>
      <c r="I368" s="262"/>
      <c r="J368" s="258"/>
      <c r="K368" s="258"/>
      <c r="L368" s="263"/>
      <c r="M368" s="264"/>
      <c r="N368" s="265"/>
      <c r="O368" s="265"/>
      <c r="P368" s="265"/>
      <c r="Q368" s="265"/>
      <c r="R368" s="265"/>
      <c r="S368" s="265"/>
      <c r="T368" s="266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T368" s="267" t="s">
        <v>143</v>
      </c>
      <c r="AU368" s="267" t="s">
        <v>82</v>
      </c>
      <c r="AV368" s="15" t="s">
        <v>139</v>
      </c>
      <c r="AW368" s="15" t="s">
        <v>33</v>
      </c>
      <c r="AX368" s="15" t="s">
        <v>80</v>
      </c>
      <c r="AY368" s="267" t="s">
        <v>132</v>
      </c>
    </row>
    <row r="369" spans="1:51" s="14" customFormat="1" ht="12">
      <c r="A369" s="14"/>
      <c r="B369" s="246"/>
      <c r="C369" s="247"/>
      <c r="D369" s="232" t="s">
        <v>143</v>
      </c>
      <c r="E369" s="247"/>
      <c r="F369" s="249" t="s">
        <v>434</v>
      </c>
      <c r="G369" s="247"/>
      <c r="H369" s="250">
        <v>126</v>
      </c>
      <c r="I369" s="251"/>
      <c r="J369" s="247"/>
      <c r="K369" s="247"/>
      <c r="L369" s="252"/>
      <c r="M369" s="253"/>
      <c r="N369" s="254"/>
      <c r="O369" s="254"/>
      <c r="P369" s="254"/>
      <c r="Q369" s="254"/>
      <c r="R369" s="254"/>
      <c r="S369" s="254"/>
      <c r="T369" s="255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56" t="s">
        <v>143</v>
      </c>
      <c r="AU369" s="256" t="s">
        <v>82</v>
      </c>
      <c r="AV369" s="14" t="s">
        <v>82</v>
      </c>
      <c r="AW369" s="14" t="s">
        <v>4</v>
      </c>
      <c r="AX369" s="14" t="s">
        <v>80</v>
      </c>
      <c r="AY369" s="256" t="s">
        <v>132</v>
      </c>
    </row>
    <row r="370" spans="1:65" s="2" customFormat="1" ht="21.75" customHeight="1">
      <c r="A370" s="39"/>
      <c r="B370" s="40"/>
      <c r="C370" s="268" t="s">
        <v>435</v>
      </c>
      <c r="D370" s="268" t="s">
        <v>220</v>
      </c>
      <c r="E370" s="269" t="s">
        <v>436</v>
      </c>
      <c r="F370" s="270" t="s">
        <v>437</v>
      </c>
      <c r="G370" s="271" t="s">
        <v>368</v>
      </c>
      <c r="H370" s="272">
        <v>1881.516</v>
      </c>
      <c r="I370" s="273"/>
      <c r="J370" s="274">
        <f>ROUND(I370*H370,2)</f>
        <v>0</v>
      </c>
      <c r="K370" s="270" t="s">
        <v>138</v>
      </c>
      <c r="L370" s="275"/>
      <c r="M370" s="276" t="s">
        <v>19</v>
      </c>
      <c r="N370" s="277" t="s">
        <v>43</v>
      </c>
      <c r="O370" s="85"/>
      <c r="P370" s="228">
        <f>O370*H370</f>
        <v>0</v>
      </c>
      <c r="Q370" s="228">
        <v>4E-05</v>
      </c>
      <c r="R370" s="228">
        <f>Q370*H370</f>
        <v>0.07526064</v>
      </c>
      <c r="S370" s="228">
        <v>0</v>
      </c>
      <c r="T370" s="229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30" t="s">
        <v>188</v>
      </c>
      <c r="AT370" s="230" t="s">
        <v>220</v>
      </c>
      <c r="AU370" s="230" t="s">
        <v>82</v>
      </c>
      <c r="AY370" s="18" t="s">
        <v>132</v>
      </c>
      <c r="BE370" s="231">
        <f>IF(N370="základní",J370,0)</f>
        <v>0</v>
      </c>
      <c r="BF370" s="231">
        <f>IF(N370="snížená",J370,0)</f>
        <v>0</v>
      </c>
      <c r="BG370" s="231">
        <f>IF(N370="zákl. přenesená",J370,0)</f>
        <v>0</v>
      </c>
      <c r="BH370" s="231">
        <f>IF(N370="sníž. přenesená",J370,0)</f>
        <v>0</v>
      </c>
      <c r="BI370" s="231">
        <f>IF(N370="nulová",J370,0)</f>
        <v>0</v>
      </c>
      <c r="BJ370" s="18" t="s">
        <v>80</v>
      </c>
      <c r="BK370" s="231">
        <f>ROUND(I370*H370,2)</f>
        <v>0</v>
      </c>
      <c r="BL370" s="18" t="s">
        <v>139</v>
      </c>
      <c r="BM370" s="230" t="s">
        <v>438</v>
      </c>
    </row>
    <row r="371" spans="1:47" s="2" customFormat="1" ht="12">
      <c r="A371" s="39"/>
      <c r="B371" s="40"/>
      <c r="C371" s="41"/>
      <c r="D371" s="232" t="s">
        <v>141</v>
      </c>
      <c r="E371" s="41"/>
      <c r="F371" s="233" t="s">
        <v>437</v>
      </c>
      <c r="G371" s="41"/>
      <c r="H371" s="41"/>
      <c r="I371" s="137"/>
      <c r="J371" s="41"/>
      <c r="K371" s="41"/>
      <c r="L371" s="45"/>
      <c r="M371" s="234"/>
      <c r="N371" s="235"/>
      <c r="O371" s="85"/>
      <c r="P371" s="85"/>
      <c r="Q371" s="85"/>
      <c r="R371" s="85"/>
      <c r="S371" s="85"/>
      <c r="T371" s="86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T371" s="18" t="s">
        <v>141</v>
      </c>
      <c r="AU371" s="18" t="s">
        <v>82</v>
      </c>
    </row>
    <row r="372" spans="1:51" s="13" customFormat="1" ht="12">
      <c r="A372" s="13"/>
      <c r="B372" s="236"/>
      <c r="C372" s="237"/>
      <c r="D372" s="232" t="s">
        <v>143</v>
      </c>
      <c r="E372" s="238" t="s">
        <v>19</v>
      </c>
      <c r="F372" s="239" t="s">
        <v>420</v>
      </c>
      <c r="G372" s="237"/>
      <c r="H372" s="238" t="s">
        <v>19</v>
      </c>
      <c r="I372" s="240"/>
      <c r="J372" s="237"/>
      <c r="K372" s="237"/>
      <c r="L372" s="241"/>
      <c r="M372" s="242"/>
      <c r="N372" s="243"/>
      <c r="O372" s="243"/>
      <c r="P372" s="243"/>
      <c r="Q372" s="243"/>
      <c r="R372" s="243"/>
      <c r="S372" s="243"/>
      <c r="T372" s="244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5" t="s">
        <v>143</v>
      </c>
      <c r="AU372" s="245" t="s">
        <v>82</v>
      </c>
      <c r="AV372" s="13" t="s">
        <v>80</v>
      </c>
      <c r="AW372" s="13" t="s">
        <v>33</v>
      </c>
      <c r="AX372" s="13" t="s">
        <v>72</v>
      </c>
      <c r="AY372" s="245" t="s">
        <v>132</v>
      </c>
    </row>
    <row r="373" spans="1:51" s="14" customFormat="1" ht="12">
      <c r="A373" s="14"/>
      <c r="B373" s="246"/>
      <c r="C373" s="247"/>
      <c r="D373" s="232" t="s">
        <v>143</v>
      </c>
      <c r="E373" s="248" t="s">
        <v>19</v>
      </c>
      <c r="F373" s="249" t="s">
        <v>439</v>
      </c>
      <c r="G373" s="247"/>
      <c r="H373" s="250">
        <v>1023.12</v>
      </c>
      <c r="I373" s="251"/>
      <c r="J373" s="247"/>
      <c r="K373" s="247"/>
      <c r="L373" s="252"/>
      <c r="M373" s="253"/>
      <c r="N373" s="254"/>
      <c r="O373" s="254"/>
      <c r="P373" s="254"/>
      <c r="Q373" s="254"/>
      <c r="R373" s="254"/>
      <c r="S373" s="254"/>
      <c r="T373" s="255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56" t="s">
        <v>143</v>
      </c>
      <c r="AU373" s="256" t="s">
        <v>82</v>
      </c>
      <c r="AV373" s="14" t="s">
        <v>82</v>
      </c>
      <c r="AW373" s="14" t="s">
        <v>33</v>
      </c>
      <c r="AX373" s="14" t="s">
        <v>72</v>
      </c>
      <c r="AY373" s="256" t="s">
        <v>132</v>
      </c>
    </row>
    <row r="374" spans="1:51" s="14" customFormat="1" ht="12">
      <c r="A374" s="14"/>
      <c r="B374" s="246"/>
      <c r="C374" s="247"/>
      <c r="D374" s="232" t="s">
        <v>143</v>
      </c>
      <c r="E374" s="248" t="s">
        <v>19</v>
      </c>
      <c r="F374" s="249" t="s">
        <v>440</v>
      </c>
      <c r="G374" s="247"/>
      <c r="H374" s="250">
        <v>537.04</v>
      </c>
      <c r="I374" s="251"/>
      <c r="J374" s="247"/>
      <c r="K374" s="247"/>
      <c r="L374" s="252"/>
      <c r="M374" s="253"/>
      <c r="N374" s="254"/>
      <c r="O374" s="254"/>
      <c r="P374" s="254"/>
      <c r="Q374" s="254"/>
      <c r="R374" s="254"/>
      <c r="S374" s="254"/>
      <c r="T374" s="255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56" t="s">
        <v>143</v>
      </c>
      <c r="AU374" s="256" t="s">
        <v>82</v>
      </c>
      <c r="AV374" s="14" t="s">
        <v>82</v>
      </c>
      <c r="AW374" s="14" t="s">
        <v>33</v>
      </c>
      <c r="AX374" s="14" t="s">
        <v>72</v>
      </c>
      <c r="AY374" s="256" t="s">
        <v>132</v>
      </c>
    </row>
    <row r="375" spans="1:51" s="14" customFormat="1" ht="12">
      <c r="A375" s="14"/>
      <c r="B375" s="246"/>
      <c r="C375" s="247"/>
      <c r="D375" s="232" t="s">
        <v>143</v>
      </c>
      <c r="E375" s="248" t="s">
        <v>19</v>
      </c>
      <c r="F375" s="249" t="s">
        <v>441</v>
      </c>
      <c r="G375" s="247"/>
      <c r="H375" s="250">
        <v>19.6</v>
      </c>
      <c r="I375" s="251"/>
      <c r="J375" s="247"/>
      <c r="K375" s="247"/>
      <c r="L375" s="252"/>
      <c r="M375" s="253"/>
      <c r="N375" s="254"/>
      <c r="O375" s="254"/>
      <c r="P375" s="254"/>
      <c r="Q375" s="254"/>
      <c r="R375" s="254"/>
      <c r="S375" s="254"/>
      <c r="T375" s="255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56" t="s">
        <v>143</v>
      </c>
      <c r="AU375" s="256" t="s">
        <v>82</v>
      </c>
      <c r="AV375" s="14" t="s">
        <v>82</v>
      </c>
      <c r="AW375" s="14" t="s">
        <v>33</v>
      </c>
      <c r="AX375" s="14" t="s">
        <v>72</v>
      </c>
      <c r="AY375" s="256" t="s">
        <v>132</v>
      </c>
    </row>
    <row r="376" spans="1:51" s="14" customFormat="1" ht="12">
      <c r="A376" s="14"/>
      <c r="B376" s="246"/>
      <c r="C376" s="247"/>
      <c r="D376" s="232" t="s">
        <v>143</v>
      </c>
      <c r="E376" s="248" t="s">
        <v>19</v>
      </c>
      <c r="F376" s="249" t="s">
        <v>442</v>
      </c>
      <c r="G376" s="247"/>
      <c r="H376" s="250">
        <v>35.28</v>
      </c>
      <c r="I376" s="251"/>
      <c r="J376" s="247"/>
      <c r="K376" s="247"/>
      <c r="L376" s="252"/>
      <c r="M376" s="253"/>
      <c r="N376" s="254"/>
      <c r="O376" s="254"/>
      <c r="P376" s="254"/>
      <c r="Q376" s="254"/>
      <c r="R376" s="254"/>
      <c r="S376" s="254"/>
      <c r="T376" s="255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56" t="s">
        <v>143</v>
      </c>
      <c r="AU376" s="256" t="s">
        <v>82</v>
      </c>
      <c r="AV376" s="14" t="s">
        <v>82</v>
      </c>
      <c r="AW376" s="14" t="s">
        <v>33</v>
      </c>
      <c r="AX376" s="14" t="s">
        <v>72</v>
      </c>
      <c r="AY376" s="256" t="s">
        <v>132</v>
      </c>
    </row>
    <row r="377" spans="1:51" s="14" customFormat="1" ht="12">
      <c r="A377" s="14"/>
      <c r="B377" s="246"/>
      <c r="C377" s="247"/>
      <c r="D377" s="232" t="s">
        <v>143</v>
      </c>
      <c r="E377" s="248" t="s">
        <v>19</v>
      </c>
      <c r="F377" s="249" t="s">
        <v>443</v>
      </c>
      <c r="G377" s="247"/>
      <c r="H377" s="250">
        <v>76.8</v>
      </c>
      <c r="I377" s="251"/>
      <c r="J377" s="247"/>
      <c r="K377" s="247"/>
      <c r="L377" s="252"/>
      <c r="M377" s="253"/>
      <c r="N377" s="254"/>
      <c r="O377" s="254"/>
      <c r="P377" s="254"/>
      <c r="Q377" s="254"/>
      <c r="R377" s="254"/>
      <c r="S377" s="254"/>
      <c r="T377" s="255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56" t="s">
        <v>143</v>
      </c>
      <c r="AU377" s="256" t="s">
        <v>82</v>
      </c>
      <c r="AV377" s="14" t="s">
        <v>82</v>
      </c>
      <c r="AW377" s="14" t="s">
        <v>33</v>
      </c>
      <c r="AX377" s="14" t="s">
        <v>72</v>
      </c>
      <c r="AY377" s="256" t="s">
        <v>132</v>
      </c>
    </row>
    <row r="378" spans="1:51" s="14" customFormat="1" ht="12">
      <c r="A378" s="14"/>
      <c r="B378" s="246"/>
      <c r="C378" s="247"/>
      <c r="D378" s="232" t="s">
        <v>143</v>
      </c>
      <c r="E378" s="248" t="s">
        <v>19</v>
      </c>
      <c r="F378" s="249" t="s">
        <v>444</v>
      </c>
      <c r="G378" s="247"/>
      <c r="H378" s="250">
        <v>25.6</v>
      </c>
      <c r="I378" s="251"/>
      <c r="J378" s="247"/>
      <c r="K378" s="247"/>
      <c r="L378" s="252"/>
      <c r="M378" s="253"/>
      <c r="N378" s="254"/>
      <c r="O378" s="254"/>
      <c r="P378" s="254"/>
      <c r="Q378" s="254"/>
      <c r="R378" s="254"/>
      <c r="S378" s="254"/>
      <c r="T378" s="255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56" t="s">
        <v>143</v>
      </c>
      <c r="AU378" s="256" t="s">
        <v>82</v>
      </c>
      <c r="AV378" s="14" t="s">
        <v>82</v>
      </c>
      <c r="AW378" s="14" t="s">
        <v>33</v>
      </c>
      <c r="AX378" s="14" t="s">
        <v>72</v>
      </c>
      <c r="AY378" s="256" t="s">
        <v>132</v>
      </c>
    </row>
    <row r="379" spans="1:51" s="14" customFormat="1" ht="12">
      <c r="A379" s="14"/>
      <c r="B379" s="246"/>
      <c r="C379" s="247"/>
      <c r="D379" s="232" t="s">
        <v>143</v>
      </c>
      <c r="E379" s="248" t="s">
        <v>19</v>
      </c>
      <c r="F379" s="249" t="s">
        <v>445</v>
      </c>
      <c r="G379" s="247"/>
      <c r="H379" s="250">
        <v>39.2</v>
      </c>
      <c r="I379" s="251"/>
      <c r="J379" s="247"/>
      <c r="K379" s="247"/>
      <c r="L379" s="252"/>
      <c r="M379" s="253"/>
      <c r="N379" s="254"/>
      <c r="O379" s="254"/>
      <c r="P379" s="254"/>
      <c r="Q379" s="254"/>
      <c r="R379" s="254"/>
      <c r="S379" s="254"/>
      <c r="T379" s="255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56" t="s">
        <v>143</v>
      </c>
      <c r="AU379" s="256" t="s">
        <v>82</v>
      </c>
      <c r="AV379" s="14" t="s">
        <v>82</v>
      </c>
      <c r="AW379" s="14" t="s">
        <v>33</v>
      </c>
      <c r="AX379" s="14" t="s">
        <v>72</v>
      </c>
      <c r="AY379" s="256" t="s">
        <v>132</v>
      </c>
    </row>
    <row r="380" spans="1:51" s="14" customFormat="1" ht="12">
      <c r="A380" s="14"/>
      <c r="B380" s="246"/>
      <c r="C380" s="247"/>
      <c r="D380" s="232" t="s">
        <v>143</v>
      </c>
      <c r="E380" s="248" t="s">
        <v>19</v>
      </c>
      <c r="F380" s="249" t="s">
        <v>446</v>
      </c>
      <c r="G380" s="247"/>
      <c r="H380" s="250">
        <v>11.76</v>
      </c>
      <c r="I380" s="251"/>
      <c r="J380" s="247"/>
      <c r="K380" s="247"/>
      <c r="L380" s="252"/>
      <c r="M380" s="253"/>
      <c r="N380" s="254"/>
      <c r="O380" s="254"/>
      <c r="P380" s="254"/>
      <c r="Q380" s="254"/>
      <c r="R380" s="254"/>
      <c r="S380" s="254"/>
      <c r="T380" s="255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56" t="s">
        <v>143</v>
      </c>
      <c r="AU380" s="256" t="s">
        <v>82</v>
      </c>
      <c r="AV380" s="14" t="s">
        <v>82</v>
      </c>
      <c r="AW380" s="14" t="s">
        <v>33</v>
      </c>
      <c r="AX380" s="14" t="s">
        <v>72</v>
      </c>
      <c r="AY380" s="256" t="s">
        <v>132</v>
      </c>
    </row>
    <row r="381" spans="1:51" s="14" customFormat="1" ht="12">
      <c r="A381" s="14"/>
      <c r="B381" s="246"/>
      <c r="C381" s="247"/>
      <c r="D381" s="232" t="s">
        <v>143</v>
      </c>
      <c r="E381" s="248" t="s">
        <v>19</v>
      </c>
      <c r="F381" s="249" t="s">
        <v>447</v>
      </c>
      <c r="G381" s="247"/>
      <c r="H381" s="250">
        <v>7.84</v>
      </c>
      <c r="I381" s="251"/>
      <c r="J381" s="247"/>
      <c r="K381" s="247"/>
      <c r="L381" s="252"/>
      <c r="M381" s="253"/>
      <c r="N381" s="254"/>
      <c r="O381" s="254"/>
      <c r="P381" s="254"/>
      <c r="Q381" s="254"/>
      <c r="R381" s="254"/>
      <c r="S381" s="254"/>
      <c r="T381" s="255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56" t="s">
        <v>143</v>
      </c>
      <c r="AU381" s="256" t="s">
        <v>82</v>
      </c>
      <c r="AV381" s="14" t="s">
        <v>82</v>
      </c>
      <c r="AW381" s="14" t="s">
        <v>33</v>
      </c>
      <c r="AX381" s="14" t="s">
        <v>72</v>
      </c>
      <c r="AY381" s="256" t="s">
        <v>132</v>
      </c>
    </row>
    <row r="382" spans="1:51" s="14" customFormat="1" ht="12">
      <c r="A382" s="14"/>
      <c r="B382" s="246"/>
      <c r="C382" s="247"/>
      <c r="D382" s="232" t="s">
        <v>143</v>
      </c>
      <c r="E382" s="248" t="s">
        <v>19</v>
      </c>
      <c r="F382" s="249" t="s">
        <v>447</v>
      </c>
      <c r="G382" s="247"/>
      <c r="H382" s="250">
        <v>7.84</v>
      </c>
      <c r="I382" s="251"/>
      <c r="J382" s="247"/>
      <c r="K382" s="247"/>
      <c r="L382" s="252"/>
      <c r="M382" s="253"/>
      <c r="N382" s="254"/>
      <c r="O382" s="254"/>
      <c r="P382" s="254"/>
      <c r="Q382" s="254"/>
      <c r="R382" s="254"/>
      <c r="S382" s="254"/>
      <c r="T382" s="255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56" t="s">
        <v>143</v>
      </c>
      <c r="AU382" s="256" t="s">
        <v>82</v>
      </c>
      <c r="AV382" s="14" t="s">
        <v>82</v>
      </c>
      <c r="AW382" s="14" t="s">
        <v>33</v>
      </c>
      <c r="AX382" s="14" t="s">
        <v>72</v>
      </c>
      <c r="AY382" s="256" t="s">
        <v>132</v>
      </c>
    </row>
    <row r="383" spans="1:51" s="14" customFormat="1" ht="12">
      <c r="A383" s="14"/>
      <c r="B383" s="246"/>
      <c r="C383" s="247"/>
      <c r="D383" s="232" t="s">
        <v>143</v>
      </c>
      <c r="E383" s="248" t="s">
        <v>19</v>
      </c>
      <c r="F383" s="249" t="s">
        <v>448</v>
      </c>
      <c r="G383" s="247"/>
      <c r="H383" s="250">
        <v>3.92</v>
      </c>
      <c r="I383" s="251"/>
      <c r="J383" s="247"/>
      <c r="K383" s="247"/>
      <c r="L383" s="252"/>
      <c r="M383" s="253"/>
      <c r="N383" s="254"/>
      <c r="O383" s="254"/>
      <c r="P383" s="254"/>
      <c r="Q383" s="254"/>
      <c r="R383" s="254"/>
      <c r="S383" s="254"/>
      <c r="T383" s="255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56" t="s">
        <v>143</v>
      </c>
      <c r="AU383" s="256" t="s">
        <v>82</v>
      </c>
      <c r="AV383" s="14" t="s">
        <v>82</v>
      </c>
      <c r="AW383" s="14" t="s">
        <v>33</v>
      </c>
      <c r="AX383" s="14" t="s">
        <v>72</v>
      </c>
      <c r="AY383" s="256" t="s">
        <v>132</v>
      </c>
    </row>
    <row r="384" spans="1:51" s="14" customFormat="1" ht="12">
      <c r="A384" s="14"/>
      <c r="B384" s="246"/>
      <c r="C384" s="247"/>
      <c r="D384" s="232" t="s">
        <v>143</v>
      </c>
      <c r="E384" s="248" t="s">
        <v>19</v>
      </c>
      <c r="F384" s="249" t="s">
        <v>448</v>
      </c>
      <c r="G384" s="247"/>
      <c r="H384" s="250">
        <v>3.92</v>
      </c>
      <c r="I384" s="251"/>
      <c r="J384" s="247"/>
      <c r="K384" s="247"/>
      <c r="L384" s="252"/>
      <c r="M384" s="253"/>
      <c r="N384" s="254"/>
      <c r="O384" s="254"/>
      <c r="P384" s="254"/>
      <c r="Q384" s="254"/>
      <c r="R384" s="254"/>
      <c r="S384" s="254"/>
      <c r="T384" s="255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56" t="s">
        <v>143</v>
      </c>
      <c r="AU384" s="256" t="s">
        <v>82</v>
      </c>
      <c r="AV384" s="14" t="s">
        <v>82</v>
      </c>
      <c r="AW384" s="14" t="s">
        <v>33</v>
      </c>
      <c r="AX384" s="14" t="s">
        <v>72</v>
      </c>
      <c r="AY384" s="256" t="s">
        <v>132</v>
      </c>
    </row>
    <row r="385" spans="1:51" s="15" customFormat="1" ht="12">
      <c r="A385" s="15"/>
      <c r="B385" s="257"/>
      <c r="C385" s="258"/>
      <c r="D385" s="232" t="s">
        <v>143</v>
      </c>
      <c r="E385" s="259" t="s">
        <v>19</v>
      </c>
      <c r="F385" s="260" t="s">
        <v>148</v>
      </c>
      <c r="G385" s="258"/>
      <c r="H385" s="261">
        <v>1791.9199999999996</v>
      </c>
      <c r="I385" s="262"/>
      <c r="J385" s="258"/>
      <c r="K385" s="258"/>
      <c r="L385" s="263"/>
      <c r="M385" s="264"/>
      <c r="N385" s="265"/>
      <c r="O385" s="265"/>
      <c r="P385" s="265"/>
      <c r="Q385" s="265"/>
      <c r="R385" s="265"/>
      <c r="S385" s="265"/>
      <c r="T385" s="266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T385" s="267" t="s">
        <v>143</v>
      </c>
      <c r="AU385" s="267" t="s">
        <v>82</v>
      </c>
      <c r="AV385" s="15" t="s">
        <v>139</v>
      </c>
      <c r="AW385" s="15" t="s">
        <v>33</v>
      </c>
      <c r="AX385" s="15" t="s">
        <v>80</v>
      </c>
      <c r="AY385" s="267" t="s">
        <v>132</v>
      </c>
    </row>
    <row r="386" spans="1:51" s="14" customFormat="1" ht="12">
      <c r="A386" s="14"/>
      <c r="B386" s="246"/>
      <c r="C386" s="247"/>
      <c r="D386" s="232" t="s">
        <v>143</v>
      </c>
      <c r="E386" s="247"/>
      <c r="F386" s="249" t="s">
        <v>449</v>
      </c>
      <c r="G386" s="247"/>
      <c r="H386" s="250">
        <v>1881.516</v>
      </c>
      <c r="I386" s="251"/>
      <c r="J386" s="247"/>
      <c r="K386" s="247"/>
      <c r="L386" s="252"/>
      <c r="M386" s="253"/>
      <c r="N386" s="254"/>
      <c r="O386" s="254"/>
      <c r="P386" s="254"/>
      <c r="Q386" s="254"/>
      <c r="R386" s="254"/>
      <c r="S386" s="254"/>
      <c r="T386" s="255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56" t="s">
        <v>143</v>
      </c>
      <c r="AU386" s="256" t="s">
        <v>82</v>
      </c>
      <c r="AV386" s="14" t="s">
        <v>82</v>
      </c>
      <c r="AW386" s="14" t="s">
        <v>4</v>
      </c>
      <c r="AX386" s="14" t="s">
        <v>80</v>
      </c>
      <c r="AY386" s="256" t="s">
        <v>132</v>
      </c>
    </row>
    <row r="387" spans="1:65" s="2" customFormat="1" ht="21.75" customHeight="1">
      <c r="A387" s="39"/>
      <c r="B387" s="40"/>
      <c r="C387" s="268" t="s">
        <v>450</v>
      </c>
      <c r="D387" s="268" t="s">
        <v>220</v>
      </c>
      <c r="E387" s="269" t="s">
        <v>451</v>
      </c>
      <c r="F387" s="270" t="s">
        <v>452</v>
      </c>
      <c r="G387" s="271" t="s">
        <v>368</v>
      </c>
      <c r="H387" s="272">
        <v>739.127</v>
      </c>
      <c r="I387" s="273"/>
      <c r="J387" s="274">
        <f>ROUND(I387*H387,2)</f>
        <v>0</v>
      </c>
      <c r="K387" s="270" t="s">
        <v>138</v>
      </c>
      <c r="L387" s="275"/>
      <c r="M387" s="276" t="s">
        <v>19</v>
      </c>
      <c r="N387" s="277" t="s">
        <v>43</v>
      </c>
      <c r="O387" s="85"/>
      <c r="P387" s="228">
        <f>O387*H387</f>
        <v>0</v>
      </c>
      <c r="Q387" s="228">
        <v>0.0003</v>
      </c>
      <c r="R387" s="228">
        <f>Q387*H387</f>
        <v>0.22173809999999997</v>
      </c>
      <c r="S387" s="228">
        <v>0</v>
      </c>
      <c r="T387" s="229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30" t="s">
        <v>188</v>
      </c>
      <c r="AT387" s="230" t="s">
        <v>220</v>
      </c>
      <c r="AU387" s="230" t="s">
        <v>82</v>
      </c>
      <c r="AY387" s="18" t="s">
        <v>132</v>
      </c>
      <c r="BE387" s="231">
        <f>IF(N387="základní",J387,0)</f>
        <v>0</v>
      </c>
      <c r="BF387" s="231">
        <f>IF(N387="snížená",J387,0)</f>
        <v>0</v>
      </c>
      <c r="BG387" s="231">
        <f>IF(N387="zákl. přenesená",J387,0)</f>
        <v>0</v>
      </c>
      <c r="BH387" s="231">
        <f>IF(N387="sníž. přenesená",J387,0)</f>
        <v>0</v>
      </c>
      <c r="BI387" s="231">
        <f>IF(N387="nulová",J387,0)</f>
        <v>0</v>
      </c>
      <c r="BJ387" s="18" t="s">
        <v>80</v>
      </c>
      <c r="BK387" s="231">
        <f>ROUND(I387*H387,2)</f>
        <v>0</v>
      </c>
      <c r="BL387" s="18" t="s">
        <v>139</v>
      </c>
      <c r="BM387" s="230" t="s">
        <v>453</v>
      </c>
    </row>
    <row r="388" spans="1:47" s="2" customFormat="1" ht="12">
      <c r="A388" s="39"/>
      <c r="B388" s="40"/>
      <c r="C388" s="41"/>
      <c r="D388" s="232" t="s">
        <v>141</v>
      </c>
      <c r="E388" s="41"/>
      <c r="F388" s="233" t="s">
        <v>452</v>
      </c>
      <c r="G388" s="41"/>
      <c r="H388" s="41"/>
      <c r="I388" s="137"/>
      <c r="J388" s="41"/>
      <c r="K388" s="41"/>
      <c r="L388" s="45"/>
      <c r="M388" s="234"/>
      <c r="N388" s="235"/>
      <c r="O388" s="85"/>
      <c r="P388" s="85"/>
      <c r="Q388" s="85"/>
      <c r="R388" s="85"/>
      <c r="S388" s="85"/>
      <c r="T388" s="86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T388" s="18" t="s">
        <v>141</v>
      </c>
      <c r="AU388" s="18" t="s">
        <v>82</v>
      </c>
    </row>
    <row r="389" spans="1:51" s="13" customFormat="1" ht="12">
      <c r="A389" s="13"/>
      <c r="B389" s="236"/>
      <c r="C389" s="237"/>
      <c r="D389" s="232" t="s">
        <v>143</v>
      </c>
      <c r="E389" s="238" t="s">
        <v>19</v>
      </c>
      <c r="F389" s="239" t="s">
        <v>420</v>
      </c>
      <c r="G389" s="237"/>
      <c r="H389" s="238" t="s">
        <v>19</v>
      </c>
      <c r="I389" s="240"/>
      <c r="J389" s="237"/>
      <c r="K389" s="237"/>
      <c r="L389" s="241"/>
      <c r="M389" s="242"/>
      <c r="N389" s="243"/>
      <c r="O389" s="243"/>
      <c r="P389" s="243"/>
      <c r="Q389" s="243"/>
      <c r="R389" s="243"/>
      <c r="S389" s="243"/>
      <c r="T389" s="244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5" t="s">
        <v>143</v>
      </c>
      <c r="AU389" s="245" t="s">
        <v>82</v>
      </c>
      <c r="AV389" s="13" t="s">
        <v>80</v>
      </c>
      <c r="AW389" s="13" t="s">
        <v>33</v>
      </c>
      <c r="AX389" s="13" t="s">
        <v>72</v>
      </c>
      <c r="AY389" s="245" t="s">
        <v>132</v>
      </c>
    </row>
    <row r="390" spans="1:51" s="14" customFormat="1" ht="12">
      <c r="A390" s="14"/>
      <c r="B390" s="246"/>
      <c r="C390" s="247"/>
      <c r="D390" s="232" t="s">
        <v>143</v>
      </c>
      <c r="E390" s="248" t="s">
        <v>19</v>
      </c>
      <c r="F390" s="249" t="s">
        <v>454</v>
      </c>
      <c r="G390" s="247"/>
      <c r="H390" s="250">
        <v>485.46</v>
      </c>
      <c r="I390" s="251"/>
      <c r="J390" s="247"/>
      <c r="K390" s="247"/>
      <c r="L390" s="252"/>
      <c r="M390" s="253"/>
      <c r="N390" s="254"/>
      <c r="O390" s="254"/>
      <c r="P390" s="254"/>
      <c r="Q390" s="254"/>
      <c r="R390" s="254"/>
      <c r="S390" s="254"/>
      <c r="T390" s="255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56" t="s">
        <v>143</v>
      </c>
      <c r="AU390" s="256" t="s">
        <v>82</v>
      </c>
      <c r="AV390" s="14" t="s">
        <v>82</v>
      </c>
      <c r="AW390" s="14" t="s">
        <v>33</v>
      </c>
      <c r="AX390" s="14" t="s">
        <v>72</v>
      </c>
      <c r="AY390" s="256" t="s">
        <v>132</v>
      </c>
    </row>
    <row r="391" spans="1:51" s="14" customFormat="1" ht="12">
      <c r="A391" s="14"/>
      <c r="B391" s="246"/>
      <c r="C391" s="247"/>
      <c r="D391" s="232" t="s">
        <v>143</v>
      </c>
      <c r="E391" s="248" t="s">
        <v>19</v>
      </c>
      <c r="F391" s="249" t="s">
        <v>455</v>
      </c>
      <c r="G391" s="247"/>
      <c r="H391" s="250">
        <v>128.78</v>
      </c>
      <c r="I391" s="251"/>
      <c r="J391" s="247"/>
      <c r="K391" s="247"/>
      <c r="L391" s="252"/>
      <c r="M391" s="253"/>
      <c r="N391" s="254"/>
      <c r="O391" s="254"/>
      <c r="P391" s="254"/>
      <c r="Q391" s="254"/>
      <c r="R391" s="254"/>
      <c r="S391" s="254"/>
      <c r="T391" s="255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56" t="s">
        <v>143</v>
      </c>
      <c r="AU391" s="256" t="s">
        <v>82</v>
      </c>
      <c r="AV391" s="14" t="s">
        <v>82</v>
      </c>
      <c r="AW391" s="14" t="s">
        <v>33</v>
      </c>
      <c r="AX391" s="14" t="s">
        <v>72</v>
      </c>
      <c r="AY391" s="256" t="s">
        <v>132</v>
      </c>
    </row>
    <row r="392" spans="1:51" s="14" customFormat="1" ht="12">
      <c r="A392" s="14"/>
      <c r="B392" s="246"/>
      <c r="C392" s="247"/>
      <c r="D392" s="232" t="s">
        <v>143</v>
      </c>
      <c r="E392" s="248" t="s">
        <v>19</v>
      </c>
      <c r="F392" s="249" t="s">
        <v>456</v>
      </c>
      <c r="G392" s="247"/>
      <c r="H392" s="250">
        <v>4.7</v>
      </c>
      <c r="I392" s="251"/>
      <c r="J392" s="247"/>
      <c r="K392" s="247"/>
      <c r="L392" s="252"/>
      <c r="M392" s="253"/>
      <c r="N392" s="254"/>
      <c r="O392" s="254"/>
      <c r="P392" s="254"/>
      <c r="Q392" s="254"/>
      <c r="R392" s="254"/>
      <c r="S392" s="254"/>
      <c r="T392" s="255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56" t="s">
        <v>143</v>
      </c>
      <c r="AU392" s="256" t="s">
        <v>82</v>
      </c>
      <c r="AV392" s="14" t="s">
        <v>82</v>
      </c>
      <c r="AW392" s="14" t="s">
        <v>33</v>
      </c>
      <c r="AX392" s="14" t="s">
        <v>72</v>
      </c>
      <c r="AY392" s="256" t="s">
        <v>132</v>
      </c>
    </row>
    <row r="393" spans="1:51" s="14" customFormat="1" ht="12">
      <c r="A393" s="14"/>
      <c r="B393" s="246"/>
      <c r="C393" s="247"/>
      <c r="D393" s="232" t="s">
        <v>143</v>
      </c>
      <c r="E393" s="248" t="s">
        <v>19</v>
      </c>
      <c r="F393" s="249" t="s">
        <v>457</v>
      </c>
      <c r="G393" s="247"/>
      <c r="H393" s="250">
        <v>16.74</v>
      </c>
      <c r="I393" s="251"/>
      <c r="J393" s="247"/>
      <c r="K393" s="247"/>
      <c r="L393" s="252"/>
      <c r="M393" s="253"/>
      <c r="N393" s="254"/>
      <c r="O393" s="254"/>
      <c r="P393" s="254"/>
      <c r="Q393" s="254"/>
      <c r="R393" s="254"/>
      <c r="S393" s="254"/>
      <c r="T393" s="255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56" t="s">
        <v>143</v>
      </c>
      <c r="AU393" s="256" t="s">
        <v>82</v>
      </c>
      <c r="AV393" s="14" t="s">
        <v>82</v>
      </c>
      <c r="AW393" s="14" t="s">
        <v>33</v>
      </c>
      <c r="AX393" s="14" t="s">
        <v>72</v>
      </c>
      <c r="AY393" s="256" t="s">
        <v>132</v>
      </c>
    </row>
    <row r="394" spans="1:51" s="14" customFormat="1" ht="12">
      <c r="A394" s="14"/>
      <c r="B394" s="246"/>
      <c r="C394" s="247"/>
      <c r="D394" s="232" t="s">
        <v>143</v>
      </c>
      <c r="E394" s="248" t="s">
        <v>19</v>
      </c>
      <c r="F394" s="249" t="s">
        <v>458</v>
      </c>
      <c r="G394" s="247"/>
      <c r="H394" s="250">
        <v>33.96</v>
      </c>
      <c r="I394" s="251"/>
      <c r="J394" s="247"/>
      <c r="K394" s="247"/>
      <c r="L394" s="252"/>
      <c r="M394" s="253"/>
      <c r="N394" s="254"/>
      <c r="O394" s="254"/>
      <c r="P394" s="254"/>
      <c r="Q394" s="254"/>
      <c r="R394" s="254"/>
      <c r="S394" s="254"/>
      <c r="T394" s="255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56" t="s">
        <v>143</v>
      </c>
      <c r="AU394" s="256" t="s">
        <v>82</v>
      </c>
      <c r="AV394" s="14" t="s">
        <v>82</v>
      </c>
      <c r="AW394" s="14" t="s">
        <v>33</v>
      </c>
      <c r="AX394" s="14" t="s">
        <v>72</v>
      </c>
      <c r="AY394" s="256" t="s">
        <v>132</v>
      </c>
    </row>
    <row r="395" spans="1:51" s="14" customFormat="1" ht="12">
      <c r="A395" s="14"/>
      <c r="B395" s="246"/>
      <c r="C395" s="247"/>
      <c r="D395" s="232" t="s">
        <v>143</v>
      </c>
      <c r="E395" s="248" t="s">
        <v>19</v>
      </c>
      <c r="F395" s="249" t="s">
        <v>459</v>
      </c>
      <c r="G395" s="247"/>
      <c r="H395" s="250">
        <v>5.72</v>
      </c>
      <c r="I395" s="251"/>
      <c r="J395" s="247"/>
      <c r="K395" s="247"/>
      <c r="L395" s="252"/>
      <c r="M395" s="253"/>
      <c r="N395" s="254"/>
      <c r="O395" s="254"/>
      <c r="P395" s="254"/>
      <c r="Q395" s="254"/>
      <c r="R395" s="254"/>
      <c r="S395" s="254"/>
      <c r="T395" s="255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56" t="s">
        <v>143</v>
      </c>
      <c r="AU395" s="256" t="s">
        <v>82</v>
      </c>
      <c r="AV395" s="14" t="s">
        <v>82</v>
      </c>
      <c r="AW395" s="14" t="s">
        <v>33</v>
      </c>
      <c r="AX395" s="14" t="s">
        <v>72</v>
      </c>
      <c r="AY395" s="256" t="s">
        <v>132</v>
      </c>
    </row>
    <row r="396" spans="1:51" s="14" customFormat="1" ht="12">
      <c r="A396" s="14"/>
      <c r="B396" s="246"/>
      <c r="C396" s="247"/>
      <c r="D396" s="232" t="s">
        <v>143</v>
      </c>
      <c r="E396" s="248" t="s">
        <v>19</v>
      </c>
      <c r="F396" s="249" t="s">
        <v>460</v>
      </c>
      <c r="G396" s="247"/>
      <c r="H396" s="250">
        <v>4</v>
      </c>
      <c r="I396" s="251"/>
      <c r="J396" s="247"/>
      <c r="K396" s="247"/>
      <c r="L396" s="252"/>
      <c r="M396" s="253"/>
      <c r="N396" s="254"/>
      <c r="O396" s="254"/>
      <c r="P396" s="254"/>
      <c r="Q396" s="254"/>
      <c r="R396" s="254"/>
      <c r="S396" s="254"/>
      <c r="T396" s="255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56" t="s">
        <v>143</v>
      </c>
      <c r="AU396" s="256" t="s">
        <v>82</v>
      </c>
      <c r="AV396" s="14" t="s">
        <v>82</v>
      </c>
      <c r="AW396" s="14" t="s">
        <v>33</v>
      </c>
      <c r="AX396" s="14" t="s">
        <v>72</v>
      </c>
      <c r="AY396" s="256" t="s">
        <v>132</v>
      </c>
    </row>
    <row r="397" spans="1:51" s="14" customFormat="1" ht="12">
      <c r="A397" s="14"/>
      <c r="B397" s="246"/>
      <c r="C397" s="247"/>
      <c r="D397" s="232" t="s">
        <v>143</v>
      </c>
      <c r="E397" s="248" t="s">
        <v>19</v>
      </c>
      <c r="F397" s="249" t="s">
        <v>461</v>
      </c>
      <c r="G397" s="247"/>
      <c r="H397" s="250">
        <v>8.22</v>
      </c>
      <c r="I397" s="251"/>
      <c r="J397" s="247"/>
      <c r="K397" s="247"/>
      <c r="L397" s="252"/>
      <c r="M397" s="253"/>
      <c r="N397" s="254"/>
      <c r="O397" s="254"/>
      <c r="P397" s="254"/>
      <c r="Q397" s="254"/>
      <c r="R397" s="254"/>
      <c r="S397" s="254"/>
      <c r="T397" s="255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56" t="s">
        <v>143</v>
      </c>
      <c r="AU397" s="256" t="s">
        <v>82</v>
      </c>
      <c r="AV397" s="14" t="s">
        <v>82</v>
      </c>
      <c r="AW397" s="14" t="s">
        <v>33</v>
      </c>
      <c r="AX397" s="14" t="s">
        <v>72</v>
      </c>
      <c r="AY397" s="256" t="s">
        <v>132</v>
      </c>
    </row>
    <row r="398" spans="1:51" s="14" customFormat="1" ht="12">
      <c r="A398" s="14"/>
      <c r="B398" s="246"/>
      <c r="C398" s="247"/>
      <c r="D398" s="232" t="s">
        <v>143</v>
      </c>
      <c r="E398" s="248" t="s">
        <v>19</v>
      </c>
      <c r="F398" s="249" t="s">
        <v>462</v>
      </c>
      <c r="G398" s="247"/>
      <c r="H398" s="250">
        <v>1.12</v>
      </c>
      <c r="I398" s="251"/>
      <c r="J398" s="247"/>
      <c r="K398" s="247"/>
      <c r="L398" s="252"/>
      <c r="M398" s="253"/>
      <c r="N398" s="254"/>
      <c r="O398" s="254"/>
      <c r="P398" s="254"/>
      <c r="Q398" s="254"/>
      <c r="R398" s="254"/>
      <c r="S398" s="254"/>
      <c r="T398" s="255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56" t="s">
        <v>143</v>
      </c>
      <c r="AU398" s="256" t="s">
        <v>82</v>
      </c>
      <c r="AV398" s="14" t="s">
        <v>82</v>
      </c>
      <c r="AW398" s="14" t="s">
        <v>33</v>
      </c>
      <c r="AX398" s="14" t="s">
        <v>72</v>
      </c>
      <c r="AY398" s="256" t="s">
        <v>132</v>
      </c>
    </row>
    <row r="399" spans="1:51" s="14" customFormat="1" ht="12">
      <c r="A399" s="14"/>
      <c r="B399" s="246"/>
      <c r="C399" s="247"/>
      <c r="D399" s="232" t="s">
        <v>143</v>
      </c>
      <c r="E399" s="248" t="s">
        <v>19</v>
      </c>
      <c r="F399" s="249" t="s">
        <v>463</v>
      </c>
      <c r="G399" s="247"/>
      <c r="H399" s="250">
        <v>12</v>
      </c>
      <c r="I399" s="251"/>
      <c r="J399" s="247"/>
      <c r="K399" s="247"/>
      <c r="L399" s="252"/>
      <c r="M399" s="253"/>
      <c r="N399" s="254"/>
      <c r="O399" s="254"/>
      <c r="P399" s="254"/>
      <c r="Q399" s="254"/>
      <c r="R399" s="254"/>
      <c r="S399" s="254"/>
      <c r="T399" s="255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56" t="s">
        <v>143</v>
      </c>
      <c r="AU399" s="256" t="s">
        <v>82</v>
      </c>
      <c r="AV399" s="14" t="s">
        <v>82</v>
      </c>
      <c r="AW399" s="14" t="s">
        <v>33</v>
      </c>
      <c r="AX399" s="14" t="s">
        <v>72</v>
      </c>
      <c r="AY399" s="256" t="s">
        <v>132</v>
      </c>
    </row>
    <row r="400" spans="1:51" s="14" customFormat="1" ht="12">
      <c r="A400" s="14"/>
      <c r="B400" s="246"/>
      <c r="C400" s="247"/>
      <c r="D400" s="232" t="s">
        <v>143</v>
      </c>
      <c r="E400" s="248" t="s">
        <v>19</v>
      </c>
      <c r="F400" s="249" t="s">
        <v>464</v>
      </c>
      <c r="G400" s="247"/>
      <c r="H400" s="250">
        <v>1.94</v>
      </c>
      <c r="I400" s="251"/>
      <c r="J400" s="247"/>
      <c r="K400" s="247"/>
      <c r="L400" s="252"/>
      <c r="M400" s="253"/>
      <c r="N400" s="254"/>
      <c r="O400" s="254"/>
      <c r="P400" s="254"/>
      <c r="Q400" s="254"/>
      <c r="R400" s="254"/>
      <c r="S400" s="254"/>
      <c r="T400" s="255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56" t="s">
        <v>143</v>
      </c>
      <c r="AU400" s="256" t="s">
        <v>82</v>
      </c>
      <c r="AV400" s="14" t="s">
        <v>82</v>
      </c>
      <c r="AW400" s="14" t="s">
        <v>33</v>
      </c>
      <c r="AX400" s="14" t="s">
        <v>72</v>
      </c>
      <c r="AY400" s="256" t="s">
        <v>132</v>
      </c>
    </row>
    <row r="401" spans="1:51" s="14" customFormat="1" ht="12">
      <c r="A401" s="14"/>
      <c r="B401" s="246"/>
      <c r="C401" s="247"/>
      <c r="D401" s="232" t="s">
        <v>143</v>
      </c>
      <c r="E401" s="248" t="s">
        <v>19</v>
      </c>
      <c r="F401" s="249" t="s">
        <v>465</v>
      </c>
      <c r="G401" s="247"/>
      <c r="H401" s="250">
        <v>1.29</v>
      </c>
      <c r="I401" s="251"/>
      <c r="J401" s="247"/>
      <c r="K401" s="247"/>
      <c r="L401" s="252"/>
      <c r="M401" s="253"/>
      <c r="N401" s="254"/>
      <c r="O401" s="254"/>
      <c r="P401" s="254"/>
      <c r="Q401" s="254"/>
      <c r="R401" s="254"/>
      <c r="S401" s="254"/>
      <c r="T401" s="255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56" t="s">
        <v>143</v>
      </c>
      <c r="AU401" s="256" t="s">
        <v>82</v>
      </c>
      <c r="AV401" s="14" t="s">
        <v>82</v>
      </c>
      <c r="AW401" s="14" t="s">
        <v>33</v>
      </c>
      <c r="AX401" s="14" t="s">
        <v>72</v>
      </c>
      <c r="AY401" s="256" t="s">
        <v>132</v>
      </c>
    </row>
    <row r="402" spans="1:51" s="15" customFormat="1" ht="12">
      <c r="A402" s="15"/>
      <c r="B402" s="257"/>
      <c r="C402" s="258"/>
      <c r="D402" s="232" t="s">
        <v>143</v>
      </c>
      <c r="E402" s="259" t="s">
        <v>19</v>
      </c>
      <c r="F402" s="260" t="s">
        <v>148</v>
      </c>
      <c r="G402" s="258"/>
      <c r="H402" s="261">
        <v>703.9300000000002</v>
      </c>
      <c r="I402" s="262"/>
      <c r="J402" s="258"/>
      <c r="K402" s="258"/>
      <c r="L402" s="263"/>
      <c r="M402" s="264"/>
      <c r="N402" s="265"/>
      <c r="O402" s="265"/>
      <c r="P402" s="265"/>
      <c r="Q402" s="265"/>
      <c r="R402" s="265"/>
      <c r="S402" s="265"/>
      <c r="T402" s="266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T402" s="267" t="s">
        <v>143</v>
      </c>
      <c r="AU402" s="267" t="s">
        <v>82</v>
      </c>
      <c r="AV402" s="15" t="s">
        <v>139</v>
      </c>
      <c r="AW402" s="15" t="s">
        <v>33</v>
      </c>
      <c r="AX402" s="15" t="s">
        <v>80</v>
      </c>
      <c r="AY402" s="267" t="s">
        <v>132</v>
      </c>
    </row>
    <row r="403" spans="1:51" s="14" customFormat="1" ht="12">
      <c r="A403" s="14"/>
      <c r="B403" s="246"/>
      <c r="C403" s="247"/>
      <c r="D403" s="232" t="s">
        <v>143</v>
      </c>
      <c r="E403" s="247"/>
      <c r="F403" s="249" t="s">
        <v>466</v>
      </c>
      <c r="G403" s="247"/>
      <c r="H403" s="250">
        <v>739.127</v>
      </c>
      <c r="I403" s="251"/>
      <c r="J403" s="247"/>
      <c r="K403" s="247"/>
      <c r="L403" s="252"/>
      <c r="M403" s="253"/>
      <c r="N403" s="254"/>
      <c r="O403" s="254"/>
      <c r="P403" s="254"/>
      <c r="Q403" s="254"/>
      <c r="R403" s="254"/>
      <c r="S403" s="254"/>
      <c r="T403" s="255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56" t="s">
        <v>143</v>
      </c>
      <c r="AU403" s="256" t="s">
        <v>82</v>
      </c>
      <c r="AV403" s="14" t="s">
        <v>82</v>
      </c>
      <c r="AW403" s="14" t="s">
        <v>4</v>
      </c>
      <c r="AX403" s="14" t="s">
        <v>80</v>
      </c>
      <c r="AY403" s="256" t="s">
        <v>132</v>
      </c>
    </row>
    <row r="404" spans="1:65" s="2" customFormat="1" ht="21.75" customHeight="1">
      <c r="A404" s="39"/>
      <c r="B404" s="40"/>
      <c r="C404" s="268" t="s">
        <v>467</v>
      </c>
      <c r="D404" s="268" t="s">
        <v>220</v>
      </c>
      <c r="E404" s="269" t="s">
        <v>468</v>
      </c>
      <c r="F404" s="270" t="s">
        <v>469</v>
      </c>
      <c r="G404" s="271" t="s">
        <v>368</v>
      </c>
      <c r="H404" s="272">
        <v>739.127</v>
      </c>
      <c r="I404" s="273"/>
      <c r="J404" s="274">
        <f>ROUND(I404*H404,2)</f>
        <v>0</v>
      </c>
      <c r="K404" s="270" t="s">
        <v>138</v>
      </c>
      <c r="L404" s="275"/>
      <c r="M404" s="276" t="s">
        <v>19</v>
      </c>
      <c r="N404" s="277" t="s">
        <v>43</v>
      </c>
      <c r="O404" s="85"/>
      <c r="P404" s="228">
        <f>O404*H404</f>
        <v>0</v>
      </c>
      <c r="Q404" s="228">
        <v>0.0002</v>
      </c>
      <c r="R404" s="228">
        <f>Q404*H404</f>
        <v>0.1478254</v>
      </c>
      <c r="S404" s="228">
        <v>0</v>
      </c>
      <c r="T404" s="229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30" t="s">
        <v>188</v>
      </c>
      <c r="AT404" s="230" t="s">
        <v>220</v>
      </c>
      <c r="AU404" s="230" t="s">
        <v>82</v>
      </c>
      <c r="AY404" s="18" t="s">
        <v>132</v>
      </c>
      <c r="BE404" s="231">
        <f>IF(N404="základní",J404,0)</f>
        <v>0</v>
      </c>
      <c r="BF404" s="231">
        <f>IF(N404="snížená",J404,0)</f>
        <v>0</v>
      </c>
      <c r="BG404" s="231">
        <f>IF(N404="zákl. přenesená",J404,0)</f>
        <v>0</v>
      </c>
      <c r="BH404" s="231">
        <f>IF(N404="sníž. přenesená",J404,0)</f>
        <v>0</v>
      </c>
      <c r="BI404" s="231">
        <f>IF(N404="nulová",J404,0)</f>
        <v>0</v>
      </c>
      <c r="BJ404" s="18" t="s">
        <v>80</v>
      </c>
      <c r="BK404" s="231">
        <f>ROUND(I404*H404,2)</f>
        <v>0</v>
      </c>
      <c r="BL404" s="18" t="s">
        <v>139</v>
      </c>
      <c r="BM404" s="230" t="s">
        <v>470</v>
      </c>
    </row>
    <row r="405" spans="1:47" s="2" customFormat="1" ht="12">
      <c r="A405" s="39"/>
      <c r="B405" s="40"/>
      <c r="C405" s="41"/>
      <c r="D405" s="232" t="s">
        <v>141</v>
      </c>
      <c r="E405" s="41"/>
      <c r="F405" s="233" t="s">
        <v>469</v>
      </c>
      <c r="G405" s="41"/>
      <c r="H405" s="41"/>
      <c r="I405" s="137"/>
      <c r="J405" s="41"/>
      <c r="K405" s="41"/>
      <c r="L405" s="45"/>
      <c r="M405" s="234"/>
      <c r="N405" s="235"/>
      <c r="O405" s="85"/>
      <c r="P405" s="85"/>
      <c r="Q405" s="85"/>
      <c r="R405" s="85"/>
      <c r="S405" s="85"/>
      <c r="T405" s="86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T405" s="18" t="s">
        <v>141</v>
      </c>
      <c r="AU405" s="18" t="s">
        <v>82</v>
      </c>
    </row>
    <row r="406" spans="1:51" s="13" customFormat="1" ht="12">
      <c r="A406" s="13"/>
      <c r="B406" s="236"/>
      <c r="C406" s="237"/>
      <c r="D406" s="232" t="s">
        <v>143</v>
      </c>
      <c r="E406" s="238" t="s">
        <v>19</v>
      </c>
      <c r="F406" s="239" t="s">
        <v>420</v>
      </c>
      <c r="G406" s="237"/>
      <c r="H406" s="238" t="s">
        <v>19</v>
      </c>
      <c r="I406" s="240"/>
      <c r="J406" s="237"/>
      <c r="K406" s="237"/>
      <c r="L406" s="241"/>
      <c r="M406" s="242"/>
      <c r="N406" s="243"/>
      <c r="O406" s="243"/>
      <c r="P406" s="243"/>
      <c r="Q406" s="243"/>
      <c r="R406" s="243"/>
      <c r="S406" s="243"/>
      <c r="T406" s="244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5" t="s">
        <v>143</v>
      </c>
      <c r="AU406" s="245" t="s">
        <v>82</v>
      </c>
      <c r="AV406" s="13" t="s">
        <v>80</v>
      </c>
      <c r="AW406" s="13" t="s">
        <v>33</v>
      </c>
      <c r="AX406" s="13" t="s">
        <v>72</v>
      </c>
      <c r="AY406" s="245" t="s">
        <v>132</v>
      </c>
    </row>
    <row r="407" spans="1:51" s="14" customFormat="1" ht="12">
      <c r="A407" s="14"/>
      <c r="B407" s="246"/>
      <c r="C407" s="247"/>
      <c r="D407" s="232" t="s">
        <v>143</v>
      </c>
      <c r="E407" s="248" t="s">
        <v>19</v>
      </c>
      <c r="F407" s="249" t="s">
        <v>454</v>
      </c>
      <c r="G407" s="247"/>
      <c r="H407" s="250">
        <v>485.46</v>
      </c>
      <c r="I407" s="251"/>
      <c r="J407" s="247"/>
      <c r="K407" s="247"/>
      <c r="L407" s="252"/>
      <c r="M407" s="253"/>
      <c r="N407" s="254"/>
      <c r="O407" s="254"/>
      <c r="P407" s="254"/>
      <c r="Q407" s="254"/>
      <c r="R407" s="254"/>
      <c r="S407" s="254"/>
      <c r="T407" s="255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56" t="s">
        <v>143</v>
      </c>
      <c r="AU407" s="256" t="s">
        <v>82</v>
      </c>
      <c r="AV407" s="14" t="s">
        <v>82</v>
      </c>
      <c r="AW407" s="14" t="s">
        <v>33</v>
      </c>
      <c r="AX407" s="14" t="s">
        <v>72</v>
      </c>
      <c r="AY407" s="256" t="s">
        <v>132</v>
      </c>
    </row>
    <row r="408" spans="1:51" s="14" customFormat="1" ht="12">
      <c r="A408" s="14"/>
      <c r="B408" s="246"/>
      <c r="C408" s="247"/>
      <c r="D408" s="232" t="s">
        <v>143</v>
      </c>
      <c r="E408" s="248" t="s">
        <v>19</v>
      </c>
      <c r="F408" s="249" t="s">
        <v>455</v>
      </c>
      <c r="G408" s="247"/>
      <c r="H408" s="250">
        <v>128.78</v>
      </c>
      <c r="I408" s="251"/>
      <c r="J408" s="247"/>
      <c r="K408" s="247"/>
      <c r="L408" s="252"/>
      <c r="M408" s="253"/>
      <c r="N408" s="254"/>
      <c r="O408" s="254"/>
      <c r="P408" s="254"/>
      <c r="Q408" s="254"/>
      <c r="R408" s="254"/>
      <c r="S408" s="254"/>
      <c r="T408" s="255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56" t="s">
        <v>143</v>
      </c>
      <c r="AU408" s="256" t="s">
        <v>82</v>
      </c>
      <c r="AV408" s="14" t="s">
        <v>82</v>
      </c>
      <c r="AW408" s="14" t="s">
        <v>33</v>
      </c>
      <c r="AX408" s="14" t="s">
        <v>72</v>
      </c>
      <c r="AY408" s="256" t="s">
        <v>132</v>
      </c>
    </row>
    <row r="409" spans="1:51" s="14" customFormat="1" ht="12">
      <c r="A409" s="14"/>
      <c r="B409" s="246"/>
      <c r="C409" s="247"/>
      <c r="D409" s="232" t="s">
        <v>143</v>
      </c>
      <c r="E409" s="248" t="s">
        <v>19</v>
      </c>
      <c r="F409" s="249" t="s">
        <v>456</v>
      </c>
      <c r="G409" s="247"/>
      <c r="H409" s="250">
        <v>4.7</v>
      </c>
      <c r="I409" s="251"/>
      <c r="J409" s="247"/>
      <c r="K409" s="247"/>
      <c r="L409" s="252"/>
      <c r="M409" s="253"/>
      <c r="N409" s="254"/>
      <c r="O409" s="254"/>
      <c r="P409" s="254"/>
      <c r="Q409" s="254"/>
      <c r="R409" s="254"/>
      <c r="S409" s="254"/>
      <c r="T409" s="255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56" t="s">
        <v>143</v>
      </c>
      <c r="AU409" s="256" t="s">
        <v>82</v>
      </c>
      <c r="AV409" s="14" t="s">
        <v>82</v>
      </c>
      <c r="AW409" s="14" t="s">
        <v>33</v>
      </c>
      <c r="AX409" s="14" t="s">
        <v>72</v>
      </c>
      <c r="AY409" s="256" t="s">
        <v>132</v>
      </c>
    </row>
    <row r="410" spans="1:51" s="14" customFormat="1" ht="12">
      <c r="A410" s="14"/>
      <c r="B410" s="246"/>
      <c r="C410" s="247"/>
      <c r="D410" s="232" t="s">
        <v>143</v>
      </c>
      <c r="E410" s="248" t="s">
        <v>19</v>
      </c>
      <c r="F410" s="249" t="s">
        <v>457</v>
      </c>
      <c r="G410" s="247"/>
      <c r="H410" s="250">
        <v>16.74</v>
      </c>
      <c r="I410" s="251"/>
      <c r="J410" s="247"/>
      <c r="K410" s="247"/>
      <c r="L410" s="252"/>
      <c r="M410" s="253"/>
      <c r="N410" s="254"/>
      <c r="O410" s="254"/>
      <c r="P410" s="254"/>
      <c r="Q410" s="254"/>
      <c r="R410" s="254"/>
      <c r="S410" s="254"/>
      <c r="T410" s="255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56" t="s">
        <v>143</v>
      </c>
      <c r="AU410" s="256" t="s">
        <v>82</v>
      </c>
      <c r="AV410" s="14" t="s">
        <v>82</v>
      </c>
      <c r="AW410" s="14" t="s">
        <v>33</v>
      </c>
      <c r="AX410" s="14" t="s">
        <v>72</v>
      </c>
      <c r="AY410" s="256" t="s">
        <v>132</v>
      </c>
    </row>
    <row r="411" spans="1:51" s="14" customFormat="1" ht="12">
      <c r="A411" s="14"/>
      <c r="B411" s="246"/>
      <c r="C411" s="247"/>
      <c r="D411" s="232" t="s">
        <v>143</v>
      </c>
      <c r="E411" s="248" t="s">
        <v>19</v>
      </c>
      <c r="F411" s="249" t="s">
        <v>458</v>
      </c>
      <c r="G411" s="247"/>
      <c r="H411" s="250">
        <v>33.96</v>
      </c>
      <c r="I411" s="251"/>
      <c r="J411" s="247"/>
      <c r="K411" s="247"/>
      <c r="L411" s="252"/>
      <c r="M411" s="253"/>
      <c r="N411" s="254"/>
      <c r="O411" s="254"/>
      <c r="P411" s="254"/>
      <c r="Q411" s="254"/>
      <c r="R411" s="254"/>
      <c r="S411" s="254"/>
      <c r="T411" s="255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56" t="s">
        <v>143</v>
      </c>
      <c r="AU411" s="256" t="s">
        <v>82</v>
      </c>
      <c r="AV411" s="14" t="s">
        <v>82</v>
      </c>
      <c r="AW411" s="14" t="s">
        <v>33</v>
      </c>
      <c r="AX411" s="14" t="s">
        <v>72</v>
      </c>
      <c r="AY411" s="256" t="s">
        <v>132</v>
      </c>
    </row>
    <row r="412" spans="1:51" s="14" customFormat="1" ht="12">
      <c r="A412" s="14"/>
      <c r="B412" s="246"/>
      <c r="C412" s="247"/>
      <c r="D412" s="232" t="s">
        <v>143</v>
      </c>
      <c r="E412" s="248" t="s">
        <v>19</v>
      </c>
      <c r="F412" s="249" t="s">
        <v>459</v>
      </c>
      <c r="G412" s="247"/>
      <c r="H412" s="250">
        <v>5.72</v>
      </c>
      <c r="I412" s="251"/>
      <c r="J412" s="247"/>
      <c r="K412" s="247"/>
      <c r="L412" s="252"/>
      <c r="M412" s="253"/>
      <c r="N412" s="254"/>
      <c r="O412" s="254"/>
      <c r="P412" s="254"/>
      <c r="Q412" s="254"/>
      <c r="R412" s="254"/>
      <c r="S412" s="254"/>
      <c r="T412" s="255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56" t="s">
        <v>143</v>
      </c>
      <c r="AU412" s="256" t="s">
        <v>82</v>
      </c>
      <c r="AV412" s="14" t="s">
        <v>82</v>
      </c>
      <c r="AW412" s="14" t="s">
        <v>33</v>
      </c>
      <c r="AX412" s="14" t="s">
        <v>72</v>
      </c>
      <c r="AY412" s="256" t="s">
        <v>132</v>
      </c>
    </row>
    <row r="413" spans="1:51" s="14" customFormat="1" ht="12">
      <c r="A413" s="14"/>
      <c r="B413" s="246"/>
      <c r="C413" s="247"/>
      <c r="D413" s="232" t="s">
        <v>143</v>
      </c>
      <c r="E413" s="248" t="s">
        <v>19</v>
      </c>
      <c r="F413" s="249" t="s">
        <v>460</v>
      </c>
      <c r="G413" s="247"/>
      <c r="H413" s="250">
        <v>4</v>
      </c>
      <c r="I413" s="251"/>
      <c r="J413" s="247"/>
      <c r="K413" s="247"/>
      <c r="L413" s="252"/>
      <c r="M413" s="253"/>
      <c r="N413" s="254"/>
      <c r="O413" s="254"/>
      <c r="P413" s="254"/>
      <c r="Q413" s="254"/>
      <c r="R413" s="254"/>
      <c r="S413" s="254"/>
      <c r="T413" s="255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56" t="s">
        <v>143</v>
      </c>
      <c r="AU413" s="256" t="s">
        <v>82</v>
      </c>
      <c r="AV413" s="14" t="s">
        <v>82</v>
      </c>
      <c r="AW413" s="14" t="s">
        <v>33</v>
      </c>
      <c r="AX413" s="14" t="s">
        <v>72</v>
      </c>
      <c r="AY413" s="256" t="s">
        <v>132</v>
      </c>
    </row>
    <row r="414" spans="1:51" s="14" customFormat="1" ht="12">
      <c r="A414" s="14"/>
      <c r="B414" s="246"/>
      <c r="C414" s="247"/>
      <c r="D414" s="232" t="s">
        <v>143</v>
      </c>
      <c r="E414" s="248" t="s">
        <v>19</v>
      </c>
      <c r="F414" s="249" t="s">
        <v>461</v>
      </c>
      <c r="G414" s="247"/>
      <c r="H414" s="250">
        <v>8.22</v>
      </c>
      <c r="I414" s="251"/>
      <c r="J414" s="247"/>
      <c r="K414" s="247"/>
      <c r="L414" s="252"/>
      <c r="M414" s="253"/>
      <c r="N414" s="254"/>
      <c r="O414" s="254"/>
      <c r="P414" s="254"/>
      <c r="Q414" s="254"/>
      <c r="R414" s="254"/>
      <c r="S414" s="254"/>
      <c r="T414" s="255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56" t="s">
        <v>143</v>
      </c>
      <c r="AU414" s="256" t="s">
        <v>82</v>
      </c>
      <c r="AV414" s="14" t="s">
        <v>82</v>
      </c>
      <c r="AW414" s="14" t="s">
        <v>33</v>
      </c>
      <c r="AX414" s="14" t="s">
        <v>72</v>
      </c>
      <c r="AY414" s="256" t="s">
        <v>132</v>
      </c>
    </row>
    <row r="415" spans="1:51" s="14" customFormat="1" ht="12">
      <c r="A415" s="14"/>
      <c r="B415" s="246"/>
      <c r="C415" s="247"/>
      <c r="D415" s="232" t="s">
        <v>143</v>
      </c>
      <c r="E415" s="248" t="s">
        <v>19</v>
      </c>
      <c r="F415" s="249" t="s">
        <v>462</v>
      </c>
      <c r="G415" s="247"/>
      <c r="H415" s="250">
        <v>1.12</v>
      </c>
      <c r="I415" s="251"/>
      <c r="J415" s="247"/>
      <c r="K415" s="247"/>
      <c r="L415" s="252"/>
      <c r="M415" s="253"/>
      <c r="N415" s="254"/>
      <c r="O415" s="254"/>
      <c r="P415" s="254"/>
      <c r="Q415" s="254"/>
      <c r="R415" s="254"/>
      <c r="S415" s="254"/>
      <c r="T415" s="255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56" t="s">
        <v>143</v>
      </c>
      <c r="AU415" s="256" t="s">
        <v>82</v>
      </c>
      <c r="AV415" s="14" t="s">
        <v>82</v>
      </c>
      <c r="AW415" s="14" t="s">
        <v>33</v>
      </c>
      <c r="AX415" s="14" t="s">
        <v>72</v>
      </c>
      <c r="AY415" s="256" t="s">
        <v>132</v>
      </c>
    </row>
    <row r="416" spans="1:51" s="14" customFormat="1" ht="12">
      <c r="A416" s="14"/>
      <c r="B416" s="246"/>
      <c r="C416" s="247"/>
      <c r="D416" s="232" t="s">
        <v>143</v>
      </c>
      <c r="E416" s="248" t="s">
        <v>19</v>
      </c>
      <c r="F416" s="249" t="s">
        <v>463</v>
      </c>
      <c r="G416" s="247"/>
      <c r="H416" s="250">
        <v>12</v>
      </c>
      <c r="I416" s="251"/>
      <c r="J416" s="247"/>
      <c r="K416" s="247"/>
      <c r="L416" s="252"/>
      <c r="M416" s="253"/>
      <c r="N416" s="254"/>
      <c r="O416" s="254"/>
      <c r="P416" s="254"/>
      <c r="Q416" s="254"/>
      <c r="R416" s="254"/>
      <c r="S416" s="254"/>
      <c r="T416" s="255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56" t="s">
        <v>143</v>
      </c>
      <c r="AU416" s="256" t="s">
        <v>82</v>
      </c>
      <c r="AV416" s="14" t="s">
        <v>82</v>
      </c>
      <c r="AW416" s="14" t="s">
        <v>33</v>
      </c>
      <c r="AX416" s="14" t="s">
        <v>72</v>
      </c>
      <c r="AY416" s="256" t="s">
        <v>132</v>
      </c>
    </row>
    <row r="417" spans="1:51" s="14" customFormat="1" ht="12">
      <c r="A417" s="14"/>
      <c r="B417" s="246"/>
      <c r="C417" s="247"/>
      <c r="D417" s="232" t="s">
        <v>143</v>
      </c>
      <c r="E417" s="248" t="s">
        <v>19</v>
      </c>
      <c r="F417" s="249" t="s">
        <v>464</v>
      </c>
      <c r="G417" s="247"/>
      <c r="H417" s="250">
        <v>1.94</v>
      </c>
      <c r="I417" s="251"/>
      <c r="J417" s="247"/>
      <c r="K417" s="247"/>
      <c r="L417" s="252"/>
      <c r="M417" s="253"/>
      <c r="N417" s="254"/>
      <c r="O417" s="254"/>
      <c r="P417" s="254"/>
      <c r="Q417" s="254"/>
      <c r="R417" s="254"/>
      <c r="S417" s="254"/>
      <c r="T417" s="255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56" t="s">
        <v>143</v>
      </c>
      <c r="AU417" s="256" t="s">
        <v>82</v>
      </c>
      <c r="AV417" s="14" t="s">
        <v>82</v>
      </c>
      <c r="AW417" s="14" t="s">
        <v>33</v>
      </c>
      <c r="AX417" s="14" t="s">
        <v>72</v>
      </c>
      <c r="AY417" s="256" t="s">
        <v>132</v>
      </c>
    </row>
    <row r="418" spans="1:51" s="14" customFormat="1" ht="12">
      <c r="A418" s="14"/>
      <c r="B418" s="246"/>
      <c r="C418" s="247"/>
      <c r="D418" s="232" t="s">
        <v>143</v>
      </c>
      <c r="E418" s="248" t="s">
        <v>19</v>
      </c>
      <c r="F418" s="249" t="s">
        <v>465</v>
      </c>
      <c r="G418" s="247"/>
      <c r="H418" s="250">
        <v>1.29</v>
      </c>
      <c r="I418" s="251"/>
      <c r="J418" s="247"/>
      <c r="K418" s="247"/>
      <c r="L418" s="252"/>
      <c r="M418" s="253"/>
      <c r="N418" s="254"/>
      <c r="O418" s="254"/>
      <c r="P418" s="254"/>
      <c r="Q418" s="254"/>
      <c r="R418" s="254"/>
      <c r="S418" s="254"/>
      <c r="T418" s="255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56" t="s">
        <v>143</v>
      </c>
      <c r="AU418" s="256" t="s">
        <v>82</v>
      </c>
      <c r="AV418" s="14" t="s">
        <v>82</v>
      </c>
      <c r="AW418" s="14" t="s">
        <v>33</v>
      </c>
      <c r="AX418" s="14" t="s">
        <v>72</v>
      </c>
      <c r="AY418" s="256" t="s">
        <v>132</v>
      </c>
    </row>
    <row r="419" spans="1:51" s="15" customFormat="1" ht="12">
      <c r="A419" s="15"/>
      <c r="B419" s="257"/>
      <c r="C419" s="258"/>
      <c r="D419" s="232" t="s">
        <v>143</v>
      </c>
      <c r="E419" s="259" t="s">
        <v>19</v>
      </c>
      <c r="F419" s="260" t="s">
        <v>148</v>
      </c>
      <c r="G419" s="258"/>
      <c r="H419" s="261">
        <v>703.9300000000002</v>
      </c>
      <c r="I419" s="262"/>
      <c r="J419" s="258"/>
      <c r="K419" s="258"/>
      <c r="L419" s="263"/>
      <c r="M419" s="264"/>
      <c r="N419" s="265"/>
      <c r="O419" s="265"/>
      <c r="P419" s="265"/>
      <c r="Q419" s="265"/>
      <c r="R419" s="265"/>
      <c r="S419" s="265"/>
      <c r="T419" s="266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T419" s="267" t="s">
        <v>143</v>
      </c>
      <c r="AU419" s="267" t="s">
        <v>82</v>
      </c>
      <c r="AV419" s="15" t="s">
        <v>139</v>
      </c>
      <c r="AW419" s="15" t="s">
        <v>33</v>
      </c>
      <c r="AX419" s="15" t="s">
        <v>80</v>
      </c>
      <c r="AY419" s="267" t="s">
        <v>132</v>
      </c>
    </row>
    <row r="420" spans="1:51" s="14" customFormat="1" ht="12">
      <c r="A420" s="14"/>
      <c r="B420" s="246"/>
      <c r="C420" s="247"/>
      <c r="D420" s="232" t="s">
        <v>143</v>
      </c>
      <c r="E420" s="247"/>
      <c r="F420" s="249" t="s">
        <v>466</v>
      </c>
      <c r="G420" s="247"/>
      <c r="H420" s="250">
        <v>739.127</v>
      </c>
      <c r="I420" s="251"/>
      <c r="J420" s="247"/>
      <c r="K420" s="247"/>
      <c r="L420" s="252"/>
      <c r="M420" s="253"/>
      <c r="N420" s="254"/>
      <c r="O420" s="254"/>
      <c r="P420" s="254"/>
      <c r="Q420" s="254"/>
      <c r="R420" s="254"/>
      <c r="S420" s="254"/>
      <c r="T420" s="255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56" t="s">
        <v>143</v>
      </c>
      <c r="AU420" s="256" t="s">
        <v>82</v>
      </c>
      <c r="AV420" s="14" t="s">
        <v>82</v>
      </c>
      <c r="AW420" s="14" t="s">
        <v>4</v>
      </c>
      <c r="AX420" s="14" t="s">
        <v>80</v>
      </c>
      <c r="AY420" s="256" t="s">
        <v>132</v>
      </c>
    </row>
    <row r="421" spans="1:65" s="2" customFormat="1" ht="21.75" customHeight="1">
      <c r="A421" s="39"/>
      <c r="B421" s="40"/>
      <c r="C421" s="268" t="s">
        <v>471</v>
      </c>
      <c r="D421" s="268" t="s">
        <v>220</v>
      </c>
      <c r="E421" s="269" t="s">
        <v>472</v>
      </c>
      <c r="F421" s="270" t="s">
        <v>473</v>
      </c>
      <c r="G421" s="271" t="s">
        <v>368</v>
      </c>
      <c r="H421" s="272">
        <v>613.148</v>
      </c>
      <c r="I421" s="273"/>
      <c r="J421" s="274">
        <f>ROUND(I421*H421,2)</f>
        <v>0</v>
      </c>
      <c r="K421" s="270" t="s">
        <v>138</v>
      </c>
      <c r="L421" s="275"/>
      <c r="M421" s="276" t="s">
        <v>19</v>
      </c>
      <c r="N421" s="277" t="s">
        <v>43</v>
      </c>
      <c r="O421" s="85"/>
      <c r="P421" s="228">
        <f>O421*H421</f>
        <v>0</v>
      </c>
      <c r="Q421" s="228">
        <v>0.0002</v>
      </c>
      <c r="R421" s="228">
        <f>Q421*H421</f>
        <v>0.1226296</v>
      </c>
      <c r="S421" s="228">
        <v>0</v>
      </c>
      <c r="T421" s="229">
        <f>S421*H421</f>
        <v>0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30" t="s">
        <v>188</v>
      </c>
      <c r="AT421" s="230" t="s">
        <v>220</v>
      </c>
      <c r="AU421" s="230" t="s">
        <v>82</v>
      </c>
      <c r="AY421" s="18" t="s">
        <v>132</v>
      </c>
      <c r="BE421" s="231">
        <f>IF(N421="základní",J421,0)</f>
        <v>0</v>
      </c>
      <c r="BF421" s="231">
        <f>IF(N421="snížená",J421,0)</f>
        <v>0</v>
      </c>
      <c r="BG421" s="231">
        <f>IF(N421="zákl. přenesená",J421,0)</f>
        <v>0</v>
      </c>
      <c r="BH421" s="231">
        <f>IF(N421="sníž. přenesená",J421,0)</f>
        <v>0</v>
      </c>
      <c r="BI421" s="231">
        <f>IF(N421="nulová",J421,0)</f>
        <v>0</v>
      </c>
      <c r="BJ421" s="18" t="s">
        <v>80</v>
      </c>
      <c r="BK421" s="231">
        <f>ROUND(I421*H421,2)</f>
        <v>0</v>
      </c>
      <c r="BL421" s="18" t="s">
        <v>139</v>
      </c>
      <c r="BM421" s="230" t="s">
        <v>474</v>
      </c>
    </row>
    <row r="422" spans="1:47" s="2" customFormat="1" ht="12">
      <c r="A422" s="39"/>
      <c r="B422" s="40"/>
      <c r="C422" s="41"/>
      <c r="D422" s="232" t="s">
        <v>141</v>
      </c>
      <c r="E422" s="41"/>
      <c r="F422" s="233" t="s">
        <v>473</v>
      </c>
      <c r="G422" s="41"/>
      <c r="H422" s="41"/>
      <c r="I422" s="137"/>
      <c r="J422" s="41"/>
      <c r="K422" s="41"/>
      <c r="L422" s="45"/>
      <c r="M422" s="234"/>
      <c r="N422" s="235"/>
      <c r="O422" s="85"/>
      <c r="P422" s="85"/>
      <c r="Q422" s="85"/>
      <c r="R422" s="85"/>
      <c r="S422" s="85"/>
      <c r="T422" s="86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T422" s="18" t="s">
        <v>141</v>
      </c>
      <c r="AU422" s="18" t="s">
        <v>82</v>
      </c>
    </row>
    <row r="423" spans="1:51" s="14" customFormat="1" ht="12">
      <c r="A423" s="14"/>
      <c r="B423" s="246"/>
      <c r="C423" s="247"/>
      <c r="D423" s="232" t="s">
        <v>143</v>
      </c>
      <c r="E423" s="248" t="s">
        <v>19</v>
      </c>
      <c r="F423" s="249" t="s">
        <v>475</v>
      </c>
      <c r="G423" s="247"/>
      <c r="H423" s="250">
        <v>559.45</v>
      </c>
      <c r="I423" s="251"/>
      <c r="J423" s="247"/>
      <c r="K423" s="247"/>
      <c r="L423" s="252"/>
      <c r="M423" s="253"/>
      <c r="N423" s="254"/>
      <c r="O423" s="254"/>
      <c r="P423" s="254"/>
      <c r="Q423" s="254"/>
      <c r="R423" s="254"/>
      <c r="S423" s="254"/>
      <c r="T423" s="255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56" t="s">
        <v>143</v>
      </c>
      <c r="AU423" s="256" t="s">
        <v>82</v>
      </c>
      <c r="AV423" s="14" t="s">
        <v>82</v>
      </c>
      <c r="AW423" s="14" t="s">
        <v>33</v>
      </c>
      <c r="AX423" s="14" t="s">
        <v>72</v>
      </c>
      <c r="AY423" s="256" t="s">
        <v>132</v>
      </c>
    </row>
    <row r="424" spans="1:51" s="14" customFormat="1" ht="12">
      <c r="A424" s="14"/>
      <c r="B424" s="246"/>
      <c r="C424" s="247"/>
      <c r="D424" s="232" t="s">
        <v>143</v>
      </c>
      <c r="E424" s="248" t="s">
        <v>19</v>
      </c>
      <c r="F424" s="249" t="s">
        <v>476</v>
      </c>
      <c r="G424" s="247"/>
      <c r="H424" s="250">
        <v>24.5</v>
      </c>
      <c r="I424" s="251"/>
      <c r="J424" s="247"/>
      <c r="K424" s="247"/>
      <c r="L424" s="252"/>
      <c r="M424" s="253"/>
      <c r="N424" s="254"/>
      <c r="O424" s="254"/>
      <c r="P424" s="254"/>
      <c r="Q424" s="254"/>
      <c r="R424" s="254"/>
      <c r="S424" s="254"/>
      <c r="T424" s="255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56" t="s">
        <v>143</v>
      </c>
      <c r="AU424" s="256" t="s">
        <v>82</v>
      </c>
      <c r="AV424" s="14" t="s">
        <v>82</v>
      </c>
      <c r="AW424" s="14" t="s">
        <v>33</v>
      </c>
      <c r="AX424" s="14" t="s">
        <v>72</v>
      </c>
      <c r="AY424" s="256" t="s">
        <v>132</v>
      </c>
    </row>
    <row r="425" spans="1:51" s="15" customFormat="1" ht="12">
      <c r="A425" s="15"/>
      <c r="B425" s="257"/>
      <c r="C425" s="258"/>
      <c r="D425" s="232" t="s">
        <v>143</v>
      </c>
      <c r="E425" s="259" t="s">
        <v>19</v>
      </c>
      <c r="F425" s="260" t="s">
        <v>148</v>
      </c>
      <c r="G425" s="258"/>
      <c r="H425" s="261">
        <v>583.95</v>
      </c>
      <c r="I425" s="262"/>
      <c r="J425" s="258"/>
      <c r="K425" s="258"/>
      <c r="L425" s="263"/>
      <c r="M425" s="264"/>
      <c r="N425" s="265"/>
      <c r="O425" s="265"/>
      <c r="P425" s="265"/>
      <c r="Q425" s="265"/>
      <c r="R425" s="265"/>
      <c r="S425" s="265"/>
      <c r="T425" s="266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T425" s="267" t="s">
        <v>143</v>
      </c>
      <c r="AU425" s="267" t="s">
        <v>82</v>
      </c>
      <c r="AV425" s="15" t="s">
        <v>139</v>
      </c>
      <c r="AW425" s="15" t="s">
        <v>33</v>
      </c>
      <c r="AX425" s="15" t="s">
        <v>80</v>
      </c>
      <c r="AY425" s="267" t="s">
        <v>132</v>
      </c>
    </row>
    <row r="426" spans="1:51" s="14" customFormat="1" ht="12">
      <c r="A426" s="14"/>
      <c r="B426" s="246"/>
      <c r="C426" s="247"/>
      <c r="D426" s="232" t="s">
        <v>143</v>
      </c>
      <c r="E426" s="247"/>
      <c r="F426" s="249" t="s">
        <v>477</v>
      </c>
      <c r="G426" s="247"/>
      <c r="H426" s="250">
        <v>613.148</v>
      </c>
      <c r="I426" s="251"/>
      <c r="J426" s="247"/>
      <c r="K426" s="247"/>
      <c r="L426" s="252"/>
      <c r="M426" s="253"/>
      <c r="N426" s="254"/>
      <c r="O426" s="254"/>
      <c r="P426" s="254"/>
      <c r="Q426" s="254"/>
      <c r="R426" s="254"/>
      <c r="S426" s="254"/>
      <c r="T426" s="255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56" t="s">
        <v>143</v>
      </c>
      <c r="AU426" s="256" t="s">
        <v>82</v>
      </c>
      <c r="AV426" s="14" t="s">
        <v>82</v>
      </c>
      <c r="AW426" s="14" t="s">
        <v>4</v>
      </c>
      <c r="AX426" s="14" t="s">
        <v>80</v>
      </c>
      <c r="AY426" s="256" t="s">
        <v>132</v>
      </c>
    </row>
    <row r="427" spans="1:65" s="2" customFormat="1" ht="21.75" customHeight="1">
      <c r="A427" s="39"/>
      <c r="B427" s="40"/>
      <c r="C427" s="219" t="s">
        <v>478</v>
      </c>
      <c r="D427" s="219" t="s">
        <v>134</v>
      </c>
      <c r="E427" s="220" t="s">
        <v>479</v>
      </c>
      <c r="F427" s="221" t="s">
        <v>480</v>
      </c>
      <c r="G427" s="222" t="s">
        <v>137</v>
      </c>
      <c r="H427" s="223">
        <v>5343.426</v>
      </c>
      <c r="I427" s="224"/>
      <c r="J427" s="225">
        <f>ROUND(I427*H427,2)</f>
        <v>0</v>
      </c>
      <c r="K427" s="221" t="s">
        <v>138</v>
      </c>
      <c r="L427" s="45"/>
      <c r="M427" s="226" t="s">
        <v>19</v>
      </c>
      <c r="N427" s="227" t="s">
        <v>43</v>
      </c>
      <c r="O427" s="85"/>
      <c r="P427" s="228">
        <f>O427*H427</f>
        <v>0</v>
      </c>
      <c r="Q427" s="228">
        <v>0.01146</v>
      </c>
      <c r="R427" s="228">
        <f>Q427*H427</f>
        <v>61.23566196</v>
      </c>
      <c r="S427" s="228">
        <v>0</v>
      </c>
      <c r="T427" s="229">
        <f>S427*H427</f>
        <v>0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30" t="s">
        <v>139</v>
      </c>
      <c r="AT427" s="230" t="s">
        <v>134</v>
      </c>
      <c r="AU427" s="230" t="s">
        <v>82</v>
      </c>
      <c r="AY427" s="18" t="s">
        <v>132</v>
      </c>
      <c r="BE427" s="231">
        <f>IF(N427="základní",J427,0)</f>
        <v>0</v>
      </c>
      <c r="BF427" s="231">
        <f>IF(N427="snížená",J427,0)</f>
        <v>0</v>
      </c>
      <c r="BG427" s="231">
        <f>IF(N427="zákl. přenesená",J427,0)</f>
        <v>0</v>
      </c>
      <c r="BH427" s="231">
        <f>IF(N427="sníž. přenesená",J427,0)</f>
        <v>0</v>
      </c>
      <c r="BI427" s="231">
        <f>IF(N427="nulová",J427,0)</f>
        <v>0</v>
      </c>
      <c r="BJ427" s="18" t="s">
        <v>80</v>
      </c>
      <c r="BK427" s="231">
        <f>ROUND(I427*H427,2)</f>
        <v>0</v>
      </c>
      <c r="BL427" s="18" t="s">
        <v>139</v>
      </c>
      <c r="BM427" s="230" t="s">
        <v>481</v>
      </c>
    </row>
    <row r="428" spans="1:47" s="2" customFormat="1" ht="12">
      <c r="A428" s="39"/>
      <c r="B428" s="40"/>
      <c r="C428" s="41"/>
      <c r="D428" s="232" t="s">
        <v>141</v>
      </c>
      <c r="E428" s="41"/>
      <c r="F428" s="233" t="s">
        <v>482</v>
      </c>
      <c r="G428" s="41"/>
      <c r="H428" s="41"/>
      <c r="I428" s="137"/>
      <c r="J428" s="41"/>
      <c r="K428" s="41"/>
      <c r="L428" s="45"/>
      <c r="M428" s="234"/>
      <c r="N428" s="235"/>
      <c r="O428" s="85"/>
      <c r="P428" s="85"/>
      <c r="Q428" s="85"/>
      <c r="R428" s="85"/>
      <c r="S428" s="85"/>
      <c r="T428" s="86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T428" s="18" t="s">
        <v>141</v>
      </c>
      <c r="AU428" s="18" t="s">
        <v>82</v>
      </c>
    </row>
    <row r="429" spans="1:51" s="13" customFormat="1" ht="12">
      <c r="A429" s="13"/>
      <c r="B429" s="236"/>
      <c r="C429" s="237"/>
      <c r="D429" s="232" t="s">
        <v>143</v>
      </c>
      <c r="E429" s="238" t="s">
        <v>19</v>
      </c>
      <c r="F429" s="239" t="s">
        <v>321</v>
      </c>
      <c r="G429" s="237"/>
      <c r="H429" s="238" t="s">
        <v>19</v>
      </c>
      <c r="I429" s="240"/>
      <c r="J429" s="237"/>
      <c r="K429" s="237"/>
      <c r="L429" s="241"/>
      <c r="M429" s="242"/>
      <c r="N429" s="243"/>
      <c r="O429" s="243"/>
      <c r="P429" s="243"/>
      <c r="Q429" s="243"/>
      <c r="R429" s="243"/>
      <c r="S429" s="243"/>
      <c r="T429" s="244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5" t="s">
        <v>143</v>
      </c>
      <c r="AU429" s="245" t="s">
        <v>82</v>
      </c>
      <c r="AV429" s="13" t="s">
        <v>80</v>
      </c>
      <c r="AW429" s="13" t="s">
        <v>33</v>
      </c>
      <c r="AX429" s="13" t="s">
        <v>72</v>
      </c>
      <c r="AY429" s="245" t="s">
        <v>132</v>
      </c>
    </row>
    <row r="430" spans="1:51" s="14" customFormat="1" ht="12">
      <c r="A430" s="14"/>
      <c r="B430" s="246"/>
      <c r="C430" s="247"/>
      <c r="D430" s="232" t="s">
        <v>143</v>
      </c>
      <c r="E430" s="248" t="s">
        <v>19</v>
      </c>
      <c r="F430" s="249" t="s">
        <v>322</v>
      </c>
      <c r="G430" s="247"/>
      <c r="H430" s="250">
        <v>69.78</v>
      </c>
      <c r="I430" s="251"/>
      <c r="J430" s="247"/>
      <c r="K430" s="247"/>
      <c r="L430" s="252"/>
      <c r="M430" s="253"/>
      <c r="N430" s="254"/>
      <c r="O430" s="254"/>
      <c r="P430" s="254"/>
      <c r="Q430" s="254"/>
      <c r="R430" s="254"/>
      <c r="S430" s="254"/>
      <c r="T430" s="255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56" t="s">
        <v>143</v>
      </c>
      <c r="AU430" s="256" t="s">
        <v>82</v>
      </c>
      <c r="AV430" s="14" t="s">
        <v>82</v>
      </c>
      <c r="AW430" s="14" t="s">
        <v>33</v>
      </c>
      <c r="AX430" s="14" t="s">
        <v>72</v>
      </c>
      <c r="AY430" s="256" t="s">
        <v>132</v>
      </c>
    </row>
    <row r="431" spans="1:51" s="13" customFormat="1" ht="12">
      <c r="A431" s="13"/>
      <c r="B431" s="236"/>
      <c r="C431" s="237"/>
      <c r="D431" s="232" t="s">
        <v>143</v>
      </c>
      <c r="E431" s="238" t="s">
        <v>19</v>
      </c>
      <c r="F431" s="239" t="s">
        <v>323</v>
      </c>
      <c r="G431" s="237"/>
      <c r="H431" s="238" t="s">
        <v>19</v>
      </c>
      <c r="I431" s="240"/>
      <c r="J431" s="237"/>
      <c r="K431" s="237"/>
      <c r="L431" s="241"/>
      <c r="M431" s="242"/>
      <c r="N431" s="243"/>
      <c r="O431" s="243"/>
      <c r="P431" s="243"/>
      <c r="Q431" s="243"/>
      <c r="R431" s="243"/>
      <c r="S431" s="243"/>
      <c r="T431" s="244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5" t="s">
        <v>143</v>
      </c>
      <c r="AU431" s="245" t="s">
        <v>82</v>
      </c>
      <c r="AV431" s="13" t="s">
        <v>80</v>
      </c>
      <c r="AW431" s="13" t="s">
        <v>33</v>
      </c>
      <c r="AX431" s="13" t="s">
        <v>72</v>
      </c>
      <c r="AY431" s="245" t="s">
        <v>132</v>
      </c>
    </row>
    <row r="432" spans="1:51" s="14" customFormat="1" ht="12">
      <c r="A432" s="14"/>
      <c r="B432" s="246"/>
      <c r="C432" s="247"/>
      <c r="D432" s="232" t="s">
        <v>143</v>
      </c>
      <c r="E432" s="248" t="s">
        <v>19</v>
      </c>
      <c r="F432" s="249" t="s">
        <v>324</v>
      </c>
      <c r="G432" s="247"/>
      <c r="H432" s="250">
        <v>454.218</v>
      </c>
      <c r="I432" s="251"/>
      <c r="J432" s="247"/>
      <c r="K432" s="247"/>
      <c r="L432" s="252"/>
      <c r="M432" s="253"/>
      <c r="N432" s="254"/>
      <c r="O432" s="254"/>
      <c r="P432" s="254"/>
      <c r="Q432" s="254"/>
      <c r="R432" s="254"/>
      <c r="S432" s="254"/>
      <c r="T432" s="255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56" t="s">
        <v>143</v>
      </c>
      <c r="AU432" s="256" t="s">
        <v>82</v>
      </c>
      <c r="AV432" s="14" t="s">
        <v>82</v>
      </c>
      <c r="AW432" s="14" t="s">
        <v>33</v>
      </c>
      <c r="AX432" s="14" t="s">
        <v>72</v>
      </c>
      <c r="AY432" s="256" t="s">
        <v>132</v>
      </c>
    </row>
    <row r="433" spans="1:51" s="13" customFormat="1" ht="12">
      <c r="A433" s="13"/>
      <c r="B433" s="236"/>
      <c r="C433" s="237"/>
      <c r="D433" s="232" t="s">
        <v>143</v>
      </c>
      <c r="E433" s="238" t="s">
        <v>19</v>
      </c>
      <c r="F433" s="239" t="s">
        <v>325</v>
      </c>
      <c r="G433" s="237"/>
      <c r="H433" s="238" t="s">
        <v>19</v>
      </c>
      <c r="I433" s="240"/>
      <c r="J433" s="237"/>
      <c r="K433" s="237"/>
      <c r="L433" s="241"/>
      <c r="M433" s="242"/>
      <c r="N433" s="243"/>
      <c r="O433" s="243"/>
      <c r="P433" s="243"/>
      <c r="Q433" s="243"/>
      <c r="R433" s="243"/>
      <c r="S433" s="243"/>
      <c r="T433" s="244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5" t="s">
        <v>143</v>
      </c>
      <c r="AU433" s="245" t="s">
        <v>82</v>
      </c>
      <c r="AV433" s="13" t="s">
        <v>80</v>
      </c>
      <c r="AW433" s="13" t="s">
        <v>33</v>
      </c>
      <c r="AX433" s="13" t="s">
        <v>72</v>
      </c>
      <c r="AY433" s="245" t="s">
        <v>132</v>
      </c>
    </row>
    <row r="434" spans="1:51" s="14" customFormat="1" ht="12">
      <c r="A434" s="14"/>
      <c r="B434" s="246"/>
      <c r="C434" s="247"/>
      <c r="D434" s="232" t="s">
        <v>143</v>
      </c>
      <c r="E434" s="248" t="s">
        <v>19</v>
      </c>
      <c r="F434" s="249" t="s">
        <v>351</v>
      </c>
      <c r="G434" s="247"/>
      <c r="H434" s="250">
        <v>848.99</v>
      </c>
      <c r="I434" s="251"/>
      <c r="J434" s="247"/>
      <c r="K434" s="247"/>
      <c r="L434" s="252"/>
      <c r="M434" s="253"/>
      <c r="N434" s="254"/>
      <c r="O434" s="254"/>
      <c r="P434" s="254"/>
      <c r="Q434" s="254"/>
      <c r="R434" s="254"/>
      <c r="S434" s="254"/>
      <c r="T434" s="255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56" t="s">
        <v>143</v>
      </c>
      <c r="AU434" s="256" t="s">
        <v>82</v>
      </c>
      <c r="AV434" s="14" t="s">
        <v>82</v>
      </c>
      <c r="AW434" s="14" t="s">
        <v>33</v>
      </c>
      <c r="AX434" s="14" t="s">
        <v>72</v>
      </c>
      <c r="AY434" s="256" t="s">
        <v>132</v>
      </c>
    </row>
    <row r="435" spans="1:51" s="13" customFormat="1" ht="12">
      <c r="A435" s="13"/>
      <c r="B435" s="236"/>
      <c r="C435" s="237"/>
      <c r="D435" s="232" t="s">
        <v>143</v>
      </c>
      <c r="E435" s="238" t="s">
        <v>19</v>
      </c>
      <c r="F435" s="239" t="s">
        <v>327</v>
      </c>
      <c r="G435" s="237"/>
      <c r="H435" s="238" t="s">
        <v>19</v>
      </c>
      <c r="I435" s="240"/>
      <c r="J435" s="237"/>
      <c r="K435" s="237"/>
      <c r="L435" s="241"/>
      <c r="M435" s="242"/>
      <c r="N435" s="243"/>
      <c r="O435" s="243"/>
      <c r="P435" s="243"/>
      <c r="Q435" s="243"/>
      <c r="R435" s="243"/>
      <c r="S435" s="243"/>
      <c r="T435" s="244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5" t="s">
        <v>143</v>
      </c>
      <c r="AU435" s="245" t="s">
        <v>82</v>
      </c>
      <c r="AV435" s="13" t="s">
        <v>80</v>
      </c>
      <c r="AW435" s="13" t="s">
        <v>33</v>
      </c>
      <c r="AX435" s="13" t="s">
        <v>72</v>
      </c>
      <c r="AY435" s="245" t="s">
        <v>132</v>
      </c>
    </row>
    <row r="436" spans="1:51" s="14" customFormat="1" ht="12">
      <c r="A436" s="14"/>
      <c r="B436" s="246"/>
      <c r="C436" s="247"/>
      <c r="D436" s="232" t="s">
        <v>143</v>
      </c>
      <c r="E436" s="248" t="s">
        <v>19</v>
      </c>
      <c r="F436" s="249" t="s">
        <v>328</v>
      </c>
      <c r="G436" s="247"/>
      <c r="H436" s="250">
        <v>5526.319</v>
      </c>
      <c r="I436" s="251"/>
      <c r="J436" s="247"/>
      <c r="K436" s="247"/>
      <c r="L436" s="252"/>
      <c r="M436" s="253"/>
      <c r="N436" s="254"/>
      <c r="O436" s="254"/>
      <c r="P436" s="254"/>
      <c r="Q436" s="254"/>
      <c r="R436" s="254"/>
      <c r="S436" s="254"/>
      <c r="T436" s="255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56" t="s">
        <v>143</v>
      </c>
      <c r="AU436" s="256" t="s">
        <v>82</v>
      </c>
      <c r="AV436" s="14" t="s">
        <v>82</v>
      </c>
      <c r="AW436" s="14" t="s">
        <v>33</v>
      </c>
      <c r="AX436" s="14" t="s">
        <v>72</v>
      </c>
      <c r="AY436" s="256" t="s">
        <v>132</v>
      </c>
    </row>
    <row r="437" spans="1:51" s="13" customFormat="1" ht="12">
      <c r="A437" s="13"/>
      <c r="B437" s="236"/>
      <c r="C437" s="237"/>
      <c r="D437" s="232" t="s">
        <v>143</v>
      </c>
      <c r="E437" s="238" t="s">
        <v>19</v>
      </c>
      <c r="F437" s="239" t="s">
        <v>329</v>
      </c>
      <c r="G437" s="237"/>
      <c r="H437" s="238" t="s">
        <v>19</v>
      </c>
      <c r="I437" s="240"/>
      <c r="J437" s="237"/>
      <c r="K437" s="237"/>
      <c r="L437" s="241"/>
      <c r="M437" s="242"/>
      <c r="N437" s="243"/>
      <c r="O437" s="243"/>
      <c r="P437" s="243"/>
      <c r="Q437" s="243"/>
      <c r="R437" s="243"/>
      <c r="S437" s="243"/>
      <c r="T437" s="244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45" t="s">
        <v>143</v>
      </c>
      <c r="AU437" s="245" t="s">
        <v>82</v>
      </c>
      <c r="AV437" s="13" t="s">
        <v>80</v>
      </c>
      <c r="AW437" s="13" t="s">
        <v>33</v>
      </c>
      <c r="AX437" s="13" t="s">
        <v>72</v>
      </c>
      <c r="AY437" s="245" t="s">
        <v>132</v>
      </c>
    </row>
    <row r="438" spans="1:51" s="14" customFormat="1" ht="12">
      <c r="A438" s="14"/>
      <c r="B438" s="246"/>
      <c r="C438" s="247"/>
      <c r="D438" s="232" t="s">
        <v>143</v>
      </c>
      <c r="E438" s="248" t="s">
        <v>19</v>
      </c>
      <c r="F438" s="249" t="s">
        <v>330</v>
      </c>
      <c r="G438" s="247"/>
      <c r="H438" s="250">
        <v>-951.502</v>
      </c>
      <c r="I438" s="251"/>
      <c r="J438" s="247"/>
      <c r="K438" s="247"/>
      <c r="L438" s="252"/>
      <c r="M438" s="253"/>
      <c r="N438" s="254"/>
      <c r="O438" s="254"/>
      <c r="P438" s="254"/>
      <c r="Q438" s="254"/>
      <c r="R438" s="254"/>
      <c r="S438" s="254"/>
      <c r="T438" s="255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56" t="s">
        <v>143</v>
      </c>
      <c r="AU438" s="256" t="s">
        <v>82</v>
      </c>
      <c r="AV438" s="14" t="s">
        <v>82</v>
      </c>
      <c r="AW438" s="14" t="s">
        <v>33</v>
      </c>
      <c r="AX438" s="14" t="s">
        <v>72</v>
      </c>
      <c r="AY438" s="256" t="s">
        <v>132</v>
      </c>
    </row>
    <row r="439" spans="1:51" s="14" customFormat="1" ht="12">
      <c r="A439" s="14"/>
      <c r="B439" s="246"/>
      <c r="C439" s="247"/>
      <c r="D439" s="232" t="s">
        <v>143</v>
      </c>
      <c r="E439" s="248" t="s">
        <v>19</v>
      </c>
      <c r="F439" s="249" t="s">
        <v>331</v>
      </c>
      <c r="G439" s="247"/>
      <c r="H439" s="250">
        <v>-252.409</v>
      </c>
      <c r="I439" s="251"/>
      <c r="J439" s="247"/>
      <c r="K439" s="247"/>
      <c r="L439" s="252"/>
      <c r="M439" s="253"/>
      <c r="N439" s="254"/>
      <c r="O439" s="254"/>
      <c r="P439" s="254"/>
      <c r="Q439" s="254"/>
      <c r="R439" s="254"/>
      <c r="S439" s="254"/>
      <c r="T439" s="255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56" t="s">
        <v>143</v>
      </c>
      <c r="AU439" s="256" t="s">
        <v>82</v>
      </c>
      <c r="AV439" s="14" t="s">
        <v>82</v>
      </c>
      <c r="AW439" s="14" t="s">
        <v>33</v>
      </c>
      <c r="AX439" s="14" t="s">
        <v>72</v>
      </c>
      <c r="AY439" s="256" t="s">
        <v>132</v>
      </c>
    </row>
    <row r="440" spans="1:51" s="14" customFormat="1" ht="12">
      <c r="A440" s="14"/>
      <c r="B440" s="246"/>
      <c r="C440" s="247"/>
      <c r="D440" s="232" t="s">
        <v>143</v>
      </c>
      <c r="E440" s="248" t="s">
        <v>19</v>
      </c>
      <c r="F440" s="249" t="s">
        <v>332</v>
      </c>
      <c r="G440" s="247"/>
      <c r="H440" s="250">
        <v>-9.212</v>
      </c>
      <c r="I440" s="251"/>
      <c r="J440" s="247"/>
      <c r="K440" s="247"/>
      <c r="L440" s="252"/>
      <c r="M440" s="253"/>
      <c r="N440" s="254"/>
      <c r="O440" s="254"/>
      <c r="P440" s="254"/>
      <c r="Q440" s="254"/>
      <c r="R440" s="254"/>
      <c r="S440" s="254"/>
      <c r="T440" s="255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56" t="s">
        <v>143</v>
      </c>
      <c r="AU440" s="256" t="s">
        <v>82</v>
      </c>
      <c r="AV440" s="14" t="s">
        <v>82</v>
      </c>
      <c r="AW440" s="14" t="s">
        <v>33</v>
      </c>
      <c r="AX440" s="14" t="s">
        <v>72</v>
      </c>
      <c r="AY440" s="256" t="s">
        <v>132</v>
      </c>
    </row>
    <row r="441" spans="1:51" s="14" customFormat="1" ht="12">
      <c r="A441" s="14"/>
      <c r="B441" s="246"/>
      <c r="C441" s="247"/>
      <c r="D441" s="232" t="s">
        <v>143</v>
      </c>
      <c r="E441" s="248" t="s">
        <v>19</v>
      </c>
      <c r="F441" s="249" t="s">
        <v>333</v>
      </c>
      <c r="G441" s="247"/>
      <c r="H441" s="250">
        <v>-32.81</v>
      </c>
      <c r="I441" s="251"/>
      <c r="J441" s="247"/>
      <c r="K441" s="247"/>
      <c r="L441" s="252"/>
      <c r="M441" s="253"/>
      <c r="N441" s="254"/>
      <c r="O441" s="254"/>
      <c r="P441" s="254"/>
      <c r="Q441" s="254"/>
      <c r="R441" s="254"/>
      <c r="S441" s="254"/>
      <c r="T441" s="255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56" t="s">
        <v>143</v>
      </c>
      <c r="AU441" s="256" t="s">
        <v>82</v>
      </c>
      <c r="AV441" s="14" t="s">
        <v>82</v>
      </c>
      <c r="AW441" s="14" t="s">
        <v>33</v>
      </c>
      <c r="AX441" s="14" t="s">
        <v>72</v>
      </c>
      <c r="AY441" s="256" t="s">
        <v>132</v>
      </c>
    </row>
    <row r="442" spans="1:51" s="14" customFormat="1" ht="12">
      <c r="A442" s="14"/>
      <c r="B442" s="246"/>
      <c r="C442" s="247"/>
      <c r="D442" s="232" t="s">
        <v>143</v>
      </c>
      <c r="E442" s="248" t="s">
        <v>19</v>
      </c>
      <c r="F442" s="249" t="s">
        <v>334</v>
      </c>
      <c r="G442" s="247"/>
      <c r="H442" s="250">
        <v>-217.344</v>
      </c>
      <c r="I442" s="251"/>
      <c r="J442" s="247"/>
      <c r="K442" s="247"/>
      <c r="L442" s="252"/>
      <c r="M442" s="253"/>
      <c r="N442" s="254"/>
      <c r="O442" s="254"/>
      <c r="P442" s="254"/>
      <c r="Q442" s="254"/>
      <c r="R442" s="254"/>
      <c r="S442" s="254"/>
      <c r="T442" s="255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56" t="s">
        <v>143</v>
      </c>
      <c r="AU442" s="256" t="s">
        <v>82</v>
      </c>
      <c r="AV442" s="14" t="s">
        <v>82</v>
      </c>
      <c r="AW442" s="14" t="s">
        <v>33</v>
      </c>
      <c r="AX442" s="14" t="s">
        <v>72</v>
      </c>
      <c r="AY442" s="256" t="s">
        <v>132</v>
      </c>
    </row>
    <row r="443" spans="1:51" s="14" customFormat="1" ht="12">
      <c r="A443" s="14"/>
      <c r="B443" s="246"/>
      <c r="C443" s="247"/>
      <c r="D443" s="232" t="s">
        <v>143</v>
      </c>
      <c r="E443" s="248" t="s">
        <v>19</v>
      </c>
      <c r="F443" s="249" t="s">
        <v>335</v>
      </c>
      <c r="G443" s="247"/>
      <c r="H443" s="250">
        <v>-36.608</v>
      </c>
      <c r="I443" s="251"/>
      <c r="J443" s="247"/>
      <c r="K443" s="247"/>
      <c r="L443" s="252"/>
      <c r="M443" s="253"/>
      <c r="N443" s="254"/>
      <c r="O443" s="254"/>
      <c r="P443" s="254"/>
      <c r="Q443" s="254"/>
      <c r="R443" s="254"/>
      <c r="S443" s="254"/>
      <c r="T443" s="255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56" t="s">
        <v>143</v>
      </c>
      <c r="AU443" s="256" t="s">
        <v>82</v>
      </c>
      <c r="AV443" s="14" t="s">
        <v>82</v>
      </c>
      <c r="AW443" s="14" t="s">
        <v>33</v>
      </c>
      <c r="AX443" s="14" t="s">
        <v>72</v>
      </c>
      <c r="AY443" s="256" t="s">
        <v>132</v>
      </c>
    </row>
    <row r="444" spans="1:51" s="14" customFormat="1" ht="12">
      <c r="A444" s="14"/>
      <c r="B444" s="246"/>
      <c r="C444" s="247"/>
      <c r="D444" s="232" t="s">
        <v>143</v>
      </c>
      <c r="E444" s="248" t="s">
        <v>19</v>
      </c>
      <c r="F444" s="249" t="s">
        <v>336</v>
      </c>
      <c r="G444" s="247"/>
      <c r="H444" s="250">
        <v>-7.84</v>
      </c>
      <c r="I444" s="251"/>
      <c r="J444" s="247"/>
      <c r="K444" s="247"/>
      <c r="L444" s="252"/>
      <c r="M444" s="253"/>
      <c r="N444" s="254"/>
      <c r="O444" s="254"/>
      <c r="P444" s="254"/>
      <c r="Q444" s="254"/>
      <c r="R444" s="254"/>
      <c r="S444" s="254"/>
      <c r="T444" s="255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56" t="s">
        <v>143</v>
      </c>
      <c r="AU444" s="256" t="s">
        <v>82</v>
      </c>
      <c r="AV444" s="14" t="s">
        <v>82</v>
      </c>
      <c r="AW444" s="14" t="s">
        <v>33</v>
      </c>
      <c r="AX444" s="14" t="s">
        <v>72</v>
      </c>
      <c r="AY444" s="256" t="s">
        <v>132</v>
      </c>
    </row>
    <row r="445" spans="1:51" s="14" customFormat="1" ht="12">
      <c r="A445" s="14"/>
      <c r="B445" s="246"/>
      <c r="C445" s="247"/>
      <c r="D445" s="232" t="s">
        <v>143</v>
      </c>
      <c r="E445" s="248" t="s">
        <v>19</v>
      </c>
      <c r="F445" s="249" t="s">
        <v>337</v>
      </c>
      <c r="G445" s="247"/>
      <c r="H445" s="250">
        <v>-16.111</v>
      </c>
      <c r="I445" s="251"/>
      <c r="J445" s="247"/>
      <c r="K445" s="247"/>
      <c r="L445" s="252"/>
      <c r="M445" s="253"/>
      <c r="N445" s="254"/>
      <c r="O445" s="254"/>
      <c r="P445" s="254"/>
      <c r="Q445" s="254"/>
      <c r="R445" s="254"/>
      <c r="S445" s="254"/>
      <c r="T445" s="255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56" t="s">
        <v>143</v>
      </c>
      <c r="AU445" s="256" t="s">
        <v>82</v>
      </c>
      <c r="AV445" s="14" t="s">
        <v>82</v>
      </c>
      <c r="AW445" s="14" t="s">
        <v>33</v>
      </c>
      <c r="AX445" s="14" t="s">
        <v>72</v>
      </c>
      <c r="AY445" s="256" t="s">
        <v>132</v>
      </c>
    </row>
    <row r="446" spans="1:51" s="14" customFormat="1" ht="12">
      <c r="A446" s="14"/>
      <c r="B446" s="246"/>
      <c r="C446" s="247"/>
      <c r="D446" s="232" t="s">
        <v>143</v>
      </c>
      <c r="E446" s="248" t="s">
        <v>19</v>
      </c>
      <c r="F446" s="249" t="s">
        <v>338</v>
      </c>
      <c r="G446" s="247"/>
      <c r="H446" s="250">
        <v>-2.195</v>
      </c>
      <c r="I446" s="251"/>
      <c r="J446" s="247"/>
      <c r="K446" s="247"/>
      <c r="L446" s="252"/>
      <c r="M446" s="253"/>
      <c r="N446" s="254"/>
      <c r="O446" s="254"/>
      <c r="P446" s="254"/>
      <c r="Q446" s="254"/>
      <c r="R446" s="254"/>
      <c r="S446" s="254"/>
      <c r="T446" s="255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56" t="s">
        <v>143</v>
      </c>
      <c r="AU446" s="256" t="s">
        <v>82</v>
      </c>
      <c r="AV446" s="14" t="s">
        <v>82</v>
      </c>
      <c r="AW446" s="14" t="s">
        <v>33</v>
      </c>
      <c r="AX446" s="14" t="s">
        <v>72</v>
      </c>
      <c r="AY446" s="256" t="s">
        <v>132</v>
      </c>
    </row>
    <row r="447" spans="1:51" s="14" customFormat="1" ht="12">
      <c r="A447" s="14"/>
      <c r="B447" s="246"/>
      <c r="C447" s="247"/>
      <c r="D447" s="232" t="s">
        <v>143</v>
      </c>
      <c r="E447" s="248" t="s">
        <v>19</v>
      </c>
      <c r="F447" s="249" t="s">
        <v>339</v>
      </c>
      <c r="G447" s="247"/>
      <c r="H447" s="250">
        <v>-23.52</v>
      </c>
      <c r="I447" s="251"/>
      <c r="J447" s="247"/>
      <c r="K447" s="247"/>
      <c r="L447" s="252"/>
      <c r="M447" s="253"/>
      <c r="N447" s="254"/>
      <c r="O447" s="254"/>
      <c r="P447" s="254"/>
      <c r="Q447" s="254"/>
      <c r="R447" s="254"/>
      <c r="S447" s="254"/>
      <c r="T447" s="255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56" t="s">
        <v>143</v>
      </c>
      <c r="AU447" s="256" t="s">
        <v>82</v>
      </c>
      <c r="AV447" s="14" t="s">
        <v>82</v>
      </c>
      <c r="AW447" s="14" t="s">
        <v>33</v>
      </c>
      <c r="AX447" s="14" t="s">
        <v>72</v>
      </c>
      <c r="AY447" s="256" t="s">
        <v>132</v>
      </c>
    </row>
    <row r="448" spans="1:51" s="14" customFormat="1" ht="12">
      <c r="A448" s="14"/>
      <c r="B448" s="246"/>
      <c r="C448" s="247"/>
      <c r="D448" s="232" t="s">
        <v>143</v>
      </c>
      <c r="E448" s="248" t="s">
        <v>19</v>
      </c>
      <c r="F448" s="249" t="s">
        <v>340</v>
      </c>
      <c r="G448" s="247"/>
      <c r="H448" s="250">
        <v>-3.802</v>
      </c>
      <c r="I448" s="251"/>
      <c r="J448" s="247"/>
      <c r="K448" s="247"/>
      <c r="L448" s="252"/>
      <c r="M448" s="253"/>
      <c r="N448" s="254"/>
      <c r="O448" s="254"/>
      <c r="P448" s="254"/>
      <c r="Q448" s="254"/>
      <c r="R448" s="254"/>
      <c r="S448" s="254"/>
      <c r="T448" s="255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56" t="s">
        <v>143</v>
      </c>
      <c r="AU448" s="256" t="s">
        <v>82</v>
      </c>
      <c r="AV448" s="14" t="s">
        <v>82</v>
      </c>
      <c r="AW448" s="14" t="s">
        <v>33</v>
      </c>
      <c r="AX448" s="14" t="s">
        <v>72</v>
      </c>
      <c r="AY448" s="256" t="s">
        <v>132</v>
      </c>
    </row>
    <row r="449" spans="1:51" s="14" customFormat="1" ht="12">
      <c r="A449" s="14"/>
      <c r="B449" s="246"/>
      <c r="C449" s="247"/>
      <c r="D449" s="232" t="s">
        <v>143</v>
      </c>
      <c r="E449" s="248" t="s">
        <v>19</v>
      </c>
      <c r="F449" s="249" t="s">
        <v>341</v>
      </c>
      <c r="G449" s="247"/>
      <c r="H449" s="250">
        <v>-2.528</v>
      </c>
      <c r="I449" s="251"/>
      <c r="J449" s="247"/>
      <c r="K449" s="247"/>
      <c r="L449" s="252"/>
      <c r="M449" s="253"/>
      <c r="N449" s="254"/>
      <c r="O449" s="254"/>
      <c r="P449" s="254"/>
      <c r="Q449" s="254"/>
      <c r="R449" s="254"/>
      <c r="S449" s="254"/>
      <c r="T449" s="255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56" t="s">
        <v>143</v>
      </c>
      <c r="AU449" s="256" t="s">
        <v>82</v>
      </c>
      <c r="AV449" s="14" t="s">
        <v>82</v>
      </c>
      <c r="AW449" s="14" t="s">
        <v>33</v>
      </c>
      <c r="AX449" s="14" t="s">
        <v>72</v>
      </c>
      <c r="AY449" s="256" t="s">
        <v>132</v>
      </c>
    </row>
    <row r="450" spans="1:51" s="15" customFormat="1" ht="12">
      <c r="A450" s="15"/>
      <c r="B450" s="257"/>
      <c r="C450" s="258"/>
      <c r="D450" s="232" t="s">
        <v>143</v>
      </c>
      <c r="E450" s="259" t="s">
        <v>19</v>
      </c>
      <c r="F450" s="260" t="s">
        <v>148</v>
      </c>
      <c r="G450" s="258"/>
      <c r="H450" s="261">
        <v>5343.4259999999995</v>
      </c>
      <c r="I450" s="262"/>
      <c r="J450" s="258"/>
      <c r="K450" s="258"/>
      <c r="L450" s="263"/>
      <c r="M450" s="264"/>
      <c r="N450" s="265"/>
      <c r="O450" s="265"/>
      <c r="P450" s="265"/>
      <c r="Q450" s="265"/>
      <c r="R450" s="265"/>
      <c r="S450" s="265"/>
      <c r="T450" s="266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T450" s="267" t="s">
        <v>143</v>
      </c>
      <c r="AU450" s="267" t="s">
        <v>82</v>
      </c>
      <c r="AV450" s="15" t="s">
        <v>139</v>
      </c>
      <c r="AW450" s="15" t="s">
        <v>33</v>
      </c>
      <c r="AX450" s="15" t="s">
        <v>80</v>
      </c>
      <c r="AY450" s="267" t="s">
        <v>132</v>
      </c>
    </row>
    <row r="451" spans="1:65" s="2" customFormat="1" ht="21.75" customHeight="1">
      <c r="A451" s="39"/>
      <c r="B451" s="40"/>
      <c r="C451" s="219" t="s">
        <v>483</v>
      </c>
      <c r="D451" s="219" t="s">
        <v>134</v>
      </c>
      <c r="E451" s="220" t="s">
        <v>484</v>
      </c>
      <c r="F451" s="221" t="s">
        <v>485</v>
      </c>
      <c r="G451" s="222" t="s">
        <v>137</v>
      </c>
      <c r="H451" s="223">
        <v>4819.428</v>
      </c>
      <c r="I451" s="224"/>
      <c r="J451" s="225">
        <f>ROUND(I451*H451,2)</f>
        <v>0</v>
      </c>
      <c r="K451" s="221" t="s">
        <v>138</v>
      </c>
      <c r="L451" s="45"/>
      <c r="M451" s="226" t="s">
        <v>19</v>
      </c>
      <c r="N451" s="227" t="s">
        <v>43</v>
      </c>
      <c r="O451" s="85"/>
      <c r="P451" s="228">
        <f>O451*H451</f>
        <v>0</v>
      </c>
      <c r="Q451" s="228">
        <v>0.00348</v>
      </c>
      <c r="R451" s="228">
        <f>Q451*H451</f>
        <v>16.77160944</v>
      </c>
      <c r="S451" s="228">
        <v>0</v>
      </c>
      <c r="T451" s="229">
        <f>S451*H451</f>
        <v>0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230" t="s">
        <v>139</v>
      </c>
      <c r="AT451" s="230" t="s">
        <v>134</v>
      </c>
      <c r="AU451" s="230" t="s">
        <v>82</v>
      </c>
      <c r="AY451" s="18" t="s">
        <v>132</v>
      </c>
      <c r="BE451" s="231">
        <f>IF(N451="základní",J451,0)</f>
        <v>0</v>
      </c>
      <c r="BF451" s="231">
        <f>IF(N451="snížená",J451,0)</f>
        <v>0</v>
      </c>
      <c r="BG451" s="231">
        <f>IF(N451="zákl. přenesená",J451,0)</f>
        <v>0</v>
      </c>
      <c r="BH451" s="231">
        <f>IF(N451="sníž. přenesená",J451,0)</f>
        <v>0</v>
      </c>
      <c r="BI451" s="231">
        <f>IF(N451="nulová",J451,0)</f>
        <v>0</v>
      </c>
      <c r="BJ451" s="18" t="s">
        <v>80</v>
      </c>
      <c r="BK451" s="231">
        <f>ROUND(I451*H451,2)</f>
        <v>0</v>
      </c>
      <c r="BL451" s="18" t="s">
        <v>139</v>
      </c>
      <c r="BM451" s="230" t="s">
        <v>486</v>
      </c>
    </row>
    <row r="452" spans="1:47" s="2" customFormat="1" ht="12">
      <c r="A452" s="39"/>
      <c r="B452" s="40"/>
      <c r="C452" s="41"/>
      <c r="D452" s="232" t="s">
        <v>141</v>
      </c>
      <c r="E452" s="41"/>
      <c r="F452" s="233" t="s">
        <v>487</v>
      </c>
      <c r="G452" s="41"/>
      <c r="H452" s="41"/>
      <c r="I452" s="137"/>
      <c r="J452" s="41"/>
      <c r="K452" s="41"/>
      <c r="L452" s="45"/>
      <c r="M452" s="234"/>
      <c r="N452" s="235"/>
      <c r="O452" s="85"/>
      <c r="P452" s="85"/>
      <c r="Q452" s="85"/>
      <c r="R452" s="85"/>
      <c r="S452" s="85"/>
      <c r="T452" s="86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T452" s="18" t="s">
        <v>141</v>
      </c>
      <c r="AU452" s="18" t="s">
        <v>82</v>
      </c>
    </row>
    <row r="453" spans="1:51" s="13" customFormat="1" ht="12">
      <c r="A453" s="13"/>
      <c r="B453" s="236"/>
      <c r="C453" s="237"/>
      <c r="D453" s="232" t="s">
        <v>143</v>
      </c>
      <c r="E453" s="238" t="s">
        <v>19</v>
      </c>
      <c r="F453" s="239" t="s">
        <v>325</v>
      </c>
      <c r="G453" s="237"/>
      <c r="H453" s="238" t="s">
        <v>19</v>
      </c>
      <c r="I453" s="240"/>
      <c r="J453" s="237"/>
      <c r="K453" s="237"/>
      <c r="L453" s="241"/>
      <c r="M453" s="242"/>
      <c r="N453" s="243"/>
      <c r="O453" s="243"/>
      <c r="P453" s="243"/>
      <c r="Q453" s="243"/>
      <c r="R453" s="243"/>
      <c r="S453" s="243"/>
      <c r="T453" s="244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45" t="s">
        <v>143</v>
      </c>
      <c r="AU453" s="245" t="s">
        <v>82</v>
      </c>
      <c r="AV453" s="13" t="s">
        <v>80</v>
      </c>
      <c r="AW453" s="13" t="s">
        <v>33</v>
      </c>
      <c r="AX453" s="13" t="s">
        <v>72</v>
      </c>
      <c r="AY453" s="245" t="s">
        <v>132</v>
      </c>
    </row>
    <row r="454" spans="1:51" s="14" customFormat="1" ht="12">
      <c r="A454" s="14"/>
      <c r="B454" s="246"/>
      <c r="C454" s="247"/>
      <c r="D454" s="232" t="s">
        <v>143</v>
      </c>
      <c r="E454" s="248" t="s">
        <v>19</v>
      </c>
      <c r="F454" s="249" t="s">
        <v>351</v>
      </c>
      <c r="G454" s="247"/>
      <c r="H454" s="250">
        <v>848.99</v>
      </c>
      <c r="I454" s="251"/>
      <c r="J454" s="247"/>
      <c r="K454" s="247"/>
      <c r="L454" s="252"/>
      <c r="M454" s="253"/>
      <c r="N454" s="254"/>
      <c r="O454" s="254"/>
      <c r="P454" s="254"/>
      <c r="Q454" s="254"/>
      <c r="R454" s="254"/>
      <c r="S454" s="254"/>
      <c r="T454" s="255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56" t="s">
        <v>143</v>
      </c>
      <c r="AU454" s="256" t="s">
        <v>82</v>
      </c>
      <c r="AV454" s="14" t="s">
        <v>82</v>
      </c>
      <c r="AW454" s="14" t="s">
        <v>33</v>
      </c>
      <c r="AX454" s="14" t="s">
        <v>72</v>
      </c>
      <c r="AY454" s="256" t="s">
        <v>132</v>
      </c>
    </row>
    <row r="455" spans="1:51" s="13" customFormat="1" ht="12">
      <c r="A455" s="13"/>
      <c r="B455" s="236"/>
      <c r="C455" s="237"/>
      <c r="D455" s="232" t="s">
        <v>143</v>
      </c>
      <c r="E455" s="238" t="s">
        <v>19</v>
      </c>
      <c r="F455" s="239" t="s">
        <v>327</v>
      </c>
      <c r="G455" s="237"/>
      <c r="H455" s="238" t="s">
        <v>19</v>
      </c>
      <c r="I455" s="240"/>
      <c r="J455" s="237"/>
      <c r="K455" s="237"/>
      <c r="L455" s="241"/>
      <c r="M455" s="242"/>
      <c r="N455" s="243"/>
      <c r="O455" s="243"/>
      <c r="P455" s="243"/>
      <c r="Q455" s="243"/>
      <c r="R455" s="243"/>
      <c r="S455" s="243"/>
      <c r="T455" s="244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45" t="s">
        <v>143</v>
      </c>
      <c r="AU455" s="245" t="s">
        <v>82</v>
      </c>
      <c r="AV455" s="13" t="s">
        <v>80</v>
      </c>
      <c r="AW455" s="13" t="s">
        <v>33</v>
      </c>
      <c r="AX455" s="13" t="s">
        <v>72</v>
      </c>
      <c r="AY455" s="245" t="s">
        <v>132</v>
      </c>
    </row>
    <row r="456" spans="1:51" s="14" customFormat="1" ht="12">
      <c r="A456" s="14"/>
      <c r="B456" s="246"/>
      <c r="C456" s="247"/>
      <c r="D456" s="232" t="s">
        <v>143</v>
      </c>
      <c r="E456" s="248" t="s">
        <v>19</v>
      </c>
      <c r="F456" s="249" t="s">
        <v>328</v>
      </c>
      <c r="G456" s="247"/>
      <c r="H456" s="250">
        <v>5526.319</v>
      </c>
      <c r="I456" s="251"/>
      <c r="J456" s="247"/>
      <c r="K456" s="247"/>
      <c r="L456" s="252"/>
      <c r="M456" s="253"/>
      <c r="N456" s="254"/>
      <c r="O456" s="254"/>
      <c r="P456" s="254"/>
      <c r="Q456" s="254"/>
      <c r="R456" s="254"/>
      <c r="S456" s="254"/>
      <c r="T456" s="255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56" t="s">
        <v>143</v>
      </c>
      <c r="AU456" s="256" t="s">
        <v>82</v>
      </c>
      <c r="AV456" s="14" t="s">
        <v>82</v>
      </c>
      <c r="AW456" s="14" t="s">
        <v>33</v>
      </c>
      <c r="AX456" s="14" t="s">
        <v>72</v>
      </c>
      <c r="AY456" s="256" t="s">
        <v>132</v>
      </c>
    </row>
    <row r="457" spans="1:51" s="13" customFormat="1" ht="12">
      <c r="A457" s="13"/>
      <c r="B457" s="236"/>
      <c r="C457" s="237"/>
      <c r="D457" s="232" t="s">
        <v>143</v>
      </c>
      <c r="E457" s="238" t="s">
        <v>19</v>
      </c>
      <c r="F457" s="239" t="s">
        <v>329</v>
      </c>
      <c r="G457" s="237"/>
      <c r="H457" s="238" t="s">
        <v>19</v>
      </c>
      <c r="I457" s="240"/>
      <c r="J457" s="237"/>
      <c r="K457" s="237"/>
      <c r="L457" s="241"/>
      <c r="M457" s="242"/>
      <c r="N457" s="243"/>
      <c r="O457" s="243"/>
      <c r="P457" s="243"/>
      <c r="Q457" s="243"/>
      <c r="R457" s="243"/>
      <c r="S457" s="243"/>
      <c r="T457" s="244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45" t="s">
        <v>143</v>
      </c>
      <c r="AU457" s="245" t="s">
        <v>82</v>
      </c>
      <c r="AV457" s="13" t="s">
        <v>80</v>
      </c>
      <c r="AW457" s="13" t="s">
        <v>33</v>
      </c>
      <c r="AX457" s="13" t="s">
        <v>72</v>
      </c>
      <c r="AY457" s="245" t="s">
        <v>132</v>
      </c>
    </row>
    <row r="458" spans="1:51" s="14" customFormat="1" ht="12">
      <c r="A458" s="14"/>
      <c r="B458" s="246"/>
      <c r="C458" s="247"/>
      <c r="D458" s="232" t="s">
        <v>143</v>
      </c>
      <c r="E458" s="248" t="s">
        <v>19</v>
      </c>
      <c r="F458" s="249" t="s">
        <v>330</v>
      </c>
      <c r="G458" s="247"/>
      <c r="H458" s="250">
        <v>-951.502</v>
      </c>
      <c r="I458" s="251"/>
      <c r="J458" s="247"/>
      <c r="K458" s="247"/>
      <c r="L458" s="252"/>
      <c r="M458" s="253"/>
      <c r="N458" s="254"/>
      <c r="O458" s="254"/>
      <c r="P458" s="254"/>
      <c r="Q458" s="254"/>
      <c r="R458" s="254"/>
      <c r="S458" s="254"/>
      <c r="T458" s="255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56" t="s">
        <v>143</v>
      </c>
      <c r="AU458" s="256" t="s">
        <v>82</v>
      </c>
      <c r="AV458" s="14" t="s">
        <v>82</v>
      </c>
      <c r="AW458" s="14" t="s">
        <v>33</v>
      </c>
      <c r="AX458" s="14" t="s">
        <v>72</v>
      </c>
      <c r="AY458" s="256" t="s">
        <v>132</v>
      </c>
    </row>
    <row r="459" spans="1:51" s="14" customFormat="1" ht="12">
      <c r="A459" s="14"/>
      <c r="B459" s="246"/>
      <c r="C459" s="247"/>
      <c r="D459" s="232" t="s">
        <v>143</v>
      </c>
      <c r="E459" s="248" t="s">
        <v>19</v>
      </c>
      <c r="F459" s="249" t="s">
        <v>331</v>
      </c>
      <c r="G459" s="247"/>
      <c r="H459" s="250">
        <v>-252.409</v>
      </c>
      <c r="I459" s="251"/>
      <c r="J459" s="247"/>
      <c r="K459" s="247"/>
      <c r="L459" s="252"/>
      <c r="M459" s="253"/>
      <c r="N459" s="254"/>
      <c r="O459" s="254"/>
      <c r="P459" s="254"/>
      <c r="Q459" s="254"/>
      <c r="R459" s="254"/>
      <c r="S459" s="254"/>
      <c r="T459" s="255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56" t="s">
        <v>143</v>
      </c>
      <c r="AU459" s="256" t="s">
        <v>82</v>
      </c>
      <c r="AV459" s="14" t="s">
        <v>82</v>
      </c>
      <c r="AW459" s="14" t="s">
        <v>33</v>
      </c>
      <c r="AX459" s="14" t="s">
        <v>72</v>
      </c>
      <c r="AY459" s="256" t="s">
        <v>132</v>
      </c>
    </row>
    <row r="460" spans="1:51" s="14" customFormat="1" ht="12">
      <c r="A460" s="14"/>
      <c r="B460" s="246"/>
      <c r="C460" s="247"/>
      <c r="D460" s="232" t="s">
        <v>143</v>
      </c>
      <c r="E460" s="248" t="s">
        <v>19</v>
      </c>
      <c r="F460" s="249" t="s">
        <v>332</v>
      </c>
      <c r="G460" s="247"/>
      <c r="H460" s="250">
        <v>-9.212</v>
      </c>
      <c r="I460" s="251"/>
      <c r="J460" s="247"/>
      <c r="K460" s="247"/>
      <c r="L460" s="252"/>
      <c r="M460" s="253"/>
      <c r="N460" s="254"/>
      <c r="O460" s="254"/>
      <c r="P460" s="254"/>
      <c r="Q460" s="254"/>
      <c r="R460" s="254"/>
      <c r="S460" s="254"/>
      <c r="T460" s="255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56" t="s">
        <v>143</v>
      </c>
      <c r="AU460" s="256" t="s">
        <v>82</v>
      </c>
      <c r="AV460" s="14" t="s">
        <v>82</v>
      </c>
      <c r="AW460" s="14" t="s">
        <v>33</v>
      </c>
      <c r="AX460" s="14" t="s">
        <v>72</v>
      </c>
      <c r="AY460" s="256" t="s">
        <v>132</v>
      </c>
    </row>
    <row r="461" spans="1:51" s="14" customFormat="1" ht="12">
      <c r="A461" s="14"/>
      <c r="B461" s="246"/>
      <c r="C461" s="247"/>
      <c r="D461" s="232" t="s">
        <v>143</v>
      </c>
      <c r="E461" s="248" t="s">
        <v>19</v>
      </c>
      <c r="F461" s="249" t="s">
        <v>333</v>
      </c>
      <c r="G461" s="247"/>
      <c r="H461" s="250">
        <v>-32.81</v>
      </c>
      <c r="I461" s="251"/>
      <c r="J461" s="247"/>
      <c r="K461" s="247"/>
      <c r="L461" s="252"/>
      <c r="M461" s="253"/>
      <c r="N461" s="254"/>
      <c r="O461" s="254"/>
      <c r="P461" s="254"/>
      <c r="Q461" s="254"/>
      <c r="R461" s="254"/>
      <c r="S461" s="254"/>
      <c r="T461" s="255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56" t="s">
        <v>143</v>
      </c>
      <c r="AU461" s="256" t="s">
        <v>82</v>
      </c>
      <c r="AV461" s="14" t="s">
        <v>82</v>
      </c>
      <c r="AW461" s="14" t="s">
        <v>33</v>
      </c>
      <c r="AX461" s="14" t="s">
        <v>72</v>
      </c>
      <c r="AY461" s="256" t="s">
        <v>132</v>
      </c>
    </row>
    <row r="462" spans="1:51" s="14" customFormat="1" ht="12">
      <c r="A462" s="14"/>
      <c r="B462" s="246"/>
      <c r="C462" s="247"/>
      <c r="D462" s="232" t="s">
        <v>143</v>
      </c>
      <c r="E462" s="248" t="s">
        <v>19</v>
      </c>
      <c r="F462" s="249" t="s">
        <v>334</v>
      </c>
      <c r="G462" s="247"/>
      <c r="H462" s="250">
        <v>-217.344</v>
      </c>
      <c r="I462" s="251"/>
      <c r="J462" s="247"/>
      <c r="K462" s="247"/>
      <c r="L462" s="252"/>
      <c r="M462" s="253"/>
      <c r="N462" s="254"/>
      <c r="O462" s="254"/>
      <c r="P462" s="254"/>
      <c r="Q462" s="254"/>
      <c r="R462" s="254"/>
      <c r="S462" s="254"/>
      <c r="T462" s="255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56" t="s">
        <v>143</v>
      </c>
      <c r="AU462" s="256" t="s">
        <v>82</v>
      </c>
      <c r="AV462" s="14" t="s">
        <v>82</v>
      </c>
      <c r="AW462" s="14" t="s">
        <v>33</v>
      </c>
      <c r="AX462" s="14" t="s">
        <v>72</v>
      </c>
      <c r="AY462" s="256" t="s">
        <v>132</v>
      </c>
    </row>
    <row r="463" spans="1:51" s="14" customFormat="1" ht="12">
      <c r="A463" s="14"/>
      <c r="B463" s="246"/>
      <c r="C463" s="247"/>
      <c r="D463" s="232" t="s">
        <v>143</v>
      </c>
      <c r="E463" s="248" t="s">
        <v>19</v>
      </c>
      <c r="F463" s="249" t="s">
        <v>335</v>
      </c>
      <c r="G463" s="247"/>
      <c r="H463" s="250">
        <v>-36.608</v>
      </c>
      <c r="I463" s="251"/>
      <c r="J463" s="247"/>
      <c r="K463" s="247"/>
      <c r="L463" s="252"/>
      <c r="M463" s="253"/>
      <c r="N463" s="254"/>
      <c r="O463" s="254"/>
      <c r="P463" s="254"/>
      <c r="Q463" s="254"/>
      <c r="R463" s="254"/>
      <c r="S463" s="254"/>
      <c r="T463" s="255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56" t="s">
        <v>143</v>
      </c>
      <c r="AU463" s="256" t="s">
        <v>82</v>
      </c>
      <c r="AV463" s="14" t="s">
        <v>82</v>
      </c>
      <c r="AW463" s="14" t="s">
        <v>33</v>
      </c>
      <c r="AX463" s="14" t="s">
        <v>72</v>
      </c>
      <c r="AY463" s="256" t="s">
        <v>132</v>
      </c>
    </row>
    <row r="464" spans="1:51" s="14" customFormat="1" ht="12">
      <c r="A464" s="14"/>
      <c r="B464" s="246"/>
      <c r="C464" s="247"/>
      <c r="D464" s="232" t="s">
        <v>143</v>
      </c>
      <c r="E464" s="248" t="s">
        <v>19</v>
      </c>
      <c r="F464" s="249" t="s">
        <v>336</v>
      </c>
      <c r="G464" s="247"/>
      <c r="H464" s="250">
        <v>-7.84</v>
      </c>
      <c r="I464" s="251"/>
      <c r="J464" s="247"/>
      <c r="K464" s="247"/>
      <c r="L464" s="252"/>
      <c r="M464" s="253"/>
      <c r="N464" s="254"/>
      <c r="O464" s="254"/>
      <c r="P464" s="254"/>
      <c r="Q464" s="254"/>
      <c r="R464" s="254"/>
      <c r="S464" s="254"/>
      <c r="T464" s="255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56" t="s">
        <v>143</v>
      </c>
      <c r="AU464" s="256" t="s">
        <v>82</v>
      </c>
      <c r="AV464" s="14" t="s">
        <v>82</v>
      </c>
      <c r="AW464" s="14" t="s">
        <v>33</v>
      </c>
      <c r="AX464" s="14" t="s">
        <v>72</v>
      </c>
      <c r="AY464" s="256" t="s">
        <v>132</v>
      </c>
    </row>
    <row r="465" spans="1:51" s="14" customFormat="1" ht="12">
      <c r="A465" s="14"/>
      <c r="B465" s="246"/>
      <c r="C465" s="247"/>
      <c r="D465" s="232" t="s">
        <v>143</v>
      </c>
      <c r="E465" s="248" t="s">
        <v>19</v>
      </c>
      <c r="F465" s="249" t="s">
        <v>337</v>
      </c>
      <c r="G465" s="247"/>
      <c r="H465" s="250">
        <v>-16.111</v>
      </c>
      <c r="I465" s="251"/>
      <c r="J465" s="247"/>
      <c r="K465" s="247"/>
      <c r="L465" s="252"/>
      <c r="M465" s="253"/>
      <c r="N465" s="254"/>
      <c r="O465" s="254"/>
      <c r="P465" s="254"/>
      <c r="Q465" s="254"/>
      <c r="R465" s="254"/>
      <c r="S465" s="254"/>
      <c r="T465" s="255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56" t="s">
        <v>143</v>
      </c>
      <c r="AU465" s="256" t="s">
        <v>82</v>
      </c>
      <c r="AV465" s="14" t="s">
        <v>82</v>
      </c>
      <c r="AW465" s="14" t="s">
        <v>33</v>
      </c>
      <c r="AX465" s="14" t="s">
        <v>72</v>
      </c>
      <c r="AY465" s="256" t="s">
        <v>132</v>
      </c>
    </row>
    <row r="466" spans="1:51" s="14" customFormat="1" ht="12">
      <c r="A466" s="14"/>
      <c r="B466" s="246"/>
      <c r="C466" s="247"/>
      <c r="D466" s="232" t="s">
        <v>143</v>
      </c>
      <c r="E466" s="248" t="s">
        <v>19</v>
      </c>
      <c r="F466" s="249" t="s">
        <v>338</v>
      </c>
      <c r="G466" s="247"/>
      <c r="H466" s="250">
        <v>-2.195</v>
      </c>
      <c r="I466" s="251"/>
      <c r="J466" s="247"/>
      <c r="K466" s="247"/>
      <c r="L466" s="252"/>
      <c r="M466" s="253"/>
      <c r="N466" s="254"/>
      <c r="O466" s="254"/>
      <c r="P466" s="254"/>
      <c r="Q466" s="254"/>
      <c r="R466" s="254"/>
      <c r="S466" s="254"/>
      <c r="T466" s="255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56" t="s">
        <v>143</v>
      </c>
      <c r="AU466" s="256" t="s">
        <v>82</v>
      </c>
      <c r="AV466" s="14" t="s">
        <v>82</v>
      </c>
      <c r="AW466" s="14" t="s">
        <v>33</v>
      </c>
      <c r="AX466" s="14" t="s">
        <v>72</v>
      </c>
      <c r="AY466" s="256" t="s">
        <v>132</v>
      </c>
    </row>
    <row r="467" spans="1:51" s="14" customFormat="1" ht="12">
      <c r="A467" s="14"/>
      <c r="B467" s="246"/>
      <c r="C467" s="247"/>
      <c r="D467" s="232" t="s">
        <v>143</v>
      </c>
      <c r="E467" s="248" t="s">
        <v>19</v>
      </c>
      <c r="F467" s="249" t="s">
        <v>339</v>
      </c>
      <c r="G467" s="247"/>
      <c r="H467" s="250">
        <v>-23.52</v>
      </c>
      <c r="I467" s="251"/>
      <c r="J467" s="247"/>
      <c r="K467" s="247"/>
      <c r="L467" s="252"/>
      <c r="M467" s="253"/>
      <c r="N467" s="254"/>
      <c r="O467" s="254"/>
      <c r="P467" s="254"/>
      <c r="Q467" s="254"/>
      <c r="R467" s="254"/>
      <c r="S467" s="254"/>
      <c r="T467" s="255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56" t="s">
        <v>143</v>
      </c>
      <c r="AU467" s="256" t="s">
        <v>82</v>
      </c>
      <c r="AV467" s="14" t="s">
        <v>82</v>
      </c>
      <c r="AW467" s="14" t="s">
        <v>33</v>
      </c>
      <c r="AX467" s="14" t="s">
        <v>72</v>
      </c>
      <c r="AY467" s="256" t="s">
        <v>132</v>
      </c>
    </row>
    <row r="468" spans="1:51" s="14" customFormat="1" ht="12">
      <c r="A468" s="14"/>
      <c r="B468" s="246"/>
      <c r="C468" s="247"/>
      <c r="D468" s="232" t="s">
        <v>143</v>
      </c>
      <c r="E468" s="248" t="s">
        <v>19</v>
      </c>
      <c r="F468" s="249" t="s">
        <v>340</v>
      </c>
      <c r="G468" s="247"/>
      <c r="H468" s="250">
        <v>-3.802</v>
      </c>
      <c r="I468" s="251"/>
      <c r="J468" s="247"/>
      <c r="K468" s="247"/>
      <c r="L468" s="252"/>
      <c r="M468" s="253"/>
      <c r="N468" s="254"/>
      <c r="O468" s="254"/>
      <c r="P468" s="254"/>
      <c r="Q468" s="254"/>
      <c r="R468" s="254"/>
      <c r="S468" s="254"/>
      <c r="T468" s="255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56" t="s">
        <v>143</v>
      </c>
      <c r="AU468" s="256" t="s">
        <v>82</v>
      </c>
      <c r="AV468" s="14" t="s">
        <v>82</v>
      </c>
      <c r="AW468" s="14" t="s">
        <v>33</v>
      </c>
      <c r="AX468" s="14" t="s">
        <v>72</v>
      </c>
      <c r="AY468" s="256" t="s">
        <v>132</v>
      </c>
    </row>
    <row r="469" spans="1:51" s="14" customFormat="1" ht="12">
      <c r="A469" s="14"/>
      <c r="B469" s="246"/>
      <c r="C469" s="247"/>
      <c r="D469" s="232" t="s">
        <v>143</v>
      </c>
      <c r="E469" s="248" t="s">
        <v>19</v>
      </c>
      <c r="F469" s="249" t="s">
        <v>341</v>
      </c>
      <c r="G469" s="247"/>
      <c r="H469" s="250">
        <v>-2.528</v>
      </c>
      <c r="I469" s="251"/>
      <c r="J469" s="247"/>
      <c r="K469" s="247"/>
      <c r="L469" s="252"/>
      <c r="M469" s="253"/>
      <c r="N469" s="254"/>
      <c r="O469" s="254"/>
      <c r="P469" s="254"/>
      <c r="Q469" s="254"/>
      <c r="R469" s="254"/>
      <c r="S469" s="254"/>
      <c r="T469" s="255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56" t="s">
        <v>143</v>
      </c>
      <c r="AU469" s="256" t="s">
        <v>82</v>
      </c>
      <c r="AV469" s="14" t="s">
        <v>82</v>
      </c>
      <c r="AW469" s="14" t="s">
        <v>33</v>
      </c>
      <c r="AX469" s="14" t="s">
        <v>72</v>
      </c>
      <c r="AY469" s="256" t="s">
        <v>132</v>
      </c>
    </row>
    <row r="470" spans="1:51" s="15" customFormat="1" ht="12">
      <c r="A470" s="15"/>
      <c r="B470" s="257"/>
      <c r="C470" s="258"/>
      <c r="D470" s="232" t="s">
        <v>143</v>
      </c>
      <c r="E470" s="259" t="s">
        <v>19</v>
      </c>
      <c r="F470" s="260" t="s">
        <v>148</v>
      </c>
      <c r="G470" s="258"/>
      <c r="H470" s="261">
        <v>4819.428</v>
      </c>
      <c r="I470" s="262"/>
      <c r="J470" s="258"/>
      <c r="K470" s="258"/>
      <c r="L470" s="263"/>
      <c r="M470" s="264"/>
      <c r="N470" s="265"/>
      <c r="O470" s="265"/>
      <c r="P470" s="265"/>
      <c r="Q470" s="265"/>
      <c r="R470" s="265"/>
      <c r="S470" s="265"/>
      <c r="T470" s="266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T470" s="267" t="s">
        <v>143</v>
      </c>
      <c r="AU470" s="267" t="s">
        <v>82</v>
      </c>
      <c r="AV470" s="15" t="s">
        <v>139</v>
      </c>
      <c r="AW470" s="15" t="s">
        <v>33</v>
      </c>
      <c r="AX470" s="15" t="s">
        <v>80</v>
      </c>
      <c r="AY470" s="267" t="s">
        <v>132</v>
      </c>
    </row>
    <row r="471" spans="1:65" s="2" customFormat="1" ht="21.75" customHeight="1">
      <c r="A471" s="39"/>
      <c r="B471" s="40"/>
      <c r="C471" s="219" t="s">
        <v>488</v>
      </c>
      <c r="D471" s="219" t="s">
        <v>134</v>
      </c>
      <c r="E471" s="220" t="s">
        <v>489</v>
      </c>
      <c r="F471" s="221" t="s">
        <v>490</v>
      </c>
      <c r="G471" s="222" t="s">
        <v>137</v>
      </c>
      <c r="H471" s="223">
        <v>960</v>
      </c>
      <c r="I471" s="224"/>
      <c r="J471" s="225">
        <f>ROUND(I471*H471,2)</f>
        <v>0</v>
      </c>
      <c r="K471" s="221" t="s">
        <v>138</v>
      </c>
      <c r="L471" s="45"/>
      <c r="M471" s="226" t="s">
        <v>19</v>
      </c>
      <c r="N471" s="227" t="s">
        <v>43</v>
      </c>
      <c r="O471" s="85"/>
      <c r="P471" s="228">
        <f>O471*H471</f>
        <v>0</v>
      </c>
      <c r="Q471" s="228">
        <v>0.00348</v>
      </c>
      <c r="R471" s="228">
        <f>Q471*H471</f>
        <v>3.3408</v>
      </c>
      <c r="S471" s="228">
        <v>0</v>
      </c>
      <c r="T471" s="229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30" t="s">
        <v>139</v>
      </c>
      <c r="AT471" s="230" t="s">
        <v>134</v>
      </c>
      <c r="AU471" s="230" t="s">
        <v>82</v>
      </c>
      <c r="AY471" s="18" t="s">
        <v>132</v>
      </c>
      <c r="BE471" s="231">
        <f>IF(N471="základní",J471,0)</f>
        <v>0</v>
      </c>
      <c r="BF471" s="231">
        <f>IF(N471="snížená",J471,0)</f>
        <v>0</v>
      </c>
      <c r="BG471" s="231">
        <f>IF(N471="zákl. přenesená",J471,0)</f>
        <v>0</v>
      </c>
      <c r="BH471" s="231">
        <f>IF(N471="sníž. přenesená",J471,0)</f>
        <v>0</v>
      </c>
      <c r="BI471" s="231">
        <f>IF(N471="nulová",J471,0)</f>
        <v>0</v>
      </c>
      <c r="BJ471" s="18" t="s">
        <v>80</v>
      </c>
      <c r="BK471" s="231">
        <f>ROUND(I471*H471,2)</f>
        <v>0</v>
      </c>
      <c r="BL471" s="18" t="s">
        <v>139</v>
      </c>
      <c r="BM471" s="230" t="s">
        <v>491</v>
      </c>
    </row>
    <row r="472" spans="1:47" s="2" customFormat="1" ht="12">
      <c r="A472" s="39"/>
      <c r="B472" s="40"/>
      <c r="C472" s="41"/>
      <c r="D472" s="232" t="s">
        <v>141</v>
      </c>
      <c r="E472" s="41"/>
      <c r="F472" s="233" t="s">
        <v>492</v>
      </c>
      <c r="G472" s="41"/>
      <c r="H472" s="41"/>
      <c r="I472" s="137"/>
      <c r="J472" s="41"/>
      <c r="K472" s="41"/>
      <c r="L472" s="45"/>
      <c r="M472" s="234"/>
      <c r="N472" s="235"/>
      <c r="O472" s="85"/>
      <c r="P472" s="85"/>
      <c r="Q472" s="85"/>
      <c r="R472" s="85"/>
      <c r="S472" s="85"/>
      <c r="T472" s="86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T472" s="18" t="s">
        <v>141</v>
      </c>
      <c r="AU472" s="18" t="s">
        <v>82</v>
      </c>
    </row>
    <row r="473" spans="1:51" s="14" customFormat="1" ht="12">
      <c r="A473" s="14"/>
      <c r="B473" s="246"/>
      <c r="C473" s="247"/>
      <c r="D473" s="232" t="s">
        <v>143</v>
      </c>
      <c r="E473" s="248" t="s">
        <v>19</v>
      </c>
      <c r="F473" s="249" t="s">
        <v>387</v>
      </c>
      <c r="G473" s="247"/>
      <c r="H473" s="250">
        <v>960</v>
      </c>
      <c r="I473" s="251"/>
      <c r="J473" s="247"/>
      <c r="K473" s="247"/>
      <c r="L473" s="252"/>
      <c r="M473" s="253"/>
      <c r="N473" s="254"/>
      <c r="O473" s="254"/>
      <c r="P473" s="254"/>
      <c r="Q473" s="254"/>
      <c r="R473" s="254"/>
      <c r="S473" s="254"/>
      <c r="T473" s="255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56" t="s">
        <v>143</v>
      </c>
      <c r="AU473" s="256" t="s">
        <v>82</v>
      </c>
      <c r="AV473" s="14" t="s">
        <v>82</v>
      </c>
      <c r="AW473" s="14" t="s">
        <v>33</v>
      </c>
      <c r="AX473" s="14" t="s">
        <v>72</v>
      </c>
      <c r="AY473" s="256" t="s">
        <v>132</v>
      </c>
    </row>
    <row r="474" spans="1:51" s="15" customFormat="1" ht="12">
      <c r="A474" s="15"/>
      <c r="B474" s="257"/>
      <c r="C474" s="258"/>
      <c r="D474" s="232" t="s">
        <v>143</v>
      </c>
      <c r="E474" s="259" t="s">
        <v>19</v>
      </c>
      <c r="F474" s="260" t="s">
        <v>148</v>
      </c>
      <c r="G474" s="258"/>
      <c r="H474" s="261">
        <v>960</v>
      </c>
      <c r="I474" s="262"/>
      <c r="J474" s="258"/>
      <c r="K474" s="258"/>
      <c r="L474" s="263"/>
      <c r="M474" s="264"/>
      <c r="N474" s="265"/>
      <c r="O474" s="265"/>
      <c r="P474" s="265"/>
      <c r="Q474" s="265"/>
      <c r="R474" s="265"/>
      <c r="S474" s="265"/>
      <c r="T474" s="266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T474" s="267" t="s">
        <v>143</v>
      </c>
      <c r="AU474" s="267" t="s">
        <v>82</v>
      </c>
      <c r="AV474" s="15" t="s">
        <v>139</v>
      </c>
      <c r="AW474" s="15" t="s">
        <v>33</v>
      </c>
      <c r="AX474" s="15" t="s">
        <v>80</v>
      </c>
      <c r="AY474" s="267" t="s">
        <v>132</v>
      </c>
    </row>
    <row r="475" spans="1:65" s="2" customFormat="1" ht="21.75" customHeight="1">
      <c r="A475" s="39"/>
      <c r="B475" s="40"/>
      <c r="C475" s="219" t="s">
        <v>493</v>
      </c>
      <c r="D475" s="219" t="s">
        <v>134</v>
      </c>
      <c r="E475" s="220" t="s">
        <v>494</v>
      </c>
      <c r="F475" s="221" t="s">
        <v>495</v>
      </c>
      <c r="G475" s="222" t="s">
        <v>137</v>
      </c>
      <c r="H475" s="223">
        <v>523.998</v>
      </c>
      <c r="I475" s="224"/>
      <c r="J475" s="225">
        <f>ROUND(I475*H475,2)</f>
        <v>0</v>
      </c>
      <c r="K475" s="221" t="s">
        <v>138</v>
      </c>
      <c r="L475" s="45"/>
      <c r="M475" s="226" t="s">
        <v>19</v>
      </c>
      <c r="N475" s="227" t="s">
        <v>43</v>
      </c>
      <c r="O475" s="85"/>
      <c r="P475" s="228">
        <f>O475*H475</f>
        <v>0</v>
      </c>
      <c r="Q475" s="228">
        <v>0.00478</v>
      </c>
      <c r="R475" s="228">
        <f>Q475*H475</f>
        <v>2.5047104400000006</v>
      </c>
      <c r="S475" s="228">
        <v>0</v>
      </c>
      <c r="T475" s="229">
        <f>S475*H475</f>
        <v>0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R475" s="230" t="s">
        <v>139</v>
      </c>
      <c r="AT475" s="230" t="s">
        <v>134</v>
      </c>
      <c r="AU475" s="230" t="s">
        <v>82</v>
      </c>
      <c r="AY475" s="18" t="s">
        <v>132</v>
      </c>
      <c r="BE475" s="231">
        <f>IF(N475="základní",J475,0)</f>
        <v>0</v>
      </c>
      <c r="BF475" s="231">
        <f>IF(N475="snížená",J475,0)</f>
        <v>0</v>
      </c>
      <c r="BG475" s="231">
        <f>IF(N475="zákl. přenesená",J475,0)</f>
        <v>0</v>
      </c>
      <c r="BH475" s="231">
        <f>IF(N475="sníž. přenesená",J475,0)</f>
        <v>0</v>
      </c>
      <c r="BI475" s="231">
        <f>IF(N475="nulová",J475,0)</f>
        <v>0</v>
      </c>
      <c r="BJ475" s="18" t="s">
        <v>80</v>
      </c>
      <c r="BK475" s="231">
        <f>ROUND(I475*H475,2)</f>
        <v>0</v>
      </c>
      <c r="BL475" s="18" t="s">
        <v>139</v>
      </c>
      <c r="BM475" s="230" t="s">
        <v>496</v>
      </c>
    </row>
    <row r="476" spans="1:47" s="2" customFormat="1" ht="12">
      <c r="A476" s="39"/>
      <c r="B476" s="40"/>
      <c r="C476" s="41"/>
      <c r="D476" s="232" t="s">
        <v>141</v>
      </c>
      <c r="E476" s="41"/>
      <c r="F476" s="233" t="s">
        <v>495</v>
      </c>
      <c r="G476" s="41"/>
      <c r="H476" s="41"/>
      <c r="I476" s="137"/>
      <c r="J476" s="41"/>
      <c r="K476" s="41"/>
      <c r="L476" s="45"/>
      <c r="M476" s="234"/>
      <c r="N476" s="235"/>
      <c r="O476" s="85"/>
      <c r="P476" s="85"/>
      <c r="Q476" s="85"/>
      <c r="R476" s="85"/>
      <c r="S476" s="85"/>
      <c r="T476" s="86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T476" s="18" t="s">
        <v>141</v>
      </c>
      <c r="AU476" s="18" t="s">
        <v>82</v>
      </c>
    </row>
    <row r="477" spans="1:51" s="13" customFormat="1" ht="12">
      <c r="A477" s="13"/>
      <c r="B477" s="236"/>
      <c r="C477" s="237"/>
      <c r="D477" s="232" t="s">
        <v>143</v>
      </c>
      <c r="E477" s="238" t="s">
        <v>19</v>
      </c>
      <c r="F477" s="239" t="s">
        <v>321</v>
      </c>
      <c r="G477" s="237"/>
      <c r="H477" s="238" t="s">
        <v>19</v>
      </c>
      <c r="I477" s="240"/>
      <c r="J477" s="237"/>
      <c r="K477" s="237"/>
      <c r="L477" s="241"/>
      <c r="M477" s="242"/>
      <c r="N477" s="243"/>
      <c r="O477" s="243"/>
      <c r="P477" s="243"/>
      <c r="Q477" s="243"/>
      <c r="R477" s="243"/>
      <c r="S477" s="243"/>
      <c r="T477" s="244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5" t="s">
        <v>143</v>
      </c>
      <c r="AU477" s="245" t="s">
        <v>82</v>
      </c>
      <c r="AV477" s="13" t="s">
        <v>80</v>
      </c>
      <c r="AW477" s="13" t="s">
        <v>33</v>
      </c>
      <c r="AX477" s="13" t="s">
        <v>72</v>
      </c>
      <c r="AY477" s="245" t="s">
        <v>132</v>
      </c>
    </row>
    <row r="478" spans="1:51" s="14" customFormat="1" ht="12">
      <c r="A478" s="14"/>
      <c r="B478" s="246"/>
      <c r="C478" s="247"/>
      <c r="D478" s="232" t="s">
        <v>143</v>
      </c>
      <c r="E478" s="248" t="s">
        <v>19</v>
      </c>
      <c r="F478" s="249" t="s">
        <v>322</v>
      </c>
      <c r="G478" s="247"/>
      <c r="H478" s="250">
        <v>69.78</v>
      </c>
      <c r="I478" s="251"/>
      <c r="J478" s="247"/>
      <c r="K478" s="247"/>
      <c r="L478" s="252"/>
      <c r="M478" s="253"/>
      <c r="N478" s="254"/>
      <c r="O478" s="254"/>
      <c r="P478" s="254"/>
      <c r="Q478" s="254"/>
      <c r="R478" s="254"/>
      <c r="S478" s="254"/>
      <c r="T478" s="255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56" t="s">
        <v>143</v>
      </c>
      <c r="AU478" s="256" t="s">
        <v>82</v>
      </c>
      <c r="AV478" s="14" t="s">
        <v>82</v>
      </c>
      <c r="AW478" s="14" t="s">
        <v>33</v>
      </c>
      <c r="AX478" s="14" t="s">
        <v>72</v>
      </c>
      <c r="AY478" s="256" t="s">
        <v>132</v>
      </c>
    </row>
    <row r="479" spans="1:51" s="13" customFormat="1" ht="12">
      <c r="A479" s="13"/>
      <c r="B479" s="236"/>
      <c r="C479" s="237"/>
      <c r="D479" s="232" t="s">
        <v>143</v>
      </c>
      <c r="E479" s="238" t="s">
        <v>19</v>
      </c>
      <c r="F479" s="239" t="s">
        <v>323</v>
      </c>
      <c r="G479" s="237"/>
      <c r="H479" s="238" t="s">
        <v>19</v>
      </c>
      <c r="I479" s="240"/>
      <c r="J479" s="237"/>
      <c r="K479" s="237"/>
      <c r="L479" s="241"/>
      <c r="M479" s="242"/>
      <c r="N479" s="243"/>
      <c r="O479" s="243"/>
      <c r="P479" s="243"/>
      <c r="Q479" s="243"/>
      <c r="R479" s="243"/>
      <c r="S479" s="243"/>
      <c r="T479" s="244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45" t="s">
        <v>143</v>
      </c>
      <c r="AU479" s="245" t="s">
        <v>82</v>
      </c>
      <c r="AV479" s="13" t="s">
        <v>80</v>
      </c>
      <c r="AW479" s="13" t="s">
        <v>33</v>
      </c>
      <c r="AX479" s="13" t="s">
        <v>72</v>
      </c>
      <c r="AY479" s="245" t="s">
        <v>132</v>
      </c>
    </row>
    <row r="480" spans="1:51" s="14" customFormat="1" ht="12">
      <c r="A480" s="14"/>
      <c r="B480" s="246"/>
      <c r="C480" s="247"/>
      <c r="D480" s="232" t="s">
        <v>143</v>
      </c>
      <c r="E480" s="248" t="s">
        <v>19</v>
      </c>
      <c r="F480" s="249" t="s">
        <v>324</v>
      </c>
      <c r="G480" s="247"/>
      <c r="H480" s="250">
        <v>454.218</v>
      </c>
      <c r="I480" s="251"/>
      <c r="J480" s="247"/>
      <c r="K480" s="247"/>
      <c r="L480" s="252"/>
      <c r="M480" s="253"/>
      <c r="N480" s="254"/>
      <c r="O480" s="254"/>
      <c r="P480" s="254"/>
      <c r="Q480" s="254"/>
      <c r="R480" s="254"/>
      <c r="S480" s="254"/>
      <c r="T480" s="255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56" t="s">
        <v>143</v>
      </c>
      <c r="AU480" s="256" t="s">
        <v>82</v>
      </c>
      <c r="AV480" s="14" t="s">
        <v>82</v>
      </c>
      <c r="AW480" s="14" t="s">
        <v>33</v>
      </c>
      <c r="AX480" s="14" t="s">
        <v>72</v>
      </c>
      <c r="AY480" s="256" t="s">
        <v>132</v>
      </c>
    </row>
    <row r="481" spans="1:51" s="15" customFormat="1" ht="12">
      <c r="A481" s="15"/>
      <c r="B481" s="257"/>
      <c r="C481" s="258"/>
      <c r="D481" s="232" t="s">
        <v>143</v>
      </c>
      <c r="E481" s="259" t="s">
        <v>19</v>
      </c>
      <c r="F481" s="260" t="s">
        <v>148</v>
      </c>
      <c r="G481" s="258"/>
      <c r="H481" s="261">
        <v>523.998</v>
      </c>
      <c r="I481" s="262"/>
      <c r="J481" s="258"/>
      <c r="K481" s="258"/>
      <c r="L481" s="263"/>
      <c r="M481" s="264"/>
      <c r="N481" s="265"/>
      <c r="O481" s="265"/>
      <c r="P481" s="265"/>
      <c r="Q481" s="265"/>
      <c r="R481" s="265"/>
      <c r="S481" s="265"/>
      <c r="T481" s="266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T481" s="267" t="s">
        <v>143</v>
      </c>
      <c r="AU481" s="267" t="s">
        <v>82</v>
      </c>
      <c r="AV481" s="15" t="s">
        <v>139</v>
      </c>
      <c r="AW481" s="15" t="s">
        <v>33</v>
      </c>
      <c r="AX481" s="15" t="s">
        <v>80</v>
      </c>
      <c r="AY481" s="267" t="s">
        <v>132</v>
      </c>
    </row>
    <row r="482" spans="1:65" s="2" customFormat="1" ht="21.75" customHeight="1">
      <c r="A482" s="39"/>
      <c r="B482" s="40"/>
      <c r="C482" s="219" t="s">
        <v>497</v>
      </c>
      <c r="D482" s="219" t="s">
        <v>134</v>
      </c>
      <c r="E482" s="220" t="s">
        <v>498</v>
      </c>
      <c r="F482" s="221" t="s">
        <v>499</v>
      </c>
      <c r="G482" s="222" t="s">
        <v>137</v>
      </c>
      <c r="H482" s="223">
        <v>1555.881</v>
      </c>
      <c r="I482" s="224"/>
      <c r="J482" s="225">
        <f>ROUND(I482*H482,2)</f>
        <v>0</v>
      </c>
      <c r="K482" s="221" t="s">
        <v>138</v>
      </c>
      <c r="L482" s="45"/>
      <c r="M482" s="226" t="s">
        <v>19</v>
      </c>
      <c r="N482" s="227" t="s">
        <v>43</v>
      </c>
      <c r="O482" s="85"/>
      <c r="P482" s="228">
        <f>O482*H482</f>
        <v>0</v>
      </c>
      <c r="Q482" s="228">
        <v>0</v>
      </c>
      <c r="R482" s="228">
        <f>Q482*H482</f>
        <v>0</v>
      </c>
      <c r="S482" s="228">
        <v>0</v>
      </c>
      <c r="T482" s="229">
        <f>S482*H482</f>
        <v>0</v>
      </c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R482" s="230" t="s">
        <v>139</v>
      </c>
      <c r="AT482" s="230" t="s">
        <v>134</v>
      </c>
      <c r="AU482" s="230" t="s">
        <v>82</v>
      </c>
      <c r="AY482" s="18" t="s">
        <v>132</v>
      </c>
      <c r="BE482" s="231">
        <f>IF(N482="základní",J482,0)</f>
        <v>0</v>
      </c>
      <c r="BF482" s="231">
        <f>IF(N482="snížená",J482,0)</f>
        <v>0</v>
      </c>
      <c r="BG482" s="231">
        <f>IF(N482="zákl. přenesená",J482,0)</f>
        <v>0</v>
      </c>
      <c r="BH482" s="231">
        <f>IF(N482="sníž. přenesená",J482,0)</f>
        <v>0</v>
      </c>
      <c r="BI482" s="231">
        <f>IF(N482="nulová",J482,0)</f>
        <v>0</v>
      </c>
      <c r="BJ482" s="18" t="s">
        <v>80</v>
      </c>
      <c r="BK482" s="231">
        <f>ROUND(I482*H482,2)</f>
        <v>0</v>
      </c>
      <c r="BL482" s="18" t="s">
        <v>139</v>
      </c>
      <c r="BM482" s="230" t="s">
        <v>500</v>
      </c>
    </row>
    <row r="483" spans="1:47" s="2" customFormat="1" ht="12">
      <c r="A483" s="39"/>
      <c r="B483" s="40"/>
      <c r="C483" s="41"/>
      <c r="D483" s="232" t="s">
        <v>141</v>
      </c>
      <c r="E483" s="41"/>
      <c r="F483" s="233" t="s">
        <v>501</v>
      </c>
      <c r="G483" s="41"/>
      <c r="H483" s="41"/>
      <c r="I483" s="137"/>
      <c r="J483" s="41"/>
      <c r="K483" s="41"/>
      <c r="L483" s="45"/>
      <c r="M483" s="234"/>
      <c r="N483" s="235"/>
      <c r="O483" s="85"/>
      <c r="P483" s="85"/>
      <c r="Q483" s="85"/>
      <c r="R483" s="85"/>
      <c r="S483" s="85"/>
      <c r="T483" s="86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T483" s="18" t="s">
        <v>141</v>
      </c>
      <c r="AU483" s="18" t="s">
        <v>82</v>
      </c>
    </row>
    <row r="484" spans="1:51" s="13" customFormat="1" ht="12">
      <c r="A484" s="13"/>
      <c r="B484" s="236"/>
      <c r="C484" s="237"/>
      <c r="D484" s="232" t="s">
        <v>143</v>
      </c>
      <c r="E484" s="238" t="s">
        <v>19</v>
      </c>
      <c r="F484" s="239" t="s">
        <v>502</v>
      </c>
      <c r="G484" s="237"/>
      <c r="H484" s="238" t="s">
        <v>19</v>
      </c>
      <c r="I484" s="240"/>
      <c r="J484" s="237"/>
      <c r="K484" s="237"/>
      <c r="L484" s="241"/>
      <c r="M484" s="242"/>
      <c r="N484" s="243"/>
      <c r="O484" s="243"/>
      <c r="P484" s="243"/>
      <c r="Q484" s="243"/>
      <c r="R484" s="243"/>
      <c r="S484" s="243"/>
      <c r="T484" s="244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45" t="s">
        <v>143</v>
      </c>
      <c r="AU484" s="245" t="s">
        <v>82</v>
      </c>
      <c r="AV484" s="13" t="s">
        <v>80</v>
      </c>
      <c r="AW484" s="13" t="s">
        <v>33</v>
      </c>
      <c r="AX484" s="13" t="s">
        <v>72</v>
      </c>
      <c r="AY484" s="245" t="s">
        <v>132</v>
      </c>
    </row>
    <row r="485" spans="1:51" s="14" customFormat="1" ht="12">
      <c r="A485" s="14"/>
      <c r="B485" s="246"/>
      <c r="C485" s="247"/>
      <c r="D485" s="232" t="s">
        <v>143</v>
      </c>
      <c r="E485" s="248" t="s">
        <v>19</v>
      </c>
      <c r="F485" s="249" t="s">
        <v>503</v>
      </c>
      <c r="G485" s="247"/>
      <c r="H485" s="250">
        <v>951.502</v>
      </c>
      <c r="I485" s="251"/>
      <c r="J485" s="247"/>
      <c r="K485" s="247"/>
      <c r="L485" s="252"/>
      <c r="M485" s="253"/>
      <c r="N485" s="254"/>
      <c r="O485" s="254"/>
      <c r="P485" s="254"/>
      <c r="Q485" s="254"/>
      <c r="R485" s="254"/>
      <c r="S485" s="254"/>
      <c r="T485" s="255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56" t="s">
        <v>143</v>
      </c>
      <c r="AU485" s="256" t="s">
        <v>82</v>
      </c>
      <c r="AV485" s="14" t="s">
        <v>82</v>
      </c>
      <c r="AW485" s="14" t="s">
        <v>33</v>
      </c>
      <c r="AX485" s="14" t="s">
        <v>72</v>
      </c>
      <c r="AY485" s="256" t="s">
        <v>132</v>
      </c>
    </row>
    <row r="486" spans="1:51" s="14" customFormat="1" ht="12">
      <c r="A486" s="14"/>
      <c r="B486" s="246"/>
      <c r="C486" s="247"/>
      <c r="D486" s="232" t="s">
        <v>143</v>
      </c>
      <c r="E486" s="248" t="s">
        <v>19</v>
      </c>
      <c r="F486" s="249" t="s">
        <v>504</v>
      </c>
      <c r="G486" s="247"/>
      <c r="H486" s="250">
        <v>252.409</v>
      </c>
      <c r="I486" s="251"/>
      <c r="J486" s="247"/>
      <c r="K486" s="247"/>
      <c r="L486" s="252"/>
      <c r="M486" s="253"/>
      <c r="N486" s="254"/>
      <c r="O486" s="254"/>
      <c r="P486" s="254"/>
      <c r="Q486" s="254"/>
      <c r="R486" s="254"/>
      <c r="S486" s="254"/>
      <c r="T486" s="255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56" t="s">
        <v>143</v>
      </c>
      <c r="AU486" s="256" t="s">
        <v>82</v>
      </c>
      <c r="AV486" s="14" t="s">
        <v>82</v>
      </c>
      <c r="AW486" s="14" t="s">
        <v>33</v>
      </c>
      <c r="AX486" s="14" t="s">
        <v>72</v>
      </c>
      <c r="AY486" s="256" t="s">
        <v>132</v>
      </c>
    </row>
    <row r="487" spans="1:51" s="14" customFormat="1" ht="12">
      <c r="A487" s="14"/>
      <c r="B487" s="246"/>
      <c r="C487" s="247"/>
      <c r="D487" s="232" t="s">
        <v>143</v>
      </c>
      <c r="E487" s="248" t="s">
        <v>19</v>
      </c>
      <c r="F487" s="249" t="s">
        <v>505</v>
      </c>
      <c r="G487" s="247"/>
      <c r="H487" s="250">
        <v>9.212</v>
      </c>
      <c r="I487" s="251"/>
      <c r="J487" s="247"/>
      <c r="K487" s="247"/>
      <c r="L487" s="252"/>
      <c r="M487" s="253"/>
      <c r="N487" s="254"/>
      <c r="O487" s="254"/>
      <c r="P487" s="254"/>
      <c r="Q487" s="254"/>
      <c r="R487" s="254"/>
      <c r="S487" s="254"/>
      <c r="T487" s="255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56" t="s">
        <v>143</v>
      </c>
      <c r="AU487" s="256" t="s">
        <v>82</v>
      </c>
      <c r="AV487" s="14" t="s">
        <v>82</v>
      </c>
      <c r="AW487" s="14" t="s">
        <v>33</v>
      </c>
      <c r="AX487" s="14" t="s">
        <v>72</v>
      </c>
      <c r="AY487" s="256" t="s">
        <v>132</v>
      </c>
    </row>
    <row r="488" spans="1:51" s="14" customFormat="1" ht="12">
      <c r="A488" s="14"/>
      <c r="B488" s="246"/>
      <c r="C488" s="247"/>
      <c r="D488" s="232" t="s">
        <v>143</v>
      </c>
      <c r="E488" s="248" t="s">
        <v>19</v>
      </c>
      <c r="F488" s="249" t="s">
        <v>506</v>
      </c>
      <c r="G488" s="247"/>
      <c r="H488" s="250">
        <v>32.81</v>
      </c>
      <c r="I488" s="251"/>
      <c r="J488" s="247"/>
      <c r="K488" s="247"/>
      <c r="L488" s="252"/>
      <c r="M488" s="253"/>
      <c r="N488" s="254"/>
      <c r="O488" s="254"/>
      <c r="P488" s="254"/>
      <c r="Q488" s="254"/>
      <c r="R488" s="254"/>
      <c r="S488" s="254"/>
      <c r="T488" s="255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56" t="s">
        <v>143</v>
      </c>
      <c r="AU488" s="256" t="s">
        <v>82</v>
      </c>
      <c r="AV488" s="14" t="s">
        <v>82</v>
      </c>
      <c r="AW488" s="14" t="s">
        <v>33</v>
      </c>
      <c r="AX488" s="14" t="s">
        <v>72</v>
      </c>
      <c r="AY488" s="256" t="s">
        <v>132</v>
      </c>
    </row>
    <row r="489" spans="1:51" s="14" customFormat="1" ht="12">
      <c r="A489" s="14"/>
      <c r="B489" s="246"/>
      <c r="C489" s="247"/>
      <c r="D489" s="232" t="s">
        <v>143</v>
      </c>
      <c r="E489" s="248" t="s">
        <v>19</v>
      </c>
      <c r="F489" s="249" t="s">
        <v>507</v>
      </c>
      <c r="G489" s="247"/>
      <c r="H489" s="250">
        <v>217.344</v>
      </c>
      <c r="I489" s="251"/>
      <c r="J489" s="247"/>
      <c r="K489" s="247"/>
      <c r="L489" s="252"/>
      <c r="M489" s="253"/>
      <c r="N489" s="254"/>
      <c r="O489" s="254"/>
      <c r="P489" s="254"/>
      <c r="Q489" s="254"/>
      <c r="R489" s="254"/>
      <c r="S489" s="254"/>
      <c r="T489" s="255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56" t="s">
        <v>143</v>
      </c>
      <c r="AU489" s="256" t="s">
        <v>82</v>
      </c>
      <c r="AV489" s="14" t="s">
        <v>82</v>
      </c>
      <c r="AW489" s="14" t="s">
        <v>33</v>
      </c>
      <c r="AX489" s="14" t="s">
        <v>72</v>
      </c>
      <c r="AY489" s="256" t="s">
        <v>132</v>
      </c>
    </row>
    <row r="490" spans="1:51" s="14" customFormat="1" ht="12">
      <c r="A490" s="14"/>
      <c r="B490" s="246"/>
      <c r="C490" s="247"/>
      <c r="D490" s="232" t="s">
        <v>143</v>
      </c>
      <c r="E490" s="248" t="s">
        <v>19</v>
      </c>
      <c r="F490" s="249" t="s">
        <v>508</v>
      </c>
      <c r="G490" s="247"/>
      <c r="H490" s="250">
        <v>36.608</v>
      </c>
      <c r="I490" s="251"/>
      <c r="J490" s="247"/>
      <c r="K490" s="247"/>
      <c r="L490" s="252"/>
      <c r="M490" s="253"/>
      <c r="N490" s="254"/>
      <c r="O490" s="254"/>
      <c r="P490" s="254"/>
      <c r="Q490" s="254"/>
      <c r="R490" s="254"/>
      <c r="S490" s="254"/>
      <c r="T490" s="255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56" t="s">
        <v>143</v>
      </c>
      <c r="AU490" s="256" t="s">
        <v>82</v>
      </c>
      <c r="AV490" s="14" t="s">
        <v>82</v>
      </c>
      <c r="AW490" s="14" t="s">
        <v>33</v>
      </c>
      <c r="AX490" s="14" t="s">
        <v>72</v>
      </c>
      <c r="AY490" s="256" t="s">
        <v>132</v>
      </c>
    </row>
    <row r="491" spans="1:51" s="14" customFormat="1" ht="12">
      <c r="A491" s="14"/>
      <c r="B491" s="246"/>
      <c r="C491" s="247"/>
      <c r="D491" s="232" t="s">
        <v>143</v>
      </c>
      <c r="E491" s="248" t="s">
        <v>19</v>
      </c>
      <c r="F491" s="249" t="s">
        <v>509</v>
      </c>
      <c r="G491" s="247"/>
      <c r="H491" s="250">
        <v>7.84</v>
      </c>
      <c r="I491" s="251"/>
      <c r="J491" s="247"/>
      <c r="K491" s="247"/>
      <c r="L491" s="252"/>
      <c r="M491" s="253"/>
      <c r="N491" s="254"/>
      <c r="O491" s="254"/>
      <c r="P491" s="254"/>
      <c r="Q491" s="254"/>
      <c r="R491" s="254"/>
      <c r="S491" s="254"/>
      <c r="T491" s="255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56" t="s">
        <v>143</v>
      </c>
      <c r="AU491" s="256" t="s">
        <v>82</v>
      </c>
      <c r="AV491" s="14" t="s">
        <v>82</v>
      </c>
      <c r="AW491" s="14" t="s">
        <v>33</v>
      </c>
      <c r="AX491" s="14" t="s">
        <v>72</v>
      </c>
      <c r="AY491" s="256" t="s">
        <v>132</v>
      </c>
    </row>
    <row r="492" spans="1:51" s="14" customFormat="1" ht="12">
      <c r="A492" s="14"/>
      <c r="B492" s="246"/>
      <c r="C492" s="247"/>
      <c r="D492" s="232" t="s">
        <v>143</v>
      </c>
      <c r="E492" s="248" t="s">
        <v>19</v>
      </c>
      <c r="F492" s="249" t="s">
        <v>510</v>
      </c>
      <c r="G492" s="247"/>
      <c r="H492" s="250">
        <v>16.111</v>
      </c>
      <c r="I492" s="251"/>
      <c r="J492" s="247"/>
      <c r="K492" s="247"/>
      <c r="L492" s="252"/>
      <c r="M492" s="253"/>
      <c r="N492" s="254"/>
      <c r="O492" s="254"/>
      <c r="P492" s="254"/>
      <c r="Q492" s="254"/>
      <c r="R492" s="254"/>
      <c r="S492" s="254"/>
      <c r="T492" s="255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56" t="s">
        <v>143</v>
      </c>
      <c r="AU492" s="256" t="s">
        <v>82</v>
      </c>
      <c r="AV492" s="14" t="s">
        <v>82</v>
      </c>
      <c r="AW492" s="14" t="s">
        <v>33</v>
      </c>
      <c r="AX492" s="14" t="s">
        <v>72</v>
      </c>
      <c r="AY492" s="256" t="s">
        <v>132</v>
      </c>
    </row>
    <row r="493" spans="1:51" s="14" customFormat="1" ht="12">
      <c r="A493" s="14"/>
      <c r="B493" s="246"/>
      <c r="C493" s="247"/>
      <c r="D493" s="232" t="s">
        <v>143</v>
      </c>
      <c r="E493" s="248" t="s">
        <v>19</v>
      </c>
      <c r="F493" s="249" t="s">
        <v>511</v>
      </c>
      <c r="G493" s="247"/>
      <c r="H493" s="250">
        <v>2.195</v>
      </c>
      <c r="I493" s="251"/>
      <c r="J493" s="247"/>
      <c r="K493" s="247"/>
      <c r="L493" s="252"/>
      <c r="M493" s="253"/>
      <c r="N493" s="254"/>
      <c r="O493" s="254"/>
      <c r="P493" s="254"/>
      <c r="Q493" s="254"/>
      <c r="R493" s="254"/>
      <c r="S493" s="254"/>
      <c r="T493" s="255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56" t="s">
        <v>143</v>
      </c>
      <c r="AU493" s="256" t="s">
        <v>82</v>
      </c>
      <c r="AV493" s="14" t="s">
        <v>82</v>
      </c>
      <c r="AW493" s="14" t="s">
        <v>33</v>
      </c>
      <c r="AX493" s="14" t="s">
        <v>72</v>
      </c>
      <c r="AY493" s="256" t="s">
        <v>132</v>
      </c>
    </row>
    <row r="494" spans="1:51" s="14" customFormat="1" ht="12">
      <c r="A494" s="14"/>
      <c r="B494" s="246"/>
      <c r="C494" s="247"/>
      <c r="D494" s="232" t="s">
        <v>143</v>
      </c>
      <c r="E494" s="248" t="s">
        <v>19</v>
      </c>
      <c r="F494" s="249" t="s">
        <v>512</v>
      </c>
      <c r="G494" s="247"/>
      <c r="H494" s="250">
        <v>23.52</v>
      </c>
      <c r="I494" s="251"/>
      <c r="J494" s="247"/>
      <c r="K494" s="247"/>
      <c r="L494" s="252"/>
      <c r="M494" s="253"/>
      <c r="N494" s="254"/>
      <c r="O494" s="254"/>
      <c r="P494" s="254"/>
      <c r="Q494" s="254"/>
      <c r="R494" s="254"/>
      <c r="S494" s="254"/>
      <c r="T494" s="255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56" t="s">
        <v>143</v>
      </c>
      <c r="AU494" s="256" t="s">
        <v>82</v>
      </c>
      <c r="AV494" s="14" t="s">
        <v>82</v>
      </c>
      <c r="AW494" s="14" t="s">
        <v>33</v>
      </c>
      <c r="AX494" s="14" t="s">
        <v>72</v>
      </c>
      <c r="AY494" s="256" t="s">
        <v>132</v>
      </c>
    </row>
    <row r="495" spans="1:51" s="14" customFormat="1" ht="12">
      <c r="A495" s="14"/>
      <c r="B495" s="246"/>
      <c r="C495" s="247"/>
      <c r="D495" s="232" t="s">
        <v>143</v>
      </c>
      <c r="E495" s="248" t="s">
        <v>19</v>
      </c>
      <c r="F495" s="249" t="s">
        <v>513</v>
      </c>
      <c r="G495" s="247"/>
      <c r="H495" s="250">
        <v>3.802</v>
      </c>
      <c r="I495" s="251"/>
      <c r="J495" s="247"/>
      <c r="K495" s="247"/>
      <c r="L495" s="252"/>
      <c r="M495" s="253"/>
      <c r="N495" s="254"/>
      <c r="O495" s="254"/>
      <c r="P495" s="254"/>
      <c r="Q495" s="254"/>
      <c r="R495" s="254"/>
      <c r="S495" s="254"/>
      <c r="T495" s="255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56" t="s">
        <v>143</v>
      </c>
      <c r="AU495" s="256" t="s">
        <v>82</v>
      </c>
      <c r="AV495" s="14" t="s">
        <v>82</v>
      </c>
      <c r="AW495" s="14" t="s">
        <v>33</v>
      </c>
      <c r="AX495" s="14" t="s">
        <v>72</v>
      </c>
      <c r="AY495" s="256" t="s">
        <v>132</v>
      </c>
    </row>
    <row r="496" spans="1:51" s="14" customFormat="1" ht="12">
      <c r="A496" s="14"/>
      <c r="B496" s="246"/>
      <c r="C496" s="247"/>
      <c r="D496" s="232" t="s">
        <v>143</v>
      </c>
      <c r="E496" s="248" t="s">
        <v>19</v>
      </c>
      <c r="F496" s="249" t="s">
        <v>514</v>
      </c>
      <c r="G496" s="247"/>
      <c r="H496" s="250">
        <v>2.528</v>
      </c>
      <c r="I496" s="251"/>
      <c r="J496" s="247"/>
      <c r="K496" s="247"/>
      <c r="L496" s="252"/>
      <c r="M496" s="253"/>
      <c r="N496" s="254"/>
      <c r="O496" s="254"/>
      <c r="P496" s="254"/>
      <c r="Q496" s="254"/>
      <c r="R496" s="254"/>
      <c r="S496" s="254"/>
      <c r="T496" s="255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56" t="s">
        <v>143</v>
      </c>
      <c r="AU496" s="256" t="s">
        <v>82</v>
      </c>
      <c r="AV496" s="14" t="s">
        <v>82</v>
      </c>
      <c r="AW496" s="14" t="s">
        <v>33</v>
      </c>
      <c r="AX496" s="14" t="s">
        <v>72</v>
      </c>
      <c r="AY496" s="256" t="s">
        <v>132</v>
      </c>
    </row>
    <row r="497" spans="1:51" s="15" customFormat="1" ht="12">
      <c r="A497" s="15"/>
      <c r="B497" s="257"/>
      <c r="C497" s="258"/>
      <c r="D497" s="232" t="s">
        <v>143</v>
      </c>
      <c r="E497" s="259" t="s">
        <v>19</v>
      </c>
      <c r="F497" s="260" t="s">
        <v>148</v>
      </c>
      <c r="G497" s="258"/>
      <c r="H497" s="261">
        <v>1555.8809999999999</v>
      </c>
      <c r="I497" s="262"/>
      <c r="J497" s="258"/>
      <c r="K497" s="258"/>
      <c r="L497" s="263"/>
      <c r="M497" s="264"/>
      <c r="N497" s="265"/>
      <c r="O497" s="265"/>
      <c r="P497" s="265"/>
      <c r="Q497" s="265"/>
      <c r="R497" s="265"/>
      <c r="S497" s="265"/>
      <c r="T497" s="266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T497" s="267" t="s">
        <v>143</v>
      </c>
      <c r="AU497" s="267" t="s">
        <v>82</v>
      </c>
      <c r="AV497" s="15" t="s">
        <v>139</v>
      </c>
      <c r="AW497" s="15" t="s">
        <v>33</v>
      </c>
      <c r="AX497" s="15" t="s">
        <v>80</v>
      </c>
      <c r="AY497" s="267" t="s">
        <v>132</v>
      </c>
    </row>
    <row r="498" spans="1:65" s="2" customFormat="1" ht="21.75" customHeight="1">
      <c r="A498" s="39"/>
      <c r="B498" s="40"/>
      <c r="C498" s="219" t="s">
        <v>515</v>
      </c>
      <c r="D498" s="219" t="s">
        <v>134</v>
      </c>
      <c r="E498" s="220" t="s">
        <v>516</v>
      </c>
      <c r="F498" s="221" t="s">
        <v>517</v>
      </c>
      <c r="G498" s="222" t="s">
        <v>137</v>
      </c>
      <c r="H498" s="223">
        <v>1200</v>
      </c>
      <c r="I498" s="224"/>
      <c r="J498" s="225">
        <f>ROUND(I498*H498,2)</f>
        <v>0</v>
      </c>
      <c r="K498" s="221" t="s">
        <v>138</v>
      </c>
      <c r="L498" s="45"/>
      <c r="M498" s="226" t="s">
        <v>19</v>
      </c>
      <c r="N498" s="227" t="s">
        <v>43</v>
      </c>
      <c r="O498" s="85"/>
      <c r="P498" s="228">
        <f>O498*H498</f>
        <v>0</v>
      </c>
      <c r="Q498" s="228">
        <v>0</v>
      </c>
      <c r="R498" s="228">
        <f>Q498*H498</f>
        <v>0</v>
      </c>
      <c r="S498" s="228">
        <v>0</v>
      </c>
      <c r="T498" s="229">
        <f>S498*H498</f>
        <v>0</v>
      </c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R498" s="230" t="s">
        <v>139</v>
      </c>
      <c r="AT498" s="230" t="s">
        <v>134</v>
      </c>
      <c r="AU498" s="230" t="s">
        <v>82</v>
      </c>
      <c r="AY498" s="18" t="s">
        <v>132</v>
      </c>
      <c r="BE498" s="231">
        <f>IF(N498="základní",J498,0)</f>
        <v>0</v>
      </c>
      <c r="BF498" s="231">
        <f>IF(N498="snížená",J498,0)</f>
        <v>0</v>
      </c>
      <c r="BG498" s="231">
        <f>IF(N498="zákl. přenesená",J498,0)</f>
        <v>0</v>
      </c>
      <c r="BH498" s="231">
        <f>IF(N498="sníž. přenesená",J498,0)</f>
        <v>0</v>
      </c>
      <c r="BI498" s="231">
        <f>IF(N498="nulová",J498,0)</f>
        <v>0</v>
      </c>
      <c r="BJ498" s="18" t="s">
        <v>80</v>
      </c>
      <c r="BK498" s="231">
        <f>ROUND(I498*H498,2)</f>
        <v>0</v>
      </c>
      <c r="BL498" s="18" t="s">
        <v>139</v>
      </c>
      <c r="BM498" s="230" t="s">
        <v>518</v>
      </c>
    </row>
    <row r="499" spans="1:47" s="2" customFormat="1" ht="12">
      <c r="A499" s="39"/>
      <c r="B499" s="40"/>
      <c r="C499" s="41"/>
      <c r="D499" s="232" t="s">
        <v>141</v>
      </c>
      <c r="E499" s="41"/>
      <c r="F499" s="233" t="s">
        <v>519</v>
      </c>
      <c r="G499" s="41"/>
      <c r="H499" s="41"/>
      <c r="I499" s="137"/>
      <c r="J499" s="41"/>
      <c r="K499" s="41"/>
      <c r="L499" s="45"/>
      <c r="M499" s="234"/>
      <c r="N499" s="235"/>
      <c r="O499" s="85"/>
      <c r="P499" s="85"/>
      <c r="Q499" s="85"/>
      <c r="R499" s="85"/>
      <c r="S499" s="85"/>
      <c r="T499" s="86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T499" s="18" t="s">
        <v>141</v>
      </c>
      <c r="AU499" s="18" t="s">
        <v>82</v>
      </c>
    </row>
    <row r="500" spans="1:65" s="2" customFormat="1" ht="21.75" customHeight="1">
      <c r="A500" s="39"/>
      <c r="B500" s="40"/>
      <c r="C500" s="219" t="s">
        <v>520</v>
      </c>
      <c r="D500" s="219" t="s">
        <v>134</v>
      </c>
      <c r="E500" s="220" t="s">
        <v>521</v>
      </c>
      <c r="F500" s="221" t="s">
        <v>522</v>
      </c>
      <c r="G500" s="222" t="s">
        <v>137</v>
      </c>
      <c r="H500" s="223">
        <v>6899.307</v>
      </c>
      <c r="I500" s="224"/>
      <c r="J500" s="225">
        <f>ROUND(I500*H500,2)</f>
        <v>0</v>
      </c>
      <c r="K500" s="221" t="s">
        <v>138</v>
      </c>
      <c r="L500" s="45"/>
      <c r="M500" s="226" t="s">
        <v>19</v>
      </c>
      <c r="N500" s="227" t="s">
        <v>43</v>
      </c>
      <c r="O500" s="85"/>
      <c r="P500" s="228">
        <f>O500*H500</f>
        <v>0</v>
      </c>
      <c r="Q500" s="228">
        <v>0</v>
      </c>
      <c r="R500" s="228">
        <f>Q500*H500</f>
        <v>0</v>
      </c>
      <c r="S500" s="228">
        <v>0</v>
      </c>
      <c r="T500" s="229">
        <f>S500*H500</f>
        <v>0</v>
      </c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R500" s="230" t="s">
        <v>139</v>
      </c>
      <c r="AT500" s="230" t="s">
        <v>134</v>
      </c>
      <c r="AU500" s="230" t="s">
        <v>82</v>
      </c>
      <c r="AY500" s="18" t="s">
        <v>132</v>
      </c>
      <c r="BE500" s="231">
        <f>IF(N500="základní",J500,0)</f>
        <v>0</v>
      </c>
      <c r="BF500" s="231">
        <f>IF(N500="snížená",J500,0)</f>
        <v>0</v>
      </c>
      <c r="BG500" s="231">
        <f>IF(N500="zákl. přenesená",J500,0)</f>
        <v>0</v>
      </c>
      <c r="BH500" s="231">
        <f>IF(N500="sníž. přenesená",J500,0)</f>
        <v>0</v>
      </c>
      <c r="BI500" s="231">
        <f>IF(N500="nulová",J500,0)</f>
        <v>0</v>
      </c>
      <c r="BJ500" s="18" t="s">
        <v>80</v>
      </c>
      <c r="BK500" s="231">
        <f>ROUND(I500*H500,2)</f>
        <v>0</v>
      </c>
      <c r="BL500" s="18" t="s">
        <v>139</v>
      </c>
      <c r="BM500" s="230" t="s">
        <v>523</v>
      </c>
    </row>
    <row r="501" spans="1:47" s="2" customFormat="1" ht="12">
      <c r="A501" s="39"/>
      <c r="B501" s="40"/>
      <c r="C501" s="41"/>
      <c r="D501" s="232" t="s">
        <v>141</v>
      </c>
      <c r="E501" s="41"/>
      <c r="F501" s="233" t="s">
        <v>524</v>
      </c>
      <c r="G501" s="41"/>
      <c r="H501" s="41"/>
      <c r="I501" s="137"/>
      <c r="J501" s="41"/>
      <c r="K501" s="41"/>
      <c r="L501" s="45"/>
      <c r="M501" s="234"/>
      <c r="N501" s="235"/>
      <c r="O501" s="85"/>
      <c r="P501" s="85"/>
      <c r="Q501" s="85"/>
      <c r="R501" s="85"/>
      <c r="S501" s="85"/>
      <c r="T501" s="86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T501" s="18" t="s">
        <v>141</v>
      </c>
      <c r="AU501" s="18" t="s">
        <v>82</v>
      </c>
    </row>
    <row r="502" spans="1:51" s="13" customFormat="1" ht="12">
      <c r="A502" s="13"/>
      <c r="B502" s="236"/>
      <c r="C502" s="237"/>
      <c r="D502" s="232" t="s">
        <v>143</v>
      </c>
      <c r="E502" s="238" t="s">
        <v>19</v>
      </c>
      <c r="F502" s="239" t="s">
        <v>321</v>
      </c>
      <c r="G502" s="237"/>
      <c r="H502" s="238" t="s">
        <v>19</v>
      </c>
      <c r="I502" s="240"/>
      <c r="J502" s="237"/>
      <c r="K502" s="237"/>
      <c r="L502" s="241"/>
      <c r="M502" s="242"/>
      <c r="N502" s="243"/>
      <c r="O502" s="243"/>
      <c r="P502" s="243"/>
      <c r="Q502" s="243"/>
      <c r="R502" s="243"/>
      <c r="S502" s="243"/>
      <c r="T502" s="244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45" t="s">
        <v>143</v>
      </c>
      <c r="AU502" s="245" t="s">
        <v>82</v>
      </c>
      <c r="AV502" s="13" t="s">
        <v>80</v>
      </c>
      <c r="AW502" s="13" t="s">
        <v>33</v>
      </c>
      <c r="AX502" s="13" t="s">
        <v>72</v>
      </c>
      <c r="AY502" s="245" t="s">
        <v>132</v>
      </c>
    </row>
    <row r="503" spans="1:51" s="14" customFormat="1" ht="12">
      <c r="A503" s="14"/>
      <c r="B503" s="246"/>
      <c r="C503" s="247"/>
      <c r="D503" s="232" t="s">
        <v>143</v>
      </c>
      <c r="E503" s="248" t="s">
        <v>19</v>
      </c>
      <c r="F503" s="249" t="s">
        <v>322</v>
      </c>
      <c r="G503" s="247"/>
      <c r="H503" s="250">
        <v>69.78</v>
      </c>
      <c r="I503" s="251"/>
      <c r="J503" s="247"/>
      <c r="K503" s="247"/>
      <c r="L503" s="252"/>
      <c r="M503" s="253"/>
      <c r="N503" s="254"/>
      <c r="O503" s="254"/>
      <c r="P503" s="254"/>
      <c r="Q503" s="254"/>
      <c r="R503" s="254"/>
      <c r="S503" s="254"/>
      <c r="T503" s="255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56" t="s">
        <v>143</v>
      </c>
      <c r="AU503" s="256" t="s">
        <v>82</v>
      </c>
      <c r="AV503" s="14" t="s">
        <v>82</v>
      </c>
      <c r="AW503" s="14" t="s">
        <v>33</v>
      </c>
      <c r="AX503" s="14" t="s">
        <v>72</v>
      </c>
      <c r="AY503" s="256" t="s">
        <v>132</v>
      </c>
    </row>
    <row r="504" spans="1:51" s="13" customFormat="1" ht="12">
      <c r="A504" s="13"/>
      <c r="B504" s="236"/>
      <c r="C504" s="237"/>
      <c r="D504" s="232" t="s">
        <v>143</v>
      </c>
      <c r="E504" s="238" t="s">
        <v>19</v>
      </c>
      <c r="F504" s="239" t="s">
        <v>323</v>
      </c>
      <c r="G504" s="237"/>
      <c r="H504" s="238" t="s">
        <v>19</v>
      </c>
      <c r="I504" s="240"/>
      <c r="J504" s="237"/>
      <c r="K504" s="237"/>
      <c r="L504" s="241"/>
      <c r="M504" s="242"/>
      <c r="N504" s="243"/>
      <c r="O504" s="243"/>
      <c r="P504" s="243"/>
      <c r="Q504" s="243"/>
      <c r="R504" s="243"/>
      <c r="S504" s="243"/>
      <c r="T504" s="244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45" t="s">
        <v>143</v>
      </c>
      <c r="AU504" s="245" t="s">
        <v>82</v>
      </c>
      <c r="AV504" s="13" t="s">
        <v>80</v>
      </c>
      <c r="AW504" s="13" t="s">
        <v>33</v>
      </c>
      <c r="AX504" s="13" t="s">
        <v>72</v>
      </c>
      <c r="AY504" s="245" t="s">
        <v>132</v>
      </c>
    </row>
    <row r="505" spans="1:51" s="14" customFormat="1" ht="12">
      <c r="A505" s="14"/>
      <c r="B505" s="246"/>
      <c r="C505" s="247"/>
      <c r="D505" s="232" t="s">
        <v>143</v>
      </c>
      <c r="E505" s="248" t="s">
        <v>19</v>
      </c>
      <c r="F505" s="249" t="s">
        <v>324</v>
      </c>
      <c r="G505" s="247"/>
      <c r="H505" s="250">
        <v>454.218</v>
      </c>
      <c r="I505" s="251"/>
      <c r="J505" s="247"/>
      <c r="K505" s="247"/>
      <c r="L505" s="252"/>
      <c r="M505" s="253"/>
      <c r="N505" s="254"/>
      <c r="O505" s="254"/>
      <c r="P505" s="254"/>
      <c r="Q505" s="254"/>
      <c r="R505" s="254"/>
      <c r="S505" s="254"/>
      <c r="T505" s="255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56" t="s">
        <v>143</v>
      </c>
      <c r="AU505" s="256" t="s">
        <v>82</v>
      </c>
      <c r="AV505" s="14" t="s">
        <v>82</v>
      </c>
      <c r="AW505" s="14" t="s">
        <v>33</v>
      </c>
      <c r="AX505" s="14" t="s">
        <v>72</v>
      </c>
      <c r="AY505" s="256" t="s">
        <v>132</v>
      </c>
    </row>
    <row r="506" spans="1:51" s="13" customFormat="1" ht="12">
      <c r="A506" s="13"/>
      <c r="B506" s="236"/>
      <c r="C506" s="237"/>
      <c r="D506" s="232" t="s">
        <v>143</v>
      </c>
      <c r="E506" s="238" t="s">
        <v>19</v>
      </c>
      <c r="F506" s="239" t="s">
        <v>325</v>
      </c>
      <c r="G506" s="237"/>
      <c r="H506" s="238" t="s">
        <v>19</v>
      </c>
      <c r="I506" s="240"/>
      <c r="J506" s="237"/>
      <c r="K506" s="237"/>
      <c r="L506" s="241"/>
      <c r="M506" s="242"/>
      <c r="N506" s="243"/>
      <c r="O506" s="243"/>
      <c r="P506" s="243"/>
      <c r="Q506" s="243"/>
      <c r="R506" s="243"/>
      <c r="S506" s="243"/>
      <c r="T506" s="244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45" t="s">
        <v>143</v>
      </c>
      <c r="AU506" s="245" t="s">
        <v>82</v>
      </c>
      <c r="AV506" s="13" t="s">
        <v>80</v>
      </c>
      <c r="AW506" s="13" t="s">
        <v>33</v>
      </c>
      <c r="AX506" s="13" t="s">
        <v>72</v>
      </c>
      <c r="AY506" s="245" t="s">
        <v>132</v>
      </c>
    </row>
    <row r="507" spans="1:51" s="14" customFormat="1" ht="12">
      <c r="A507" s="14"/>
      <c r="B507" s="246"/>
      <c r="C507" s="247"/>
      <c r="D507" s="232" t="s">
        <v>143</v>
      </c>
      <c r="E507" s="248" t="s">
        <v>19</v>
      </c>
      <c r="F507" s="249" t="s">
        <v>351</v>
      </c>
      <c r="G507" s="247"/>
      <c r="H507" s="250">
        <v>848.99</v>
      </c>
      <c r="I507" s="251"/>
      <c r="J507" s="247"/>
      <c r="K507" s="247"/>
      <c r="L507" s="252"/>
      <c r="M507" s="253"/>
      <c r="N507" s="254"/>
      <c r="O507" s="254"/>
      <c r="P507" s="254"/>
      <c r="Q507" s="254"/>
      <c r="R507" s="254"/>
      <c r="S507" s="254"/>
      <c r="T507" s="255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56" t="s">
        <v>143</v>
      </c>
      <c r="AU507" s="256" t="s">
        <v>82</v>
      </c>
      <c r="AV507" s="14" t="s">
        <v>82</v>
      </c>
      <c r="AW507" s="14" t="s">
        <v>33</v>
      </c>
      <c r="AX507" s="14" t="s">
        <v>72</v>
      </c>
      <c r="AY507" s="256" t="s">
        <v>132</v>
      </c>
    </row>
    <row r="508" spans="1:51" s="13" customFormat="1" ht="12">
      <c r="A508" s="13"/>
      <c r="B508" s="236"/>
      <c r="C508" s="237"/>
      <c r="D508" s="232" t="s">
        <v>143</v>
      </c>
      <c r="E508" s="238" t="s">
        <v>19</v>
      </c>
      <c r="F508" s="239" t="s">
        <v>327</v>
      </c>
      <c r="G508" s="237"/>
      <c r="H508" s="238" t="s">
        <v>19</v>
      </c>
      <c r="I508" s="240"/>
      <c r="J508" s="237"/>
      <c r="K508" s="237"/>
      <c r="L508" s="241"/>
      <c r="M508" s="242"/>
      <c r="N508" s="243"/>
      <c r="O508" s="243"/>
      <c r="P508" s="243"/>
      <c r="Q508" s="243"/>
      <c r="R508" s="243"/>
      <c r="S508" s="243"/>
      <c r="T508" s="244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45" t="s">
        <v>143</v>
      </c>
      <c r="AU508" s="245" t="s">
        <v>82</v>
      </c>
      <c r="AV508" s="13" t="s">
        <v>80</v>
      </c>
      <c r="AW508" s="13" t="s">
        <v>33</v>
      </c>
      <c r="AX508" s="13" t="s">
        <v>72</v>
      </c>
      <c r="AY508" s="245" t="s">
        <v>132</v>
      </c>
    </row>
    <row r="509" spans="1:51" s="14" customFormat="1" ht="12">
      <c r="A509" s="14"/>
      <c r="B509" s="246"/>
      <c r="C509" s="247"/>
      <c r="D509" s="232" t="s">
        <v>143</v>
      </c>
      <c r="E509" s="248" t="s">
        <v>19</v>
      </c>
      <c r="F509" s="249" t="s">
        <v>328</v>
      </c>
      <c r="G509" s="247"/>
      <c r="H509" s="250">
        <v>5526.319</v>
      </c>
      <c r="I509" s="251"/>
      <c r="J509" s="247"/>
      <c r="K509" s="247"/>
      <c r="L509" s="252"/>
      <c r="M509" s="253"/>
      <c r="N509" s="254"/>
      <c r="O509" s="254"/>
      <c r="P509" s="254"/>
      <c r="Q509" s="254"/>
      <c r="R509" s="254"/>
      <c r="S509" s="254"/>
      <c r="T509" s="255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56" t="s">
        <v>143</v>
      </c>
      <c r="AU509" s="256" t="s">
        <v>82</v>
      </c>
      <c r="AV509" s="14" t="s">
        <v>82</v>
      </c>
      <c r="AW509" s="14" t="s">
        <v>33</v>
      </c>
      <c r="AX509" s="14" t="s">
        <v>72</v>
      </c>
      <c r="AY509" s="256" t="s">
        <v>132</v>
      </c>
    </row>
    <row r="510" spans="1:51" s="15" customFormat="1" ht="12">
      <c r="A510" s="15"/>
      <c r="B510" s="257"/>
      <c r="C510" s="258"/>
      <c r="D510" s="232" t="s">
        <v>143</v>
      </c>
      <c r="E510" s="259" t="s">
        <v>19</v>
      </c>
      <c r="F510" s="260" t="s">
        <v>148</v>
      </c>
      <c r="G510" s="258"/>
      <c r="H510" s="261">
        <v>6899.307000000001</v>
      </c>
      <c r="I510" s="262"/>
      <c r="J510" s="258"/>
      <c r="K510" s="258"/>
      <c r="L510" s="263"/>
      <c r="M510" s="264"/>
      <c r="N510" s="265"/>
      <c r="O510" s="265"/>
      <c r="P510" s="265"/>
      <c r="Q510" s="265"/>
      <c r="R510" s="265"/>
      <c r="S510" s="265"/>
      <c r="T510" s="266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T510" s="267" t="s">
        <v>143</v>
      </c>
      <c r="AU510" s="267" t="s">
        <v>82</v>
      </c>
      <c r="AV510" s="15" t="s">
        <v>139</v>
      </c>
      <c r="AW510" s="15" t="s">
        <v>33</v>
      </c>
      <c r="AX510" s="15" t="s">
        <v>80</v>
      </c>
      <c r="AY510" s="267" t="s">
        <v>132</v>
      </c>
    </row>
    <row r="511" spans="1:63" s="12" customFormat="1" ht="22.8" customHeight="1">
      <c r="A511" s="12"/>
      <c r="B511" s="203"/>
      <c r="C511" s="204"/>
      <c r="D511" s="205" t="s">
        <v>71</v>
      </c>
      <c r="E511" s="217" t="s">
        <v>195</v>
      </c>
      <c r="F511" s="217" t="s">
        <v>525</v>
      </c>
      <c r="G511" s="204"/>
      <c r="H511" s="204"/>
      <c r="I511" s="207"/>
      <c r="J511" s="218">
        <f>BK511</f>
        <v>0</v>
      </c>
      <c r="K511" s="204"/>
      <c r="L511" s="209"/>
      <c r="M511" s="210"/>
      <c r="N511" s="211"/>
      <c r="O511" s="211"/>
      <c r="P511" s="212">
        <f>SUM(P512:P631)</f>
        <v>0</v>
      </c>
      <c r="Q511" s="211"/>
      <c r="R511" s="212">
        <f>SUM(R512:R631)</f>
        <v>0.655002</v>
      </c>
      <c r="S511" s="211"/>
      <c r="T511" s="213">
        <f>SUM(T512:T631)</f>
        <v>93.24012499999999</v>
      </c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R511" s="214" t="s">
        <v>80</v>
      </c>
      <c r="AT511" s="215" t="s">
        <v>71</v>
      </c>
      <c r="AU511" s="215" t="s">
        <v>80</v>
      </c>
      <c r="AY511" s="214" t="s">
        <v>132</v>
      </c>
      <c r="BK511" s="216">
        <f>SUM(BK512:BK631)</f>
        <v>0</v>
      </c>
    </row>
    <row r="512" spans="1:65" s="2" customFormat="1" ht="21.75" customHeight="1">
      <c r="A512" s="39"/>
      <c r="B512" s="40"/>
      <c r="C512" s="219" t="s">
        <v>526</v>
      </c>
      <c r="D512" s="219" t="s">
        <v>134</v>
      </c>
      <c r="E512" s="220" t="s">
        <v>527</v>
      </c>
      <c r="F512" s="221" t="s">
        <v>528</v>
      </c>
      <c r="G512" s="222" t="s">
        <v>137</v>
      </c>
      <c r="H512" s="223">
        <v>5800</v>
      </c>
      <c r="I512" s="224"/>
      <c r="J512" s="225">
        <f>ROUND(I512*H512,2)</f>
        <v>0</v>
      </c>
      <c r="K512" s="221" t="s">
        <v>138</v>
      </c>
      <c r="L512" s="45"/>
      <c r="M512" s="226" t="s">
        <v>19</v>
      </c>
      <c r="N512" s="227" t="s">
        <v>43</v>
      </c>
      <c r="O512" s="85"/>
      <c r="P512" s="228">
        <f>O512*H512</f>
        <v>0</v>
      </c>
      <c r="Q512" s="228">
        <v>0</v>
      </c>
      <c r="R512" s="228">
        <f>Q512*H512</f>
        <v>0</v>
      </c>
      <c r="S512" s="228">
        <v>0</v>
      </c>
      <c r="T512" s="229">
        <f>S512*H512</f>
        <v>0</v>
      </c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R512" s="230" t="s">
        <v>139</v>
      </c>
      <c r="AT512" s="230" t="s">
        <v>134</v>
      </c>
      <c r="AU512" s="230" t="s">
        <v>82</v>
      </c>
      <c r="AY512" s="18" t="s">
        <v>132</v>
      </c>
      <c r="BE512" s="231">
        <f>IF(N512="základní",J512,0)</f>
        <v>0</v>
      </c>
      <c r="BF512" s="231">
        <f>IF(N512="snížená",J512,0)</f>
        <v>0</v>
      </c>
      <c r="BG512" s="231">
        <f>IF(N512="zákl. přenesená",J512,0)</f>
        <v>0</v>
      </c>
      <c r="BH512" s="231">
        <f>IF(N512="sníž. přenesená",J512,0)</f>
        <v>0</v>
      </c>
      <c r="BI512" s="231">
        <f>IF(N512="nulová",J512,0)</f>
        <v>0</v>
      </c>
      <c r="BJ512" s="18" t="s">
        <v>80</v>
      </c>
      <c r="BK512" s="231">
        <f>ROUND(I512*H512,2)</f>
        <v>0</v>
      </c>
      <c r="BL512" s="18" t="s">
        <v>139</v>
      </c>
      <c r="BM512" s="230" t="s">
        <v>529</v>
      </c>
    </row>
    <row r="513" spans="1:47" s="2" customFormat="1" ht="12">
      <c r="A513" s="39"/>
      <c r="B513" s="40"/>
      <c r="C513" s="41"/>
      <c r="D513" s="232" t="s">
        <v>141</v>
      </c>
      <c r="E513" s="41"/>
      <c r="F513" s="233" t="s">
        <v>530</v>
      </c>
      <c r="G513" s="41"/>
      <c r="H513" s="41"/>
      <c r="I513" s="137"/>
      <c r="J513" s="41"/>
      <c r="K513" s="41"/>
      <c r="L513" s="45"/>
      <c r="M513" s="234"/>
      <c r="N513" s="235"/>
      <c r="O513" s="85"/>
      <c r="P513" s="85"/>
      <c r="Q513" s="85"/>
      <c r="R513" s="85"/>
      <c r="S513" s="85"/>
      <c r="T513" s="86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T513" s="18" t="s">
        <v>141</v>
      </c>
      <c r="AU513" s="18" t="s">
        <v>82</v>
      </c>
    </row>
    <row r="514" spans="1:65" s="2" customFormat="1" ht="21.75" customHeight="1">
      <c r="A514" s="39"/>
      <c r="B514" s="40"/>
      <c r="C514" s="219" t="s">
        <v>531</v>
      </c>
      <c r="D514" s="219" t="s">
        <v>134</v>
      </c>
      <c r="E514" s="220" t="s">
        <v>532</v>
      </c>
      <c r="F514" s="221" t="s">
        <v>533</v>
      </c>
      <c r="G514" s="222" t="s">
        <v>137</v>
      </c>
      <c r="H514" s="223">
        <v>870000</v>
      </c>
      <c r="I514" s="224"/>
      <c r="J514" s="225">
        <f>ROUND(I514*H514,2)</f>
        <v>0</v>
      </c>
      <c r="K514" s="221" t="s">
        <v>138</v>
      </c>
      <c r="L514" s="45"/>
      <c r="M514" s="226" t="s">
        <v>19</v>
      </c>
      <c r="N514" s="227" t="s">
        <v>43</v>
      </c>
      <c r="O514" s="85"/>
      <c r="P514" s="228">
        <f>O514*H514</f>
        <v>0</v>
      </c>
      <c r="Q514" s="228">
        <v>0</v>
      </c>
      <c r="R514" s="228">
        <f>Q514*H514</f>
        <v>0</v>
      </c>
      <c r="S514" s="228">
        <v>0</v>
      </c>
      <c r="T514" s="229">
        <f>S514*H514</f>
        <v>0</v>
      </c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R514" s="230" t="s">
        <v>139</v>
      </c>
      <c r="AT514" s="230" t="s">
        <v>134</v>
      </c>
      <c r="AU514" s="230" t="s">
        <v>82</v>
      </c>
      <c r="AY514" s="18" t="s">
        <v>132</v>
      </c>
      <c r="BE514" s="231">
        <f>IF(N514="základní",J514,0)</f>
        <v>0</v>
      </c>
      <c r="BF514" s="231">
        <f>IF(N514="snížená",J514,0)</f>
        <v>0</v>
      </c>
      <c r="BG514" s="231">
        <f>IF(N514="zákl. přenesená",J514,0)</f>
        <v>0</v>
      </c>
      <c r="BH514" s="231">
        <f>IF(N514="sníž. přenesená",J514,0)</f>
        <v>0</v>
      </c>
      <c r="BI514" s="231">
        <f>IF(N514="nulová",J514,0)</f>
        <v>0</v>
      </c>
      <c r="BJ514" s="18" t="s">
        <v>80</v>
      </c>
      <c r="BK514" s="231">
        <f>ROUND(I514*H514,2)</f>
        <v>0</v>
      </c>
      <c r="BL514" s="18" t="s">
        <v>139</v>
      </c>
      <c r="BM514" s="230" t="s">
        <v>534</v>
      </c>
    </row>
    <row r="515" spans="1:47" s="2" customFormat="1" ht="12">
      <c r="A515" s="39"/>
      <c r="B515" s="40"/>
      <c r="C515" s="41"/>
      <c r="D515" s="232" t="s">
        <v>141</v>
      </c>
      <c r="E515" s="41"/>
      <c r="F515" s="233" t="s">
        <v>535</v>
      </c>
      <c r="G515" s="41"/>
      <c r="H515" s="41"/>
      <c r="I515" s="137"/>
      <c r="J515" s="41"/>
      <c r="K515" s="41"/>
      <c r="L515" s="45"/>
      <c r="M515" s="234"/>
      <c r="N515" s="235"/>
      <c r="O515" s="85"/>
      <c r="P515" s="85"/>
      <c r="Q515" s="85"/>
      <c r="R515" s="85"/>
      <c r="S515" s="85"/>
      <c r="T515" s="86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T515" s="18" t="s">
        <v>141</v>
      </c>
      <c r="AU515" s="18" t="s">
        <v>82</v>
      </c>
    </row>
    <row r="516" spans="1:51" s="14" customFormat="1" ht="12">
      <c r="A516" s="14"/>
      <c r="B516" s="246"/>
      <c r="C516" s="247"/>
      <c r="D516" s="232" t="s">
        <v>143</v>
      </c>
      <c r="E516" s="248" t="s">
        <v>19</v>
      </c>
      <c r="F516" s="249" t="s">
        <v>536</v>
      </c>
      <c r="G516" s="247"/>
      <c r="H516" s="250">
        <v>870000</v>
      </c>
      <c r="I516" s="251"/>
      <c r="J516" s="247"/>
      <c r="K516" s="247"/>
      <c r="L516" s="252"/>
      <c r="M516" s="253"/>
      <c r="N516" s="254"/>
      <c r="O516" s="254"/>
      <c r="P516" s="254"/>
      <c r="Q516" s="254"/>
      <c r="R516" s="254"/>
      <c r="S516" s="254"/>
      <c r="T516" s="255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56" t="s">
        <v>143</v>
      </c>
      <c r="AU516" s="256" t="s">
        <v>82</v>
      </c>
      <c r="AV516" s="14" t="s">
        <v>82</v>
      </c>
      <c r="AW516" s="14" t="s">
        <v>33</v>
      </c>
      <c r="AX516" s="14" t="s">
        <v>80</v>
      </c>
      <c r="AY516" s="256" t="s">
        <v>132</v>
      </c>
    </row>
    <row r="517" spans="1:65" s="2" customFormat="1" ht="21.75" customHeight="1">
      <c r="A517" s="39"/>
      <c r="B517" s="40"/>
      <c r="C517" s="219" t="s">
        <v>537</v>
      </c>
      <c r="D517" s="219" t="s">
        <v>134</v>
      </c>
      <c r="E517" s="220" t="s">
        <v>538</v>
      </c>
      <c r="F517" s="221" t="s">
        <v>539</v>
      </c>
      <c r="G517" s="222" t="s">
        <v>137</v>
      </c>
      <c r="H517" s="223">
        <v>5800</v>
      </c>
      <c r="I517" s="224"/>
      <c r="J517" s="225">
        <f>ROUND(I517*H517,2)</f>
        <v>0</v>
      </c>
      <c r="K517" s="221" t="s">
        <v>138</v>
      </c>
      <c r="L517" s="45"/>
      <c r="M517" s="226" t="s">
        <v>19</v>
      </c>
      <c r="N517" s="227" t="s">
        <v>43</v>
      </c>
      <c r="O517" s="85"/>
      <c r="P517" s="228">
        <f>O517*H517</f>
        <v>0</v>
      </c>
      <c r="Q517" s="228">
        <v>0</v>
      </c>
      <c r="R517" s="228">
        <f>Q517*H517</f>
        <v>0</v>
      </c>
      <c r="S517" s="228">
        <v>0</v>
      </c>
      <c r="T517" s="229">
        <f>S517*H517</f>
        <v>0</v>
      </c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R517" s="230" t="s">
        <v>139</v>
      </c>
      <c r="AT517" s="230" t="s">
        <v>134</v>
      </c>
      <c r="AU517" s="230" t="s">
        <v>82</v>
      </c>
      <c r="AY517" s="18" t="s">
        <v>132</v>
      </c>
      <c r="BE517" s="231">
        <f>IF(N517="základní",J517,0)</f>
        <v>0</v>
      </c>
      <c r="BF517" s="231">
        <f>IF(N517="snížená",J517,0)</f>
        <v>0</v>
      </c>
      <c r="BG517" s="231">
        <f>IF(N517="zákl. přenesená",J517,0)</f>
        <v>0</v>
      </c>
      <c r="BH517" s="231">
        <f>IF(N517="sníž. přenesená",J517,0)</f>
        <v>0</v>
      </c>
      <c r="BI517" s="231">
        <f>IF(N517="nulová",J517,0)</f>
        <v>0</v>
      </c>
      <c r="BJ517" s="18" t="s">
        <v>80</v>
      </c>
      <c r="BK517" s="231">
        <f>ROUND(I517*H517,2)</f>
        <v>0</v>
      </c>
      <c r="BL517" s="18" t="s">
        <v>139</v>
      </c>
      <c r="BM517" s="230" t="s">
        <v>540</v>
      </c>
    </row>
    <row r="518" spans="1:47" s="2" customFormat="1" ht="12">
      <c r="A518" s="39"/>
      <c r="B518" s="40"/>
      <c r="C518" s="41"/>
      <c r="D518" s="232" t="s">
        <v>141</v>
      </c>
      <c r="E518" s="41"/>
      <c r="F518" s="233" t="s">
        <v>541</v>
      </c>
      <c r="G518" s="41"/>
      <c r="H518" s="41"/>
      <c r="I518" s="137"/>
      <c r="J518" s="41"/>
      <c r="K518" s="41"/>
      <c r="L518" s="45"/>
      <c r="M518" s="234"/>
      <c r="N518" s="235"/>
      <c r="O518" s="85"/>
      <c r="P518" s="85"/>
      <c r="Q518" s="85"/>
      <c r="R518" s="85"/>
      <c r="S518" s="85"/>
      <c r="T518" s="86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T518" s="18" t="s">
        <v>141</v>
      </c>
      <c r="AU518" s="18" t="s">
        <v>82</v>
      </c>
    </row>
    <row r="519" spans="1:65" s="2" customFormat="1" ht="16.5" customHeight="1">
      <c r="A519" s="39"/>
      <c r="B519" s="40"/>
      <c r="C519" s="219" t="s">
        <v>542</v>
      </c>
      <c r="D519" s="219" t="s">
        <v>134</v>
      </c>
      <c r="E519" s="220" t="s">
        <v>543</v>
      </c>
      <c r="F519" s="221" t="s">
        <v>544</v>
      </c>
      <c r="G519" s="222" t="s">
        <v>137</v>
      </c>
      <c r="H519" s="223">
        <v>5800</v>
      </c>
      <c r="I519" s="224"/>
      <c r="J519" s="225">
        <f>ROUND(I519*H519,2)</f>
        <v>0</v>
      </c>
      <c r="K519" s="221" t="s">
        <v>138</v>
      </c>
      <c r="L519" s="45"/>
      <c r="M519" s="226" t="s">
        <v>19</v>
      </c>
      <c r="N519" s="227" t="s">
        <v>43</v>
      </c>
      <c r="O519" s="85"/>
      <c r="P519" s="228">
        <f>O519*H519</f>
        <v>0</v>
      </c>
      <c r="Q519" s="228">
        <v>0</v>
      </c>
      <c r="R519" s="228">
        <f>Q519*H519</f>
        <v>0</v>
      </c>
      <c r="S519" s="228">
        <v>0</v>
      </c>
      <c r="T519" s="229">
        <f>S519*H519</f>
        <v>0</v>
      </c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R519" s="230" t="s">
        <v>139</v>
      </c>
      <c r="AT519" s="230" t="s">
        <v>134</v>
      </c>
      <c r="AU519" s="230" t="s">
        <v>82</v>
      </c>
      <c r="AY519" s="18" t="s">
        <v>132</v>
      </c>
      <c r="BE519" s="231">
        <f>IF(N519="základní",J519,0)</f>
        <v>0</v>
      </c>
      <c r="BF519" s="231">
        <f>IF(N519="snížená",J519,0)</f>
        <v>0</v>
      </c>
      <c r="BG519" s="231">
        <f>IF(N519="zákl. přenesená",J519,0)</f>
        <v>0</v>
      </c>
      <c r="BH519" s="231">
        <f>IF(N519="sníž. přenesená",J519,0)</f>
        <v>0</v>
      </c>
      <c r="BI519" s="231">
        <f>IF(N519="nulová",J519,0)</f>
        <v>0</v>
      </c>
      <c r="BJ519" s="18" t="s">
        <v>80</v>
      </c>
      <c r="BK519" s="231">
        <f>ROUND(I519*H519,2)</f>
        <v>0</v>
      </c>
      <c r="BL519" s="18" t="s">
        <v>139</v>
      </c>
      <c r="BM519" s="230" t="s">
        <v>545</v>
      </c>
    </row>
    <row r="520" spans="1:47" s="2" customFormat="1" ht="12">
      <c r="A520" s="39"/>
      <c r="B520" s="40"/>
      <c r="C520" s="41"/>
      <c r="D520" s="232" t="s">
        <v>141</v>
      </c>
      <c r="E520" s="41"/>
      <c r="F520" s="233" t="s">
        <v>546</v>
      </c>
      <c r="G520" s="41"/>
      <c r="H520" s="41"/>
      <c r="I520" s="137"/>
      <c r="J520" s="41"/>
      <c r="K520" s="41"/>
      <c r="L520" s="45"/>
      <c r="M520" s="234"/>
      <c r="N520" s="235"/>
      <c r="O520" s="85"/>
      <c r="P520" s="85"/>
      <c r="Q520" s="85"/>
      <c r="R520" s="85"/>
      <c r="S520" s="85"/>
      <c r="T520" s="86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T520" s="18" t="s">
        <v>141</v>
      </c>
      <c r="AU520" s="18" t="s">
        <v>82</v>
      </c>
    </row>
    <row r="521" spans="1:65" s="2" customFormat="1" ht="16.5" customHeight="1">
      <c r="A521" s="39"/>
      <c r="B521" s="40"/>
      <c r="C521" s="219" t="s">
        <v>547</v>
      </c>
      <c r="D521" s="219" t="s">
        <v>134</v>
      </c>
      <c r="E521" s="220" t="s">
        <v>548</v>
      </c>
      <c r="F521" s="221" t="s">
        <v>549</v>
      </c>
      <c r="G521" s="222" t="s">
        <v>137</v>
      </c>
      <c r="H521" s="223">
        <v>870000</v>
      </c>
      <c r="I521" s="224"/>
      <c r="J521" s="225">
        <f>ROUND(I521*H521,2)</f>
        <v>0</v>
      </c>
      <c r="K521" s="221" t="s">
        <v>138</v>
      </c>
      <c r="L521" s="45"/>
      <c r="M521" s="226" t="s">
        <v>19</v>
      </c>
      <c r="N521" s="227" t="s">
        <v>43</v>
      </c>
      <c r="O521" s="85"/>
      <c r="P521" s="228">
        <f>O521*H521</f>
        <v>0</v>
      </c>
      <c r="Q521" s="228">
        <v>0</v>
      </c>
      <c r="R521" s="228">
        <f>Q521*H521</f>
        <v>0</v>
      </c>
      <c r="S521" s="228">
        <v>0</v>
      </c>
      <c r="T521" s="229">
        <f>S521*H521</f>
        <v>0</v>
      </c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R521" s="230" t="s">
        <v>139</v>
      </c>
      <c r="AT521" s="230" t="s">
        <v>134</v>
      </c>
      <c r="AU521" s="230" t="s">
        <v>82</v>
      </c>
      <c r="AY521" s="18" t="s">
        <v>132</v>
      </c>
      <c r="BE521" s="231">
        <f>IF(N521="základní",J521,0)</f>
        <v>0</v>
      </c>
      <c r="BF521" s="231">
        <f>IF(N521="snížená",J521,0)</f>
        <v>0</v>
      </c>
      <c r="BG521" s="231">
        <f>IF(N521="zákl. přenesená",J521,0)</f>
        <v>0</v>
      </c>
      <c r="BH521" s="231">
        <f>IF(N521="sníž. přenesená",J521,0)</f>
        <v>0</v>
      </c>
      <c r="BI521" s="231">
        <f>IF(N521="nulová",J521,0)</f>
        <v>0</v>
      </c>
      <c r="BJ521" s="18" t="s">
        <v>80</v>
      </c>
      <c r="BK521" s="231">
        <f>ROUND(I521*H521,2)</f>
        <v>0</v>
      </c>
      <c r="BL521" s="18" t="s">
        <v>139</v>
      </c>
      <c r="BM521" s="230" t="s">
        <v>550</v>
      </c>
    </row>
    <row r="522" spans="1:47" s="2" customFormat="1" ht="12">
      <c r="A522" s="39"/>
      <c r="B522" s="40"/>
      <c r="C522" s="41"/>
      <c r="D522" s="232" t="s">
        <v>141</v>
      </c>
      <c r="E522" s="41"/>
      <c r="F522" s="233" t="s">
        <v>551</v>
      </c>
      <c r="G522" s="41"/>
      <c r="H522" s="41"/>
      <c r="I522" s="137"/>
      <c r="J522" s="41"/>
      <c r="K522" s="41"/>
      <c r="L522" s="45"/>
      <c r="M522" s="234"/>
      <c r="N522" s="235"/>
      <c r="O522" s="85"/>
      <c r="P522" s="85"/>
      <c r="Q522" s="85"/>
      <c r="R522" s="85"/>
      <c r="S522" s="85"/>
      <c r="T522" s="86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T522" s="18" t="s">
        <v>141</v>
      </c>
      <c r="AU522" s="18" t="s">
        <v>82</v>
      </c>
    </row>
    <row r="523" spans="1:51" s="14" customFormat="1" ht="12">
      <c r="A523" s="14"/>
      <c r="B523" s="246"/>
      <c r="C523" s="247"/>
      <c r="D523" s="232" t="s">
        <v>143</v>
      </c>
      <c r="E523" s="248" t="s">
        <v>19</v>
      </c>
      <c r="F523" s="249" t="s">
        <v>536</v>
      </c>
      <c r="G523" s="247"/>
      <c r="H523" s="250">
        <v>870000</v>
      </c>
      <c r="I523" s="251"/>
      <c r="J523" s="247"/>
      <c r="K523" s="247"/>
      <c r="L523" s="252"/>
      <c r="M523" s="253"/>
      <c r="N523" s="254"/>
      <c r="O523" s="254"/>
      <c r="P523" s="254"/>
      <c r="Q523" s="254"/>
      <c r="R523" s="254"/>
      <c r="S523" s="254"/>
      <c r="T523" s="255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56" t="s">
        <v>143</v>
      </c>
      <c r="AU523" s="256" t="s">
        <v>82</v>
      </c>
      <c r="AV523" s="14" t="s">
        <v>82</v>
      </c>
      <c r="AW523" s="14" t="s">
        <v>33</v>
      </c>
      <c r="AX523" s="14" t="s">
        <v>72</v>
      </c>
      <c r="AY523" s="256" t="s">
        <v>132</v>
      </c>
    </row>
    <row r="524" spans="1:51" s="15" customFormat="1" ht="12">
      <c r="A524" s="15"/>
      <c r="B524" s="257"/>
      <c r="C524" s="258"/>
      <c r="D524" s="232" t="s">
        <v>143</v>
      </c>
      <c r="E524" s="259" t="s">
        <v>19</v>
      </c>
      <c r="F524" s="260" t="s">
        <v>148</v>
      </c>
      <c r="G524" s="258"/>
      <c r="H524" s="261">
        <v>870000</v>
      </c>
      <c r="I524" s="262"/>
      <c r="J524" s="258"/>
      <c r="K524" s="258"/>
      <c r="L524" s="263"/>
      <c r="M524" s="264"/>
      <c r="N524" s="265"/>
      <c r="O524" s="265"/>
      <c r="P524" s="265"/>
      <c r="Q524" s="265"/>
      <c r="R524" s="265"/>
      <c r="S524" s="265"/>
      <c r="T524" s="266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T524" s="267" t="s">
        <v>143</v>
      </c>
      <c r="AU524" s="267" t="s">
        <v>82</v>
      </c>
      <c r="AV524" s="15" t="s">
        <v>139</v>
      </c>
      <c r="AW524" s="15" t="s">
        <v>33</v>
      </c>
      <c r="AX524" s="15" t="s">
        <v>80</v>
      </c>
      <c r="AY524" s="267" t="s">
        <v>132</v>
      </c>
    </row>
    <row r="525" spans="1:65" s="2" customFormat="1" ht="16.5" customHeight="1">
      <c r="A525" s="39"/>
      <c r="B525" s="40"/>
      <c r="C525" s="219" t="s">
        <v>552</v>
      </c>
      <c r="D525" s="219" t="s">
        <v>134</v>
      </c>
      <c r="E525" s="220" t="s">
        <v>553</v>
      </c>
      <c r="F525" s="221" t="s">
        <v>554</v>
      </c>
      <c r="G525" s="222" t="s">
        <v>137</v>
      </c>
      <c r="H525" s="223">
        <v>5800</v>
      </c>
      <c r="I525" s="224"/>
      <c r="J525" s="225">
        <f>ROUND(I525*H525,2)</f>
        <v>0</v>
      </c>
      <c r="K525" s="221" t="s">
        <v>138</v>
      </c>
      <c r="L525" s="45"/>
      <c r="M525" s="226" t="s">
        <v>19</v>
      </c>
      <c r="N525" s="227" t="s">
        <v>43</v>
      </c>
      <c r="O525" s="85"/>
      <c r="P525" s="228">
        <f>O525*H525</f>
        <v>0</v>
      </c>
      <c r="Q525" s="228">
        <v>0</v>
      </c>
      <c r="R525" s="228">
        <f>Q525*H525</f>
        <v>0</v>
      </c>
      <c r="S525" s="228">
        <v>0</v>
      </c>
      <c r="T525" s="229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30" t="s">
        <v>139</v>
      </c>
      <c r="AT525" s="230" t="s">
        <v>134</v>
      </c>
      <c r="AU525" s="230" t="s">
        <v>82</v>
      </c>
      <c r="AY525" s="18" t="s">
        <v>132</v>
      </c>
      <c r="BE525" s="231">
        <f>IF(N525="základní",J525,0)</f>
        <v>0</v>
      </c>
      <c r="BF525" s="231">
        <f>IF(N525="snížená",J525,0)</f>
        <v>0</v>
      </c>
      <c r="BG525" s="231">
        <f>IF(N525="zákl. přenesená",J525,0)</f>
        <v>0</v>
      </c>
      <c r="BH525" s="231">
        <f>IF(N525="sníž. přenesená",J525,0)</f>
        <v>0</v>
      </c>
      <c r="BI525" s="231">
        <f>IF(N525="nulová",J525,0)</f>
        <v>0</v>
      </c>
      <c r="BJ525" s="18" t="s">
        <v>80</v>
      </c>
      <c r="BK525" s="231">
        <f>ROUND(I525*H525,2)</f>
        <v>0</v>
      </c>
      <c r="BL525" s="18" t="s">
        <v>139</v>
      </c>
      <c r="BM525" s="230" t="s">
        <v>555</v>
      </c>
    </row>
    <row r="526" spans="1:47" s="2" customFormat="1" ht="12">
      <c r="A526" s="39"/>
      <c r="B526" s="40"/>
      <c r="C526" s="41"/>
      <c r="D526" s="232" t="s">
        <v>141</v>
      </c>
      <c r="E526" s="41"/>
      <c r="F526" s="233" t="s">
        <v>556</v>
      </c>
      <c r="G526" s="41"/>
      <c r="H526" s="41"/>
      <c r="I526" s="137"/>
      <c r="J526" s="41"/>
      <c r="K526" s="41"/>
      <c r="L526" s="45"/>
      <c r="M526" s="234"/>
      <c r="N526" s="235"/>
      <c r="O526" s="85"/>
      <c r="P526" s="85"/>
      <c r="Q526" s="85"/>
      <c r="R526" s="85"/>
      <c r="S526" s="85"/>
      <c r="T526" s="86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T526" s="18" t="s">
        <v>141</v>
      </c>
      <c r="AU526" s="18" t="s">
        <v>82</v>
      </c>
    </row>
    <row r="527" spans="1:65" s="2" customFormat="1" ht="21.75" customHeight="1">
      <c r="A527" s="39"/>
      <c r="B527" s="40"/>
      <c r="C527" s="219" t="s">
        <v>557</v>
      </c>
      <c r="D527" s="219" t="s">
        <v>134</v>
      </c>
      <c r="E527" s="220" t="s">
        <v>558</v>
      </c>
      <c r="F527" s="221" t="s">
        <v>559</v>
      </c>
      <c r="G527" s="222" t="s">
        <v>137</v>
      </c>
      <c r="H527" s="223">
        <v>243.778</v>
      </c>
      <c r="I527" s="224"/>
      <c r="J527" s="225">
        <f>ROUND(I527*H527,2)</f>
        <v>0</v>
      </c>
      <c r="K527" s="221" t="s">
        <v>138</v>
      </c>
      <c r="L527" s="45"/>
      <c r="M527" s="226" t="s">
        <v>19</v>
      </c>
      <c r="N527" s="227" t="s">
        <v>43</v>
      </c>
      <c r="O527" s="85"/>
      <c r="P527" s="228">
        <f>O527*H527</f>
        <v>0</v>
      </c>
      <c r="Q527" s="228">
        <v>0</v>
      </c>
      <c r="R527" s="228">
        <f>Q527*H527</f>
        <v>0</v>
      </c>
      <c r="S527" s="228">
        <v>0.059</v>
      </c>
      <c r="T527" s="229">
        <f>S527*H527</f>
        <v>14.382902</v>
      </c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R527" s="230" t="s">
        <v>139</v>
      </c>
      <c r="AT527" s="230" t="s">
        <v>134</v>
      </c>
      <c r="AU527" s="230" t="s">
        <v>82</v>
      </c>
      <c r="AY527" s="18" t="s">
        <v>132</v>
      </c>
      <c r="BE527" s="231">
        <f>IF(N527="základní",J527,0)</f>
        <v>0</v>
      </c>
      <c r="BF527" s="231">
        <f>IF(N527="snížená",J527,0)</f>
        <v>0</v>
      </c>
      <c r="BG527" s="231">
        <f>IF(N527="zákl. přenesená",J527,0)</f>
        <v>0</v>
      </c>
      <c r="BH527" s="231">
        <f>IF(N527="sníž. přenesená",J527,0)</f>
        <v>0</v>
      </c>
      <c r="BI527" s="231">
        <f>IF(N527="nulová",J527,0)</f>
        <v>0</v>
      </c>
      <c r="BJ527" s="18" t="s">
        <v>80</v>
      </c>
      <c r="BK527" s="231">
        <f>ROUND(I527*H527,2)</f>
        <v>0</v>
      </c>
      <c r="BL527" s="18" t="s">
        <v>139</v>
      </c>
      <c r="BM527" s="230" t="s">
        <v>560</v>
      </c>
    </row>
    <row r="528" spans="1:47" s="2" customFormat="1" ht="12">
      <c r="A528" s="39"/>
      <c r="B528" s="40"/>
      <c r="C528" s="41"/>
      <c r="D528" s="232" t="s">
        <v>141</v>
      </c>
      <c r="E528" s="41"/>
      <c r="F528" s="233" t="s">
        <v>561</v>
      </c>
      <c r="G528" s="41"/>
      <c r="H528" s="41"/>
      <c r="I528" s="137"/>
      <c r="J528" s="41"/>
      <c r="K528" s="41"/>
      <c r="L528" s="45"/>
      <c r="M528" s="234"/>
      <c r="N528" s="235"/>
      <c r="O528" s="85"/>
      <c r="P528" s="85"/>
      <c r="Q528" s="85"/>
      <c r="R528" s="85"/>
      <c r="S528" s="85"/>
      <c r="T528" s="86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T528" s="18" t="s">
        <v>141</v>
      </c>
      <c r="AU528" s="18" t="s">
        <v>82</v>
      </c>
    </row>
    <row r="529" spans="1:51" s="13" customFormat="1" ht="12">
      <c r="A529" s="13"/>
      <c r="B529" s="236"/>
      <c r="C529" s="237"/>
      <c r="D529" s="232" t="s">
        <v>143</v>
      </c>
      <c r="E529" s="238" t="s">
        <v>19</v>
      </c>
      <c r="F529" s="239" t="s">
        <v>562</v>
      </c>
      <c r="G529" s="237"/>
      <c r="H529" s="238" t="s">
        <v>19</v>
      </c>
      <c r="I529" s="240"/>
      <c r="J529" s="237"/>
      <c r="K529" s="237"/>
      <c r="L529" s="241"/>
      <c r="M529" s="242"/>
      <c r="N529" s="243"/>
      <c r="O529" s="243"/>
      <c r="P529" s="243"/>
      <c r="Q529" s="243"/>
      <c r="R529" s="243"/>
      <c r="S529" s="243"/>
      <c r="T529" s="244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45" t="s">
        <v>143</v>
      </c>
      <c r="AU529" s="245" t="s">
        <v>82</v>
      </c>
      <c r="AV529" s="13" t="s">
        <v>80</v>
      </c>
      <c r="AW529" s="13" t="s">
        <v>33</v>
      </c>
      <c r="AX529" s="13" t="s">
        <v>72</v>
      </c>
      <c r="AY529" s="245" t="s">
        <v>132</v>
      </c>
    </row>
    <row r="530" spans="1:51" s="14" customFormat="1" ht="12">
      <c r="A530" s="14"/>
      <c r="B530" s="246"/>
      <c r="C530" s="247"/>
      <c r="D530" s="232" t="s">
        <v>143</v>
      </c>
      <c r="E530" s="248" t="s">
        <v>19</v>
      </c>
      <c r="F530" s="249" t="s">
        <v>563</v>
      </c>
      <c r="G530" s="247"/>
      <c r="H530" s="250">
        <v>210.426</v>
      </c>
      <c r="I530" s="251"/>
      <c r="J530" s="247"/>
      <c r="K530" s="247"/>
      <c r="L530" s="252"/>
      <c r="M530" s="253"/>
      <c r="N530" s="254"/>
      <c r="O530" s="254"/>
      <c r="P530" s="254"/>
      <c r="Q530" s="254"/>
      <c r="R530" s="254"/>
      <c r="S530" s="254"/>
      <c r="T530" s="255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56" t="s">
        <v>143</v>
      </c>
      <c r="AU530" s="256" t="s">
        <v>82</v>
      </c>
      <c r="AV530" s="14" t="s">
        <v>82</v>
      </c>
      <c r="AW530" s="14" t="s">
        <v>33</v>
      </c>
      <c r="AX530" s="14" t="s">
        <v>72</v>
      </c>
      <c r="AY530" s="256" t="s">
        <v>132</v>
      </c>
    </row>
    <row r="531" spans="1:51" s="13" customFormat="1" ht="12">
      <c r="A531" s="13"/>
      <c r="B531" s="236"/>
      <c r="C531" s="237"/>
      <c r="D531" s="232" t="s">
        <v>143</v>
      </c>
      <c r="E531" s="238" t="s">
        <v>19</v>
      </c>
      <c r="F531" s="239" t="s">
        <v>564</v>
      </c>
      <c r="G531" s="237"/>
      <c r="H531" s="238" t="s">
        <v>19</v>
      </c>
      <c r="I531" s="240"/>
      <c r="J531" s="237"/>
      <c r="K531" s="237"/>
      <c r="L531" s="241"/>
      <c r="M531" s="242"/>
      <c r="N531" s="243"/>
      <c r="O531" s="243"/>
      <c r="P531" s="243"/>
      <c r="Q531" s="243"/>
      <c r="R531" s="243"/>
      <c r="S531" s="243"/>
      <c r="T531" s="244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45" t="s">
        <v>143</v>
      </c>
      <c r="AU531" s="245" t="s">
        <v>82</v>
      </c>
      <c r="AV531" s="13" t="s">
        <v>80</v>
      </c>
      <c r="AW531" s="13" t="s">
        <v>33</v>
      </c>
      <c r="AX531" s="13" t="s">
        <v>72</v>
      </c>
      <c r="AY531" s="245" t="s">
        <v>132</v>
      </c>
    </row>
    <row r="532" spans="1:51" s="14" customFormat="1" ht="12">
      <c r="A532" s="14"/>
      <c r="B532" s="246"/>
      <c r="C532" s="247"/>
      <c r="D532" s="232" t="s">
        <v>143</v>
      </c>
      <c r="E532" s="248" t="s">
        <v>19</v>
      </c>
      <c r="F532" s="249" t="s">
        <v>565</v>
      </c>
      <c r="G532" s="247"/>
      <c r="H532" s="250">
        <v>18.304</v>
      </c>
      <c r="I532" s="251"/>
      <c r="J532" s="247"/>
      <c r="K532" s="247"/>
      <c r="L532" s="252"/>
      <c r="M532" s="253"/>
      <c r="N532" s="254"/>
      <c r="O532" s="254"/>
      <c r="P532" s="254"/>
      <c r="Q532" s="254"/>
      <c r="R532" s="254"/>
      <c r="S532" s="254"/>
      <c r="T532" s="255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56" t="s">
        <v>143</v>
      </c>
      <c r="AU532" s="256" t="s">
        <v>82</v>
      </c>
      <c r="AV532" s="14" t="s">
        <v>82</v>
      </c>
      <c r="AW532" s="14" t="s">
        <v>33</v>
      </c>
      <c r="AX532" s="14" t="s">
        <v>72</v>
      </c>
      <c r="AY532" s="256" t="s">
        <v>132</v>
      </c>
    </row>
    <row r="533" spans="1:51" s="13" customFormat="1" ht="12">
      <c r="A533" s="13"/>
      <c r="B533" s="236"/>
      <c r="C533" s="237"/>
      <c r="D533" s="232" t="s">
        <v>143</v>
      </c>
      <c r="E533" s="238" t="s">
        <v>19</v>
      </c>
      <c r="F533" s="239" t="s">
        <v>566</v>
      </c>
      <c r="G533" s="237"/>
      <c r="H533" s="238" t="s">
        <v>19</v>
      </c>
      <c r="I533" s="240"/>
      <c r="J533" s="237"/>
      <c r="K533" s="237"/>
      <c r="L533" s="241"/>
      <c r="M533" s="242"/>
      <c r="N533" s="243"/>
      <c r="O533" s="243"/>
      <c r="P533" s="243"/>
      <c r="Q533" s="243"/>
      <c r="R533" s="243"/>
      <c r="S533" s="243"/>
      <c r="T533" s="244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45" t="s">
        <v>143</v>
      </c>
      <c r="AU533" s="245" t="s">
        <v>82</v>
      </c>
      <c r="AV533" s="13" t="s">
        <v>80</v>
      </c>
      <c r="AW533" s="13" t="s">
        <v>33</v>
      </c>
      <c r="AX533" s="13" t="s">
        <v>72</v>
      </c>
      <c r="AY533" s="245" t="s">
        <v>132</v>
      </c>
    </row>
    <row r="534" spans="1:51" s="14" customFormat="1" ht="12">
      <c r="A534" s="14"/>
      <c r="B534" s="246"/>
      <c r="C534" s="247"/>
      <c r="D534" s="232" t="s">
        <v>143</v>
      </c>
      <c r="E534" s="248" t="s">
        <v>19</v>
      </c>
      <c r="F534" s="249" t="s">
        <v>567</v>
      </c>
      <c r="G534" s="247"/>
      <c r="H534" s="250">
        <v>11.88</v>
      </c>
      <c r="I534" s="251"/>
      <c r="J534" s="247"/>
      <c r="K534" s="247"/>
      <c r="L534" s="252"/>
      <c r="M534" s="253"/>
      <c r="N534" s="254"/>
      <c r="O534" s="254"/>
      <c r="P534" s="254"/>
      <c r="Q534" s="254"/>
      <c r="R534" s="254"/>
      <c r="S534" s="254"/>
      <c r="T534" s="255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56" t="s">
        <v>143</v>
      </c>
      <c r="AU534" s="256" t="s">
        <v>82</v>
      </c>
      <c r="AV534" s="14" t="s">
        <v>82</v>
      </c>
      <c r="AW534" s="14" t="s">
        <v>33</v>
      </c>
      <c r="AX534" s="14" t="s">
        <v>72</v>
      </c>
      <c r="AY534" s="256" t="s">
        <v>132</v>
      </c>
    </row>
    <row r="535" spans="1:51" s="13" customFormat="1" ht="12">
      <c r="A535" s="13"/>
      <c r="B535" s="236"/>
      <c r="C535" s="237"/>
      <c r="D535" s="232" t="s">
        <v>143</v>
      </c>
      <c r="E535" s="238" t="s">
        <v>19</v>
      </c>
      <c r="F535" s="239" t="s">
        <v>568</v>
      </c>
      <c r="G535" s="237"/>
      <c r="H535" s="238" t="s">
        <v>19</v>
      </c>
      <c r="I535" s="240"/>
      <c r="J535" s="237"/>
      <c r="K535" s="237"/>
      <c r="L535" s="241"/>
      <c r="M535" s="242"/>
      <c r="N535" s="243"/>
      <c r="O535" s="243"/>
      <c r="P535" s="243"/>
      <c r="Q535" s="243"/>
      <c r="R535" s="243"/>
      <c r="S535" s="243"/>
      <c r="T535" s="244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45" t="s">
        <v>143</v>
      </c>
      <c r="AU535" s="245" t="s">
        <v>82</v>
      </c>
      <c r="AV535" s="13" t="s">
        <v>80</v>
      </c>
      <c r="AW535" s="13" t="s">
        <v>33</v>
      </c>
      <c r="AX535" s="13" t="s">
        <v>72</v>
      </c>
      <c r="AY535" s="245" t="s">
        <v>132</v>
      </c>
    </row>
    <row r="536" spans="1:51" s="14" customFormat="1" ht="12">
      <c r="A536" s="14"/>
      <c r="B536" s="246"/>
      <c r="C536" s="247"/>
      <c r="D536" s="232" t="s">
        <v>143</v>
      </c>
      <c r="E536" s="248" t="s">
        <v>19</v>
      </c>
      <c r="F536" s="249" t="s">
        <v>569</v>
      </c>
      <c r="G536" s="247"/>
      <c r="H536" s="250">
        <v>3.168</v>
      </c>
      <c r="I536" s="251"/>
      <c r="J536" s="247"/>
      <c r="K536" s="247"/>
      <c r="L536" s="252"/>
      <c r="M536" s="253"/>
      <c r="N536" s="254"/>
      <c r="O536" s="254"/>
      <c r="P536" s="254"/>
      <c r="Q536" s="254"/>
      <c r="R536" s="254"/>
      <c r="S536" s="254"/>
      <c r="T536" s="255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56" t="s">
        <v>143</v>
      </c>
      <c r="AU536" s="256" t="s">
        <v>82</v>
      </c>
      <c r="AV536" s="14" t="s">
        <v>82</v>
      </c>
      <c r="AW536" s="14" t="s">
        <v>33</v>
      </c>
      <c r="AX536" s="14" t="s">
        <v>72</v>
      </c>
      <c r="AY536" s="256" t="s">
        <v>132</v>
      </c>
    </row>
    <row r="537" spans="1:51" s="15" customFormat="1" ht="12">
      <c r="A537" s="15"/>
      <c r="B537" s="257"/>
      <c r="C537" s="258"/>
      <c r="D537" s="232" t="s">
        <v>143</v>
      </c>
      <c r="E537" s="259" t="s">
        <v>19</v>
      </c>
      <c r="F537" s="260" t="s">
        <v>148</v>
      </c>
      <c r="G537" s="258"/>
      <c r="H537" s="261">
        <v>243.778</v>
      </c>
      <c r="I537" s="262"/>
      <c r="J537" s="258"/>
      <c r="K537" s="258"/>
      <c r="L537" s="263"/>
      <c r="M537" s="264"/>
      <c r="N537" s="265"/>
      <c r="O537" s="265"/>
      <c r="P537" s="265"/>
      <c r="Q537" s="265"/>
      <c r="R537" s="265"/>
      <c r="S537" s="265"/>
      <c r="T537" s="266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T537" s="267" t="s">
        <v>143</v>
      </c>
      <c r="AU537" s="267" t="s">
        <v>82</v>
      </c>
      <c r="AV537" s="15" t="s">
        <v>139</v>
      </c>
      <c r="AW537" s="15" t="s">
        <v>33</v>
      </c>
      <c r="AX537" s="15" t="s">
        <v>80</v>
      </c>
      <c r="AY537" s="267" t="s">
        <v>132</v>
      </c>
    </row>
    <row r="538" spans="1:65" s="2" customFormat="1" ht="21.75" customHeight="1">
      <c r="A538" s="39"/>
      <c r="B538" s="40"/>
      <c r="C538" s="219" t="s">
        <v>570</v>
      </c>
      <c r="D538" s="219" t="s">
        <v>134</v>
      </c>
      <c r="E538" s="220" t="s">
        <v>571</v>
      </c>
      <c r="F538" s="221" t="s">
        <v>572</v>
      </c>
      <c r="G538" s="222" t="s">
        <v>137</v>
      </c>
      <c r="H538" s="223">
        <v>1048.327</v>
      </c>
      <c r="I538" s="224"/>
      <c r="J538" s="225">
        <f>ROUND(I538*H538,2)</f>
        <v>0</v>
      </c>
      <c r="K538" s="221" t="s">
        <v>138</v>
      </c>
      <c r="L538" s="45"/>
      <c r="M538" s="226" t="s">
        <v>19</v>
      </c>
      <c r="N538" s="227" t="s">
        <v>43</v>
      </c>
      <c r="O538" s="85"/>
      <c r="P538" s="228">
        <f>O538*H538</f>
        <v>0</v>
      </c>
      <c r="Q538" s="228">
        <v>0</v>
      </c>
      <c r="R538" s="228">
        <f>Q538*H538</f>
        <v>0</v>
      </c>
      <c r="S538" s="228">
        <v>0.051</v>
      </c>
      <c r="T538" s="229">
        <f>S538*H538</f>
        <v>53.464676999999995</v>
      </c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R538" s="230" t="s">
        <v>139</v>
      </c>
      <c r="AT538" s="230" t="s">
        <v>134</v>
      </c>
      <c r="AU538" s="230" t="s">
        <v>82</v>
      </c>
      <c r="AY538" s="18" t="s">
        <v>132</v>
      </c>
      <c r="BE538" s="231">
        <f>IF(N538="základní",J538,0)</f>
        <v>0</v>
      </c>
      <c r="BF538" s="231">
        <f>IF(N538="snížená",J538,0)</f>
        <v>0</v>
      </c>
      <c r="BG538" s="231">
        <f>IF(N538="zákl. přenesená",J538,0)</f>
        <v>0</v>
      </c>
      <c r="BH538" s="231">
        <f>IF(N538="sníž. přenesená",J538,0)</f>
        <v>0</v>
      </c>
      <c r="BI538" s="231">
        <f>IF(N538="nulová",J538,0)</f>
        <v>0</v>
      </c>
      <c r="BJ538" s="18" t="s">
        <v>80</v>
      </c>
      <c r="BK538" s="231">
        <f>ROUND(I538*H538,2)</f>
        <v>0</v>
      </c>
      <c r="BL538" s="18" t="s">
        <v>139</v>
      </c>
      <c r="BM538" s="230" t="s">
        <v>573</v>
      </c>
    </row>
    <row r="539" spans="1:47" s="2" customFormat="1" ht="12">
      <c r="A539" s="39"/>
      <c r="B539" s="40"/>
      <c r="C539" s="41"/>
      <c r="D539" s="232" t="s">
        <v>141</v>
      </c>
      <c r="E539" s="41"/>
      <c r="F539" s="233" t="s">
        <v>574</v>
      </c>
      <c r="G539" s="41"/>
      <c r="H539" s="41"/>
      <c r="I539" s="137"/>
      <c r="J539" s="41"/>
      <c r="K539" s="41"/>
      <c r="L539" s="45"/>
      <c r="M539" s="234"/>
      <c r="N539" s="235"/>
      <c r="O539" s="85"/>
      <c r="P539" s="85"/>
      <c r="Q539" s="85"/>
      <c r="R539" s="85"/>
      <c r="S539" s="85"/>
      <c r="T539" s="86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T539" s="18" t="s">
        <v>141</v>
      </c>
      <c r="AU539" s="18" t="s">
        <v>82</v>
      </c>
    </row>
    <row r="540" spans="1:51" s="13" customFormat="1" ht="12">
      <c r="A540" s="13"/>
      <c r="B540" s="236"/>
      <c r="C540" s="237"/>
      <c r="D540" s="232" t="s">
        <v>143</v>
      </c>
      <c r="E540" s="238" t="s">
        <v>19</v>
      </c>
      <c r="F540" s="239" t="s">
        <v>575</v>
      </c>
      <c r="G540" s="237"/>
      <c r="H540" s="238" t="s">
        <v>19</v>
      </c>
      <c r="I540" s="240"/>
      <c r="J540" s="237"/>
      <c r="K540" s="237"/>
      <c r="L540" s="241"/>
      <c r="M540" s="242"/>
      <c r="N540" s="243"/>
      <c r="O540" s="243"/>
      <c r="P540" s="243"/>
      <c r="Q540" s="243"/>
      <c r="R540" s="243"/>
      <c r="S540" s="243"/>
      <c r="T540" s="244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45" t="s">
        <v>143</v>
      </c>
      <c r="AU540" s="245" t="s">
        <v>82</v>
      </c>
      <c r="AV540" s="13" t="s">
        <v>80</v>
      </c>
      <c r="AW540" s="13" t="s">
        <v>33</v>
      </c>
      <c r="AX540" s="13" t="s">
        <v>72</v>
      </c>
      <c r="AY540" s="245" t="s">
        <v>132</v>
      </c>
    </row>
    <row r="541" spans="1:51" s="14" customFormat="1" ht="12">
      <c r="A541" s="14"/>
      <c r="B541" s="246"/>
      <c r="C541" s="247"/>
      <c r="D541" s="232" t="s">
        <v>143</v>
      </c>
      <c r="E541" s="248" t="s">
        <v>19</v>
      </c>
      <c r="F541" s="249" t="s">
        <v>576</v>
      </c>
      <c r="G541" s="247"/>
      <c r="H541" s="250">
        <v>2.75</v>
      </c>
      <c r="I541" s="251"/>
      <c r="J541" s="247"/>
      <c r="K541" s="247"/>
      <c r="L541" s="252"/>
      <c r="M541" s="253"/>
      <c r="N541" s="254"/>
      <c r="O541" s="254"/>
      <c r="P541" s="254"/>
      <c r="Q541" s="254"/>
      <c r="R541" s="254"/>
      <c r="S541" s="254"/>
      <c r="T541" s="255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56" t="s">
        <v>143</v>
      </c>
      <c r="AU541" s="256" t="s">
        <v>82</v>
      </c>
      <c r="AV541" s="14" t="s">
        <v>82</v>
      </c>
      <c r="AW541" s="14" t="s">
        <v>33</v>
      </c>
      <c r="AX541" s="14" t="s">
        <v>72</v>
      </c>
      <c r="AY541" s="256" t="s">
        <v>132</v>
      </c>
    </row>
    <row r="542" spans="1:51" s="13" customFormat="1" ht="12">
      <c r="A542" s="13"/>
      <c r="B542" s="236"/>
      <c r="C542" s="237"/>
      <c r="D542" s="232" t="s">
        <v>143</v>
      </c>
      <c r="E542" s="238" t="s">
        <v>19</v>
      </c>
      <c r="F542" s="239" t="s">
        <v>577</v>
      </c>
      <c r="G542" s="237"/>
      <c r="H542" s="238" t="s">
        <v>19</v>
      </c>
      <c r="I542" s="240"/>
      <c r="J542" s="237"/>
      <c r="K542" s="237"/>
      <c r="L542" s="241"/>
      <c r="M542" s="242"/>
      <c r="N542" s="243"/>
      <c r="O542" s="243"/>
      <c r="P542" s="243"/>
      <c r="Q542" s="243"/>
      <c r="R542" s="243"/>
      <c r="S542" s="243"/>
      <c r="T542" s="244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45" t="s">
        <v>143</v>
      </c>
      <c r="AU542" s="245" t="s">
        <v>82</v>
      </c>
      <c r="AV542" s="13" t="s">
        <v>80</v>
      </c>
      <c r="AW542" s="13" t="s">
        <v>33</v>
      </c>
      <c r="AX542" s="13" t="s">
        <v>72</v>
      </c>
      <c r="AY542" s="245" t="s">
        <v>132</v>
      </c>
    </row>
    <row r="543" spans="1:51" s="14" customFormat="1" ht="12">
      <c r="A543" s="14"/>
      <c r="B543" s="246"/>
      <c r="C543" s="247"/>
      <c r="D543" s="232" t="s">
        <v>143</v>
      </c>
      <c r="E543" s="248" t="s">
        <v>19</v>
      </c>
      <c r="F543" s="249" t="s">
        <v>578</v>
      </c>
      <c r="G543" s="247"/>
      <c r="H543" s="250">
        <v>15.758</v>
      </c>
      <c r="I543" s="251"/>
      <c r="J543" s="247"/>
      <c r="K543" s="247"/>
      <c r="L543" s="252"/>
      <c r="M543" s="253"/>
      <c r="N543" s="254"/>
      <c r="O543" s="254"/>
      <c r="P543" s="254"/>
      <c r="Q543" s="254"/>
      <c r="R543" s="254"/>
      <c r="S543" s="254"/>
      <c r="T543" s="255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56" t="s">
        <v>143</v>
      </c>
      <c r="AU543" s="256" t="s">
        <v>82</v>
      </c>
      <c r="AV543" s="14" t="s">
        <v>82</v>
      </c>
      <c r="AW543" s="14" t="s">
        <v>33</v>
      </c>
      <c r="AX543" s="14" t="s">
        <v>72</v>
      </c>
      <c r="AY543" s="256" t="s">
        <v>132</v>
      </c>
    </row>
    <row r="544" spans="1:51" s="13" customFormat="1" ht="12">
      <c r="A544" s="13"/>
      <c r="B544" s="236"/>
      <c r="C544" s="237"/>
      <c r="D544" s="232" t="s">
        <v>143</v>
      </c>
      <c r="E544" s="238" t="s">
        <v>19</v>
      </c>
      <c r="F544" s="239" t="s">
        <v>579</v>
      </c>
      <c r="G544" s="237"/>
      <c r="H544" s="238" t="s">
        <v>19</v>
      </c>
      <c r="I544" s="240"/>
      <c r="J544" s="237"/>
      <c r="K544" s="237"/>
      <c r="L544" s="241"/>
      <c r="M544" s="242"/>
      <c r="N544" s="243"/>
      <c r="O544" s="243"/>
      <c r="P544" s="243"/>
      <c r="Q544" s="243"/>
      <c r="R544" s="243"/>
      <c r="S544" s="243"/>
      <c r="T544" s="244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45" t="s">
        <v>143</v>
      </c>
      <c r="AU544" s="245" t="s">
        <v>82</v>
      </c>
      <c r="AV544" s="13" t="s">
        <v>80</v>
      </c>
      <c r="AW544" s="13" t="s">
        <v>33</v>
      </c>
      <c r="AX544" s="13" t="s">
        <v>72</v>
      </c>
      <c r="AY544" s="245" t="s">
        <v>132</v>
      </c>
    </row>
    <row r="545" spans="1:51" s="14" customFormat="1" ht="12">
      <c r="A545" s="14"/>
      <c r="B545" s="246"/>
      <c r="C545" s="247"/>
      <c r="D545" s="232" t="s">
        <v>143</v>
      </c>
      <c r="E545" s="248" t="s">
        <v>19</v>
      </c>
      <c r="F545" s="249" t="s">
        <v>580</v>
      </c>
      <c r="G545" s="247"/>
      <c r="H545" s="250">
        <v>917.28</v>
      </c>
      <c r="I545" s="251"/>
      <c r="J545" s="247"/>
      <c r="K545" s="247"/>
      <c r="L545" s="252"/>
      <c r="M545" s="253"/>
      <c r="N545" s="254"/>
      <c r="O545" s="254"/>
      <c r="P545" s="254"/>
      <c r="Q545" s="254"/>
      <c r="R545" s="254"/>
      <c r="S545" s="254"/>
      <c r="T545" s="255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56" t="s">
        <v>143</v>
      </c>
      <c r="AU545" s="256" t="s">
        <v>82</v>
      </c>
      <c r="AV545" s="14" t="s">
        <v>82</v>
      </c>
      <c r="AW545" s="14" t="s">
        <v>33</v>
      </c>
      <c r="AX545" s="14" t="s">
        <v>72</v>
      </c>
      <c r="AY545" s="256" t="s">
        <v>132</v>
      </c>
    </row>
    <row r="546" spans="1:51" s="13" customFormat="1" ht="12">
      <c r="A546" s="13"/>
      <c r="B546" s="236"/>
      <c r="C546" s="237"/>
      <c r="D546" s="232" t="s">
        <v>143</v>
      </c>
      <c r="E546" s="238" t="s">
        <v>19</v>
      </c>
      <c r="F546" s="239" t="s">
        <v>581</v>
      </c>
      <c r="G546" s="237"/>
      <c r="H546" s="238" t="s">
        <v>19</v>
      </c>
      <c r="I546" s="240"/>
      <c r="J546" s="237"/>
      <c r="K546" s="237"/>
      <c r="L546" s="241"/>
      <c r="M546" s="242"/>
      <c r="N546" s="243"/>
      <c r="O546" s="243"/>
      <c r="P546" s="243"/>
      <c r="Q546" s="243"/>
      <c r="R546" s="243"/>
      <c r="S546" s="243"/>
      <c r="T546" s="244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45" t="s">
        <v>143</v>
      </c>
      <c r="AU546" s="245" t="s">
        <v>82</v>
      </c>
      <c r="AV546" s="13" t="s">
        <v>80</v>
      </c>
      <c r="AW546" s="13" t="s">
        <v>33</v>
      </c>
      <c r="AX546" s="13" t="s">
        <v>72</v>
      </c>
      <c r="AY546" s="245" t="s">
        <v>132</v>
      </c>
    </row>
    <row r="547" spans="1:51" s="14" customFormat="1" ht="12">
      <c r="A547" s="14"/>
      <c r="B547" s="246"/>
      <c r="C547" s="247"/>
      <c r="D547" s="232" t="s">
        <v>143</v>
      </c>
      <c r="E547" s="248" t="s">
        <v>19</v>
      </c>
      <c r="F547" s="249" t="s">
        <v>582</v>
      </c>
      <c r="G547" s="247"/>
      <c r="H547" s="250">
        <v>8.82</v>
      </c>
      <c r="I547" s="251"/>
      <c r="J547" s="247"/>
      <c r="K547" s="247"/>
      <c r="L547" s="252"/>
      <c r="M547" s="253"/>
      <c r="N547" s="254"/>
      <c r="O547" s="254"/>
      <c r="P547" s="254"/>
      <c r="Q547" s="254"/>
      <c r="R547" s="254"/>
      <c r="S547" s="254"/>
      <c r="T547" s="255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56" t="s">
        <v>143</v>
      </c>
      <c r="AU547" s="256" t="s">
        <v>82</v>
      </c>
      <c r="AV547" s="14" t="s">
        <v>82</v>
      </c>
      <c r="AW547" s="14" t="s">
        <v>33</v>
      </c>
      <c r="AX547" s="14" t="s">
        <v>72</v>
      </c>
      <c r="AY547" s="256" t="s">
        <v>132</v>
      </c>
    </row>
    <row r="548" spans="1:51" s="13" customFormat="1" ht="12">
      <c r="A548" s="13"/>
      <c r="B548" s="236"/>
      <c r="C548" s="237"/>
      <c r="D548" s="232" t="s">
        <v>143</v>
      </c>
      <c r="E548" s="238" t="s">
        <v>19</v>
      </c>
      <c r="F548" s="239" t="s">
        <v>583</v>
      </c>
      <c r="G548" s="237"/>
      <c r="H548" s="238" t="s">
        <v>19</v>
      </c>
      <c r="I548" s="240"/>
      <c r="J548" s="237"/>
      <c r="K548" s="237"/>
      <c r="L548" s="241"/>
      <c r="M548" s="242"/>
      <c r="N548" s="243"/>
      <c r="O548" s="243"/>
      <c r="P548" s="243"/>
      <c r="Q548" s="243"/>
      <c r="R548" s="243"/>
      <c r="S548" s="243"/>
      <c r="T548" s="244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45" t="s">
        <v>143</v>
      </c>
      <c r="AU548" s="245" t="s">
        <v>82</v>
      </c>
      <c r="AV548" s="13" t="s">
        <v>80</v>
      </c>
      <c r="AW548" s="13" t="s">
        <v>33</v>
      </c>
      <c r="AX548" s="13" t="s">
        <v>72</v>
      </c>
      <c r="AY548" s="245" t="s">
        <v>132</v>
      </c>
    </row>
    <row r="549" spans="1:51" s="14" customFormat="1" ht="12">
      <c r="A549" s="14"/>
      <c r="B549" s="246"/>
      <c r="C549" s="247"/>
      <c r="D549" s="232" t="s">
        <v>143</v>
      </c>
      <c r="E549" s="248" t="s">
        <v>19</v>
      </c>
      <c r="F549" s="249" t="s">
        <v>584</v>
      </c>
      <c r="G549" s="247"/>
      <c r="H549" s="250">
        <v>14.596</v>
      </c>
      <c r="I549" s="251"/>
      <c r="J549" s="247"/>
      <c r="K549" s="247"/>
      <c r="L549" s="252"/>
      <c r="M549" s="253"/>
      <c r="N549" s="254"/>
      <c r="O549" s="254"/>
      <c r="P549" s="254"/>
      <c r="Q549" s="254"/>
      <c r="R549" s="254"/>
      <c r="S549" s="254"/>
      <c r="T549" s="255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56" t="s">
        <v>143</v>
      </c>
      <c r="AU549" s="256" t="s">
        <v>82</v>
      </c>
      <c r="AV549" s="14" t="s">
        <v>82</v>
      </c>
      <c r="AW549" s="14" t="s">
        <v>33</v>
      </c>
      <c r="AX549" s="14" t="s">
        <v>72</v>
      </c>
      <c r="AY549" s="256" t="s">
        <v>132</v>
      </c>
    </row>
    <row r="550" spans="1:51" s="13" customFormat="1" ht="12">
      <c r="A550" s="13"/>
      <c r="B550" s="236"/>
      <c r="C550" s="237"/>
      <c r="D550" s="232" t="s">
        <v>143</v>
      </c>
      <c r="E550" s="238" t="s">
        <v>19</v>
      </c>
      <c r="F550" s="239" t="s">
        <v>585</v>
      </c>
      <c r="G550" s="237"/>
      <c r="H550" s="238" t="s">
        <v>19</v>
      </c>
      <c r="I550" s="240"/>
      <c r="J550" s="237"/>
      <c r="K550" s="237"/>
      <c r="L550" s="241"/>
      <c r="M550" s="242"/>
      <c r="N550" s="243"/>
      <c r="O550" s="243"/>
      <c r="P550" s="243"/>
      <c r="Q550" s="243"/>
      <c r="R550" s="243"/>
      <c r="S550" s="243"/>
      <c r="T550" s="244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45" t="s">
        <v>143</v>
      </c>
      <c r="AU550" s="245" t="s">
        <v>82</v>
      </c>
      <c r="AV550" s="13" t="s">
        <v>80</v>
      </c>
      <c r="AW550" s="13" t="s">
        <v>33</v>
      </c>
      <c r="AX550" s="13" t="s">
        <v>72</v>
      </c>
      <c r="AY550" s="245" t="s">
        <v>132</v>
      </c>
    </row>
    <row r="551" spans="1:51" s="14" customFormat="1" ht="12">
      <c r="A551" s="14"/>
      <c r="B551" s="246"/>
      <c r="C551" s="247"/>
      <c r="D551" s="232" t="s">
        <v>143</v>
      </c>
      <c r="E551" s="248" t="s">
        <v>19</v>
      </c>
      <c r="F551" s="249" t="s">
        <v>586</v>
      </c>
      <c r="G551" s="247"/>
      <c r="H551" s="250">
        <v>54.112</v>
      </c>
      <c r="I551" s="251"/>
      <c r="J551" s="247"/>
      <c r="K551" s="247"/>
      <c r="L551" s="252"/>
      <c r="M551" s="253"/>
      <c r="N551" s="254"/>
      <c r="O551" s="254"/>
      <c r="P551" s="254"/>
      <c r="Q551" s="254"/>
      <c r="R551" s="254"/>
      <c r="S551" s="254"/>
      <c r="T551" s="255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56" t="s">
        <v>143</v>
      </c>
      <c r="AU551" s="256" t="s">
        <v>82</v>
      </c>
      <c r="AV551" s="14" t="s">
        <v>82</v>
      </c>
      <c r="AW551" s="14" t="s">
        <v>33</v>
      </c>
      <c r="AX551" s="14" t="s">
        <v>72</v>
      </c>
      <c r="AY551" s="256" t="s">
        <v>132</v>
      </c>
    </row>
    <row r="552" spans="1:51" s="13" customFormat="1" ht="12">
      <c r="A552" s="13"/>
      <c r="B552" s="236"/>
      <c r="C552" s="237"/>
      <c r="D552" s="232" t="s">
        <v>143</v>
      </c>
      <c r="E552" s="238" t="s">
        <v>19</v>
      </c>
      <c r="F552" s="239" t="s">
        <v>587</v>
      </c>
      <c r="G552" s="237"/>
      <c r="H552" s="238" t="s">
        <v>19</v>
      </c>
      <c r="I552" s="240"/>
      <c r="J552" s="237"/>
      <c r="K552" s="237"/>
      <c r="L552" s="241"/>
      <c r="M552" s="242"/>
      <c r="N552" s="243"/>
      <c r="O552" s="243"/>
      <c r="P552" s="243"/>
      <c r="Q552" s="243"/>
      <c r="R552" s="243"/>
      <c r="S552" s="243"/>
      <c r="T552" s="244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45" t="s">
        <v>143</v>
      </c>
      <c r="AU552" s="245" t="s">
        <v>82</v>
      </c>
      <c r="AV552" s="13" t="s">
        <v>80</v>
      </c>
      <c r="AW552" s="13" t="s">
        <v>33</v>
      </c>
      <c r="AX552" s="13" t="s">
        <v>72</v>
      </c>
      <c r="AY552" s="245" t="s">
        <v>132</v>
      </c>
    </row>
    <row r="553" spans="1:51" s="14" customFormat="1" ht="12">
      <c r="A553" s="14"/>
      <c r="B553" s="246"/>
      <c r="C553" s="247"/>
      <c r="D553" s="232" t="s">
        <v>143</v>
      </c>
      <c r="E553" s="248" t="s">
        <v>19</v>
      </c>
      <c r="F553" s="249" t="s">
        <v>588</v>
      </c>
      <c r="G553" s="247"/>
      <c r="H553" s="250">
        <v>11.685</v>
      </c>
      <c r="I553" s="251"/>
      <c r="J553" s="247"/>
      <c r="K553" s="247"/>
      <c r="L553" s="252"/>
      <c r="M553" s="253"/>
      <c r="N553" s="254"/>
      <c r="O553" s="254"/>
      <c r="P553" s="254"/>
      <c r="Q553" s="254"/>
      <c r="R553" s="254"/>
      <c r="S553" s="254"/>
      <c r="T553" s="255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56" t="s">
        <v>143</v>
      </c>
      <c r="AU553" s="256" t="s">
        <v>82</v>
      </c>
      <c r="AV553" s="14" t="s">
        <v>82</v>
      </c>
      <c r="AW553" s="14" t="s">
        <v>33</v>
      </c>
      <c r="AX553" s="14" t="s">
        <v>72</v>
      </c>
      <c r="AY553" s="256" t="s">
        <v>132</v>
      </c>
    </row>
    <row r="554" spans="1:51" s="13" customFormat="1" ht="12">
      <c r="A554" s="13"/>
      <c r="B554" s="236"/>
      <c r="C554" s="237"/>
      <c r="D554" s="232" t="s">
        <v>143</v>
      </c>
      <c r="E554" s="238" t="s">
        <v>19</v>
      </c>
      <c r="F554" s="239" t="s">
        <v>589</v>
      </c>
      <c r="G554" s="237"/>
      <c r="H554" s="238" t="s">
        <v>19</v>
      </c>
      <c r="I554" s="240"/>
      <c r="J554" s="237"/>
      <c r="K554" s="237"/>
      <c r="L554" s="241"/>
      <c r="M554" s="242"/>
      <c r="N554" s="243"/>
      <c r="O554" s="243"/>
      <c r="P554" s="243"/>
      <c r="Q554" s="243"/>
      <c r="R554" s="243"/>
      <c r="S554" s="243"/>
      <c r="T554" s="244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45" t="s">
        <v>143</v>
      </c>
      <c r="AU554" s="245" t="s">
        <v>82</v>
      </c>
      <c r="AV554" s="13" t="s">
        <v>80</v>
      </c>
      <c r="AW554" s="13" t="s">
        <v>33</v>
      </c>
      <c r="AX554" s="13" t="s">
        <v>72</v>
      </c>
      <c r="AY554" s="245" t="s">
        <v>132</v>
      </c>
    </row>
    <row r="555" spans="1:51" s="14" customFormat="1" ht="12">
      <c r="A555" s="14"/>
      <c r="B555" s="246"/>
      <c r="C555" s="247"/>
      <c r="D555" s="232" t="s">
        <v>143</v>
      </c>
      <c r="E555" s="248" t="s">
        <v>19</v>
      </c>
      <c r="F555" s="249" t="s">
        <v>590</v>
      </c>
      <c r="G555" s="247"/>
      <c r="H555" s="250">
        <v>3.135</v>
      </c>
      <c r="I555" s="251"/>
      <c r="J555" s="247"/>
      <c r="K555" s="247"/>
      <c r="L555" s="252"/>
      <c r="M555" s="253"/>
      <c r="N555" s="254"/>
      <c r="O555" s="254"/>
      <c r="P555" s="254"/>
      <c r="Q555" s="254"/>
      <c r="R555" s="254"/>
      <c r="S555" s="254"/>
      <c r="T555" s="255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56" t="s">
        <v>143</v>
      </c>
      <c r="AU555" s="256" t="s">
        <v>82</v>
      </c>
      <c r="AV555" s="14" t="s">
        <v>82</v>
      </c>
      <c r="AW555" s="14" t="s">
        <v>33</v>
      </c>
      <c r="AX555" s="14" t="s">
        <v>72</v>
      </c>
      <c r="AY555" s="256" t="s">
        <v>132</v>
      </c>
    </row>
    <row r="556" spans="1:51" s="13" customFormat="1" ht="12">
      <c r="A556" s="13"/>
      <c r="B556" s="236"/>
      <c r="C556" s="237"/>
      <c r="D556" s="232" t="s">
        <v>143</v>
      </c>
      <c r="E556" s="238" t="s">
        <v>19</v>
      </c>
      <c r="F556" s="239" t="s">
        <v>591</v>
      </c>
      <c r="G556" s="237"/>
      <c r="H556" s="238" t="s">
        <v>19</v>
      </c>
      <c r="I556" s="240"/>
      <c r="J556" s="237"/>
      <c r="K556" s="237"/>
      <c r="L556" s="241"/>
      <c r="M556" s="242"/>
      <c r="N556" s="243"/>
      <c r="O556" s="243"/>
      <c r="P556" s="243"/>
      <c r="Q556" s="243"/>
      <c r="R556" s="243"/>
      <c r="S556" s="243"/>
      <c r="T556" s="244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45" t="s">
        <v>143</v>
      </c>
      <c r="AU556" s="245" t="s">
        <v>82</v>
      </c>
      <c r="AV556" s="13" t="s">
        <v>80</v>
      </c>
      <c r="AW556" s="13" t="s">
        <v>33</v>
      </c>
      <c r="AX556" s="13" t="s">
        <v>72</v>
      </c>
      <c r="AY556" s="245" t="s">
        <v>132</v>
      </c>
    </row>
    <row r="557" spans="1:51" s="14" customFormat="1" ht="12">
      <c r="A557" s="14"/>
      <c r="B557" s="246"/>
      <c r="C557" s="247"/>
      <c r="D557" s="232" t="s">
        <v>143</v>
      </c>
      <c r="E557" s="248" t="s">
        <v>19</v>
      </c>
      <c r="F557" s="249" t="s">
        <v>592</v>
      </c>
      <c r="G557" s="247"/>
      <c r="H557" s="250">
        <v>4.312</v>
      </c>
      <c r="I557" s="251"/>
      <c r="J557" s="247"/>
      <c r="K557" s="247"/>
      <c r="L557" s="252"/>
      <c r="M557" s="253"/>
      <c r="N557" s="254"/>
      <c r="O557" s="254"/>
      <c r="P557" s="254"/>
      <c r="Q557" s="254"/>
      <c r="R557" s="254"/>
      <c r="S557" s="254"/>
      <c r="T557" s="255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56" t="s">
        <v>143</v>
      </c>
      <c r="AU557" s="256" t="s">
        <v>82</v>
      </c>
      <c r="AV557" s="14" t="s">
        <v>82</v>
      </c>
      <c r="AW557" s="14" t="s">
        <v>33</v>
      </c>
      <c r="AX557" s="14" t="s">
        <v>72</v>
      </c>
      <c r="AY557" s="256" t="s">
        <v>132</v>
      </c>
    </row>
    <row r="558" spans="1:51" s="13" customFormat="1" ht="12">
      <c r="A558" s="13"/>
      <c r="B558" s="236"/>
      <c r="C558" s="237"/>
      <c r="D558" s="232" t="s">
        <v>143</v>
      </c>
      <c r="E558" s="238" t="s">
        <v>19</v>
      </c>
      <c r="F558" s="239" t="s">
        <v>593</v>
      </c>
      <c r="G558" s="237"/>
      <c r="H558" s="238" t="s">
        <v>19</v>
      </c>
      <c r="I558" s="240"/>
      <c r="J558" s="237"/>
      <c r="K558" s="237"/>
      <c r="L558" s="241"/>
      <c r="M558" s="242"/>
      <c r="N558" s="243"/>
      <c r="O558" s="243"/>
      <c r="P558" s="243"/>
      <c r="Q558" s="243"/>
      <c r="R558" s="243"/>
      <c r="S558" s="243"/>
      <c r="T558" s="244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45" t="s">
        <v>143</v>
      </c>
      <c r="AU558" s="245" t="s">
        <v>82</v>
      </c>
      <c r="AV558" s="13" t="s">
        <v>80</v>
      </c>
      <c r="AW558" s="13" t="s">
        <v>33</v>
      </c>
      <c r="AX558" s="13" t="s">
        <v>72</v>
      </c>
      <c r="AY558" s="245" t="s">
        <v>132</v>
      </c>
    </row>
    <row r="559" spans="1:51" s="14" customFormat="1" ht="12">
      <c r="A559" s="14"/>
      <c r="B559" s="246"/>
      <c r="C559" s="247"/>
      <c r="D559" s="232" t="s">
        <v>143</v>
      </c>
      <c r="E559" s="248" t="s">
        <v>19</v>
      </c>
      <c r="F559" s="249" t="s">
        <v>594</v>
      </c>
      <c r="G559" s="247"/>
      <c r="H559" s="250">
        <v>5.319</v>
      </c>
      <c r="I559" s="251"/>
      <c r="J559" s="247"/>
      <c r="K559" s="247"/>
      <c r="L559" s="252"/>
      <c r="M559" s="253"/>
      <c r="N559" s="254"/>
      <c r="O559" s="254"/>
      <c r="P559" s="254"/>
      <c r="Q559" s="254"/>
      <c r="R559" s="254"/>
      <c r="S559" s="254"/>
      <c r="T559" s="255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56" t="s">
        <v>143</v>
      </c>
      <c r="AU559" s="256" t="s">
        <v>82</v>
      </c>
      <c r="AV559" s="14" t="s">
        <v>82</v>
      </c>
      <c r="AW559" s="14" t="s">
        <v>33</v>
      </c>
      <c r="AX559" s="14" t="s">
        <v>72</v>
      </c>
      <c r="AY559" s="256" t="s">
        <v>132</v>
      </c>
    </row>
    <row r="560" spans="1:51" s="13" customFormat="1" ht="12">
      <c r="A560" s="13"/>
      <c r="B560" s="236"/>
      <c r="C560" s="237"/>
      <c r="D560" s="232" t="s">
        <v>143</v>
      </c>
      <c r="E560" s="238" t="s">
        <v>19</v>
      </c>
      <c r="F560" s="239" t="s">
        <v>595</v>
      </c>
      <c r="G560" s="237"/>
      <c r="H560" s="238" t="s">
        <v>19</v>
      </c>
      <c r="I560" s="240"/>
      <c r="J560" s="237"/>
      <c r="K560" s="237"/>
      <c r="L560" s="241"/>
      <c r="M560" s="242"/>
      <c r="N560" s="243"/>
      <c r="O560" s="243"/>
      <c r="P560" s="243"/>
      <c r="Q560" s="243"/>
      <c r="R560" s="243"/>
      <c r="S560" s="243"/>
      <c r="T560" s="244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45" t="s">
        <v>143</v>
      </c>
      <c r="AU560" s="245" t="s">
        <v>82</v>
      </c>
      <c r="AV560" s="13" t="s">
        <v>80</v>
      </c>
      <c r="AW560" s="13" t="s">
        <v>33</v>
      </c>
      <c r="AX560" s="13" t="s">
        <v>72</v>
      </c>
      <c r="AY560" s="245" t="s">
        <v>132</v>
      </c>
    </row>
    <row r="561" spans="1:51" s="14" customFormat="1" ht="12">
      <c r="A561" s="14"/>
      <c r="B561" s="246"/>
      <c r="C561" s="247"/>
      <c r="D561" s="232" t="s">
        <v>143</v>
      </c>
      <c r="E561" s="248" t="s">
        <v>19</v>
      </c>
      <c r="F561" s="249" t="s">
        <v>596</v>
      </c>
      <c r="G561" s="247"/>
      <c r="H561" s="250">
        <v>4</v>
      </c>
      <c r="I561" s="251"/>
      <c r="J561" s="247"/>
      <c r="K561" s="247"/>
      <c r="L561" s="252"/>
      <c r="M561" s="253"/>
      <c r="N561" s="254"/>
      <c r="O561" s="254"/>
      <c r="P561" s="254"/>
      <c r="Q561" s="254"/>
      <c r="R561" s="254"/>
      <c r="S561" s="254"/>
      <c r="T561" s="255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56" t="s">
        <v>143</v>
      </c>
      <c r="AU561" s="256" t="s">
        <v>82</v>
      </c>
      <c r="AV561" s="14" t="s">
        <v>82</v>
      </c>
      <c r="AW561" s="14" t="s">
        <v>33</v>
      </c>
      <c r="AX561" s="14" t="s">
        <v>72</v>
      </c>
      <c r="AY561" s="256" t="s">
        <v>132</v>
      </c>
    </row>
    <row r="562" spans="1:51" s="13" customFormat="1" ht="12">
      <c r="A562" s="13"/>
      <c r="B562" s="236"/>
      <c r="C562" s="237"/>
      <c r="D562" s="232" t="s">
        <v>143</v>
      </c>
      <c r="E562" s="238" t="s">
        <v>19</v>
      </c>
      <c r="F562" s="239" t="s">
        <v>597</v>
      </c>
      <c r="G562" s="237"/>
      <c r="H562" s="238" t="s">
        <v>19</v>
      </c>
      <c r="I562" s="240"/>
      <c r="J562" s="237"/>
      <c r="K562" s="237"/>
      <c r="L562" s="241"/>
      <c r="M562" s="242"/>
      <c r="N562" s="243"/>
      <c r="O562" s="243"/>
      <c r="P562" s="243"/>
      <c r="Q562" s="243"/>
      <c r="R562" s="243"/>
      <c r="S562" s="243"/>
      <c r="T562" s="244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45" t="s">
        <v>143</v>
      </c>
      <c r="AU562" s="245" t="s">
        <v>82</v>
      </c>
      <c r="AV562" s="13" t="s">
        <v>80</v>
      </c>
      <c r="AW562" s="13" t="s">
        <v>33</v>
      </c>
      <c r="AX562" s="13" t="s">
        <v>72</v>
      </c>
      <c r="AY562" s="245" t="s">
        <v>132</v>
      </c>
    </row>
    <row r="563" spans="1:51" s="14" customFormat="1" ht="12">
      <c r="A563" s="14"/>
      <c r="B563" s="246"/>
      <c r="C563" s="247"/>
      <c r="D563" s="232" t="s">
        <v>143</v>
      </c>
      <c r="E563" s="248" t="s">
        <v>19</v>
      </c>
      <c r="F563" s="249" t="s">
        <v>598</v>
      </c>
      <c r="G563" s="247"/>
      <c r="H563" s="250">
        <v>6.56</v>
      </c>
      <c r="I563" s="251"/>
      <c r="J563" s="247"/>
      <c r="K563" s="247"/>
      <c r="L563" s="252"/>
      <c r="M563" s="253"/>
      <c r="N563" s="254"/>
      <c r="O563" s="254"/>
      <c r="P563" s="254"/>
      <c r="Q563" s="254"/>
      <c r="R563" s="254"/>
      <c r="S563" s="254"/>
      <c r="T563" s="255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56" t="s">
        <v>143</v>
      </c>
      <c r="AU563" s="256" t="s">
        <v>82</v>
      </c>
      <c r="AV563" s="14" t="s">
        <v>82</v>
      </c>
      <c r="AW563" s="14" t="s">
        <v>33</v>
      </c>
      <c r="AX563" s="14" t="s">
        <v>72</v>
      </c>
      <c r="AY563" s="256" t="s">
        <v>132</v>
      </c>
    </row>
    <row r="564" spans="1:51" s="15" customFormat="1" ht="12">
      <c r="A564" s="15"/>
      <c r="B564" s="257"/>
      <c r="C564" s="258"/>
      <c r="D564" s="232" t="s">
        <v>143</v>
      </c>
      <c r="E564" s="259" t="s">
        <v>19</v>
      </c>
      <c r="F564" s="260" t="s">
        <v>148</v>
      </c>
      <c r="G564" s="258"/>
      <c r="H564" s="261">
        <v>1048.3269999999998</v>
      </c>
      <c r="I564" s="262"/>
      <c r="J564" s="258"/>
      <c r="K564" s="258"/>
      <c r="L564" s="263"/>
      <c r="M564" s="264"/>
      <c r="N564" s="265"/>
      <c r="O564" s="265"/>
      <c r="P564" s="265"/>
      <c r="Q564" s="265"/>
      <c r="R564" s="265"/>
      <c r="S564" s="265"/>
      <c r="T564" s="266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T564" s="267" t="s">
        <v>143</v>
      </c>
      <c r="AU564" s="267" t="s">
        <v>82</v>
      </c>
      <c r="AV564" s="15" t="s">
        <v>139</v>
      </c>
      <c r="AW564" s="15" t="s">
        <v>33</v>
      </c>
      <c r="AX564" s="15" t="s">
        <v>80</v>
      </c>
      <c r="AY564" s="267" t="s">
        <v>132</v>
      </c>
    </row>
    <row r="565" spans="1:65" s="2" customFormat="1" ht="21.75" customHeight="1">
      <c r="A565" s="39"/>
      <c r="B565" s="40"/>
      <c r="C565" s="219" t="s">
        <v>599</v>
      </c>
      <c r="D565" s="219" t="s">
        <v>134</v>
      </c>
      <c r="E565" s="220" t="s">
        <v>600</v>
      </c>
      <c r="F565" s="221" t="s">
        <v>601</v>
      </c>
      <c r="G565" s="222" t="s">
        <v>137</v>
      </c>
      <c r="H565" s="223">
        <v>249.822</v>
      </c>
      <c r="I565" s="224"/>
      <c r="J565" s="225">
        <f>ROUND(I565*H565,2)</f>
        <v>0</v>
      </c>
      <c r="K565" s="221" t="s">
        <v>138</v>
      </c>
      <c r="L565" s="45"/>
      <c r="M565" s="226" t="s">
        <v>19</v>
      </c>
      <c r="N565" s="227" t="s">
        <v>43</v>
      </c>
      <c r="O565" s="85"/>
      <c r="P565" s="228">
        <f>O565*H565</f>
        <v>0</v>
      </c>
      <c r="Q565" s="228">
        <v>0</v>
      </c>
      <c r="R565" s="228">
        <f>Q565*H565</f>
        <v>0</v>
      </c>
      <c r="S565" s="228">
        <v>0.043</v>
      </c>
      <c r="T565" s="229">
        <f>S565*H565</f>
        <v>10.742346</v>
      </c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R565" s="230" t="s">
        <v>139</v>
      </c>
      <c r="AT565" s="230" t="s">
        <v>134</v>
      </c>
      <c r="AU565" s="230" t="s">
        <v>82</v>
      </c>
      <c r="AY565" s="18" t="s">
        <v>132</v>
      </c>
      <c r="BE565" s="231">
        <f>IF(N565="základní",J565,0)</f>
        <v>0</v>
      </c>
      <c r="BF565" s="231">
        <f>IF(N565="snížená",J565,0)</f>
        <v>0</v>
      </c>
      <c r="BG565" s="231">
        <f>IF(N565="zákl. přenesená",J565,0)</f>
        <v>0</v>
      </c>
      <c r="BH565" s="231">
        <f>IF(N565="sníž. přenesená",J565,0)</f>
        <v>0</v>
      </c>
      <c r="BI565" s="231">
        <f>IF(N565="nulová",J565,0)</f>
        <v>0</v>
      </c>
      <c r="BJ565" s="18" t="s">
        <v>80</v>
      </c>
      <c r="BK565" s="231">
        <f>ROUND(I565*H565,2)</f>
        <v>0</v>
      </c>
      <c r="BL565" s="18" t="s">
        <v>139</v>
      </c>
      <c r="BM565" s="230" t="s">
        <v>602</v>
      </c>
    </row>
    <row r="566" spans="1:47" s="2" customFormat="1" ht="12">
      <c r="A566" s="39"/>
      <c r="B566" s="40"/>
      <c r="C566" s="41"/>
      <c r="D566" s="232" t="s">
        <v>141</v>
      </c>
      <c r="E566" s="41"/>
      <c r="F566" s="233" t="s">
        <v>603</v>
      </c>
      <c r="G566" s="41"/>
      <c r="H566" s="41"/>
      <c r="I566" s="137"/>
      <c r="J566" s="41"/>
      <c r="K566" s="41"/>
      <c r="L566" s="45"/>
      <c r="M566" s="234"/>
      <c r="N566" s="235"/>
      <c r="O566" s="85"/>
      <c r="P566" s="85"/>
      <c r="Q566" s="85"/>
      <c r="R566" s="85"/>
      <c r="S566" s="85"/>
      <c r="T566" s="86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T566" s="18" t="s">
        <v>141</v>
      </c>
      <c r="AU566" s="18" t="s">
        <v>82</v>
      </c>
    </row>
    <row r="567" spans="1:51" s="13" customFormat="1" ht="12">
      <c r="A567" s="13"/>
      <c r="B567" s="236"/>
      <c r="C567" s="237"/>
      <c r="D567" s="232" t="s">
        <v>143</v>
      </c>
      <c r="E567" s="238" t="s">
        <v>19</v>
      </c>
      <c r="F567" s="239" t="s">
        <v>604</v>
      </c>
      <c r="G567" s="237"/>
      <c r="H567" s="238" t="s">
        <v>19</v>
      </c>
      <c r="I567" s="240"/>
      <c r="J567" s="237"/>
      <c r="K567" s="237"/>
      <c r="L567" s="241"/>
      <c r="M567" s="242"/>
      <c r="N567" s="243"/>
      <c r="O567" s="243"/>
      <c r="P567" s="243"/>
      <c r="Q567" s="243"/>
      <c r="R567" s="243"/>
      <c r="S567" s="243"/>
      <c r="T567" s="244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45" t="s">
        <v>143</v>
      </c>
      <c r="AU567" s="245" t="s">
        <v>82</v>
      </c>
      <c r="AV567" s="13" t="s">
        <v>80</v>
      </c>
      <c r="AW567" s="13" t="s">
        <v>33</v>
      </c>
      <c r="AX567" s="13" t="s">
        <v>72</v>
      </c>
      <c r="AY567" s="245" t="s">
        <v>132</v>
      </c>
    </row>
    <row r="568" spans="1:51" s="14" customFormat="1" ht="12">
      <c r="A568" s="14"/>
      <c r="B568" s="246"/>
      <c r="C568" s="247"/>
      <c r="D568" s="232" t="s">
        <v>143</v>
      </c>
      <c r="E568" s="248" t="s">
        <v>19</v>
      </c>
      <c r="F568" s="249" t="s">
        <v>605</v>
      </c>
      <c r="G568" s="247"/>
      <c r="H568" s="250">
        <v>107.52</v>
      </c>
      <c r="I568" s="251"/>
      <c r="J568" s="247"/>
      <c r="K568" s="247"/>
      <c r="L568" s="252"/>
      <c r="M568" s="253"/>
      <c r="N568" s="254"/>
      <c r="O568" s="254"/>
      <c r="P568" s="254"/>
      <c r="Q568" s="254"/>
      <c r="R568" s="254"/>
      <c r="S568" s="254"/>
      <c r="T568" s="255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56" t="s">
        <v>143</v>
      </c>
      <c r="AU568" s="256" t="s">
        <v>82</v>
      </c>
      <c r="AV568" s="14" t="s">
        <v>82</v>
      </c>
      <c r="AW568" s="14" t="s">
        <v>33</v>
      </c>
      <c r="AX568" s="14" t="s">
        <v>72</v>
      </c>
      <c r="AY568" s="256" t="s">
        <v>132</v>
      </c>
    </row>
    <row r="569" spans="1:51" s="13" customFormat="1" ht="12">
      <c r="A569" s="13"/>
      <c r="B569" s="236"/>
      <c r="C569" s="237"/>
      <c r="D569" s="232" t="s">
        <v>143</v>
      </c>
      <c r="E569" s="238" t="s">
        <v>19</v>
      </c>
      <c r="F569" s="239" t="s">
        <v>606</v>
      </c>
      <c r="G569" s="237"/>
      <c r="H569" s="238" t="s">
        <v>19</v>
      </c>
      <c r="I569" s="240"/>
      <c r="J569" s="237"/>
      <c r="K569" s="237"/>
      <c r="L569" s="241"/>
      <c r="M569" s="242"/>
      <c r="N569" s="243"/>
      <c r="O569" s="243"/>
      <c r="P569" s="243"/>
      <c r="Q569" s="243"/>
      <c r="R569" s="243"/>
      <c r="S569" s="243"/>
      <c r="T569" s="244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45" t="s">
        <v>143</v>
      </c>
      <c r="AU569" s="245" t="s">
        <v>82</v>
      </c>
      <c r="AV569" s="13" t="s">
        <v>80</v>
      </c>
      <c r="AW569" s="13" t="s">
        <v>33</v>
      </c>
      <c r="AX569" s="13" t="s">
        <v>72</v>
      </c>
      <c r="AY569" s="245" t="s">
        <v>132</v>
      </c>
    </row>
    <row r="570" spans="1:51" s="14" customFormat="1" ht="12">
      <c r="A570" s="14"/>
      <c r="B570" s="246"/>
      <c r="C570" s="247"/>
      <c r="D570" s="232" t="s">
        <v>143</v>
      </c>
      <c r="E570" s="248" t="s">
        <v>19</v>
      </c>
      <c r="F570" s="249" t="s">
        <v>607</v>
      </c>
      <c r="G570" s="247"/>
      <c r="H570" s="250">
        <v>35.84</v>
      </c>
      <c r="I570" s="251"/>
      <c r="J570" s="247"/>
      <c r="K570" s="247"/>
      <c r="L570" s="252"/>
      <c r="M570" s="253"/>
      <c r="N570" s="254"/>
      <c r="O570" s="254"/>
      <c r="P570" s="254"/>
      <c r="Q570" s="254"/>
      <c r="R570" s="254"/>
      <c r="S570" s="254"/>
      <c r="T570" s="255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56" t="s">
        <v>143</v>
      </c>
      <c r="AU570" s="256" t="s">
        <v>82</v>
      </c>
      <c r="AV570" s="14" t="s">
        <v>82</v>
      </c>
      <c r="AW570" s="14" t="s">
        <v>33</v>
      </c>
      <c r="AX570" s="14" t="s">
        <v>72</v>
      </c>
      <c r="AY570" s="256" t="s">
        <v>132</v>
      </c>
    </row>
    <row r="571" spans="1:51" s="13" customFormat="1" ht="12">
      <c r="A571" s="13"/>
      <c r="B571" s="236"/>
      <c r="C571" s="237"/>
      <c r="D571" s="232" t="s">
        <v>143</v>
      </c>
      <c r="E571" s="238" t="s">
        <v>19</v>
      </c>
      <c r="F571" s="239" t="s">
        <v>608</v>
      </c>
      <c r="G571" s="237"/>
      <c r="H571" s="238" t="s">
        <v>19</v>
      </c>
      <c r="I571" s="240"/>
      <c r="J571" s="237"/>
      <c r="K571" s="237"/>
      <c r="L571" s="241"/>
      <c r="M571" s="242"/>
      <c r="N571" s="243"/>
      <c r="O571" s="243"/>
      <c r="P571" s="243"/>
      <c r="Q571" s="243"/>
      <c r="R571" s="243"/>
      <c r="S571" s="243"/>
      <c r="T571" s="244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45" t="s">
        <v>143</v>
      </c>
      <c r="AU571" s="245" t="s">
        <v>82</v>
      </c>
      <c r="AV571" s="13" t="s">
        <v>80</v>
      </c>
      <c r="AW571" s="13" t="s">
        <v>33</v>
      </c>
      <c r="AX571" s="13" t="s">
        <v>72</v>
      </c>
      <c r="AY571" s="245" t="s">
        <v>132</v>
      </c>
    </row>
    <row r="572" spans="1:51" s="14" customFormat="1" ht="12">
      <c r="A572" s="14"/>
      <c r="B572" s="246"/>
      <c r="C572" s="247"/>
      <c r="D572" s="232" t="s">
        <v>143</v>
      </c>
      <c r="E572" s="248" t="s">
        <v>19</v>
      </c>
      <c r="F572" s="249" t="s">
        <v>609</v>
      </c>
      <c r="G572" s="247"/>
      <c r="H572" s="250">
        <v>5.13</v>
      </c>
      <c r="I572" s="251"/>
      <c r="J572" s="247"/>
      <c r="K572" s="247"/>
      <c r="L572" s="252"/>
      <c r="M572" s="253"/>
      <c r="N572" s="254"/>
      <c r="O572" s="254"/>
      <c r="P572" s="254"/>
      <c r="Q572" s="254"/>
      <c r="R572" s="254"/>
      <c r="S572" s="254"/>
      <c r="T572" s="255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56" t="s">
        <v>143</v>
      </c>
      <c r="AU572" s="256" t="s">
        <v>82</v>
      </c>
      <c r="AV572" s="14" t="s">
        <v>82</v>
      </c>
      <c r="AW572" s="14" t="s">
        <v>33</v>
      </c>
      <c r="AX572" s="14" t="s">
        <v>72</v>
      </c>
      <c r="AY572" s="256" t="s">
        <v>132</v>
      </c>
    </row>
    <row r="573" spans="1:51" s="13" customFormat="1" ht="12">
      <c r="A573" s="13"/>
      <c r="B573" s="236"/>
      <c r="C573" s="237"/>
      <c r="D573" s="232" t="s">
        <v>143</v>
      </c>
      <c r="E573" s="238" t="s">
        <v>19</v>
      </c>
      <c r="F573" s="239" t="s">
        <v>610</v>
      </c>
      <c r="G573" s="237"/>
      <c r="H573" s="238" t="s">
        <v>19</v>
      </c>
      <c r="I573" s="240"/>
      <c r="J573" s="237"/>
      <c r="K573" s="237"/>
      <c r="L573" s="241"/>
      <c r="M573" s="242"/>
      <c r="N573" s="243"/>
      <c r="O573" s="243"/>
      <c r="P573" s="243"/>
      <c r="Q573" s="243"/>
      <c r="R573" s="243"/>
      <c r="S573" s="243"/>
      <c r="T573" s="244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45" t="s">
        <v>143</v>
      </c>
      <c r="AU573" s="245" t="s">
        <v>82</v>
      </c>
      <c r="AV573" s="13" t="s">
        <v>80</v>
      </c>
      <c r="AW573" s="13" t="s">
        <v>33</v>
      </c>
      <c r="AX573" s="13" t="s">
        <v>72</v>
      </c>
      <c r="AY573" s="245" t="s">
        <v>132</v>
      </c>
    </row>
    <row r="574" spans="1:51" s="14" customFormat="1" ht="12">
      <c r="A574" s="14"/>
      <c r="B574" s="246"/>
      <c r="C574" s="247"/>
      <c r="D574" s="232" t="s">
        <v>143</v>
      </c>
      <c r="E574" s="248" t="s">
        <v>19</v>
      </c>
      <c r="F574" s="249" t="s">
        <v>611</v>
      </c>
      <c r="G574" s="247"/>
      <c r="H574" s="250">
        <v>17.094</v>
      </c>
      <c r="I574" s="251"/>
      <c r="J574" s="247"/>
      <c r="K574" s="247"/>
      <c r="L574" s="252"/>
      <c r="M574" s="253"/>
      <c r="N574" s="254"/>
      <c r="O574" s="254"/>
      <c r="P574" s="254"/>
      <c r="Q574" s="254"/>
      <c r="R574" s="254"/>
      <c r="S574" s="254"/>
      <c r="T574" s="255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56" t="s">
        <v>143</v>
      </c>
      <c r="AU574" s="256" t="s">
        <v>82</v>
      </c>
      <c r="AV574" s="14" t="s">
        <v>82</v>
      </c>
      <c r="AW574" s="14" t="s">
        <v>33</v>
      </c>
      <c r="AX574" s="14" t="s">
        <v>72</v>
      </c>
      <c r="AY574" s="256" t="s">
        <v>132</v>
      </c>
    </row>
    <row r="575" spans="1:51" s="13" customFormat="1" ht="12">
      <c r="A575" s="13"/>
      <c r="B575" s="236"/>
      <c r="C575" s="237"/>
      <c r="D575" s="232" t="s">
        <v>143</v>
      </c>
      <c r="E575" s="238" t="s">
        <v>19</v>
      </c>
      <c r="F575" s="239" t="s">
        <v>612</v>
      </c>
      <c r="G575" s="237"/>
      <c r="H575" s="238" t="s">
        <v>19</v>
      </c>
      <c r="I575" s="240"/>
      <c r="J575" s="237"/>
      <c r="K575" s="237"/>
      <c r="L575" s="241"/>
      <c r="M575" s="242"/>
      <c r="N575" s="243"/>
      <c r="O575" s="243"/>
      <c r="P575" s="243"/>
      <c r="Q575" s="243"/>
      <c r="R575" s="243"/>
      <c r="S575" s="243"/>
      <c r="T575" s="244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45" t="s">
        <v>143</v>
      </c>
      <c r="AU575" s="245" t="s">
        <v>82</v>
      </c>
      <c r="AV575" s="13" t="s">
        <v>80</v>
      </c>
      <c r="AW575" s="13" t="s">
        <v>33</v>
      </c>
      <c r="AX575" s="13" t="s">
        <v>72</v>
      </c>
      <c r="AY575" s="245" t="s">
        <v>132</v>
      </c>
    </row>
    <row r="576" spans="1:51" s="14" customFormat="1" ht="12">
      <c r="A576" s="14"/>
      <c r="B576" s="246"/>
      <c r="C576" s="247"/>
      <c r="D576" s="232" t="s">
        <v>143</v>
      </c>
      <c r="E576" s="248" t="s">
        <v>19</v>
      </c>
      <c r="F576" s="249" t="s">
        <v>613</v>
      </c>
      <c r="G576" s="247"/>
      <c r="H576" s="250">
        <v>24.16</v>
      </c>
      <c r="I576" s="251"/>
      <c r="J576" s="247"/>
      <c r="K576" s="247"/>
      <c r="L576" s="252"/>
      <c r="M576" s="253"/>
      <c r="N576" s="254"/>
      <c r="O576" s="254"/>
      <c r="P576" s="254"/>
      <c r="Q576" s="254"/>
      <c r="R576" s="254"/>
      <c r="S576" s="254"/>
      <c r="T576" s="255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56" t="s">
        <v>143</v>
      </c>
      <c r="AU576" s="256" t="s">
        <v>82</v>
      </c>
      <c r="AV576" s="14" t="s">
        <v>82</v>
      </c>
      <c r="AW576" s="14" t="s">
        <v>33</v>
      </c>
      <c r="AX576" s="14" t="s">
        <v>72</v>
      </c>
      <c r="AY576" s="256" t="s">
        <v>132</v>
      </c>
    </row>
    <row r="577" spans="1:51" s="13" customFormat="1" ht="12">
      <c r="A577" s="13"/>
      <c r="B577" s="236"/>
      <c r="C577" s="237"/>
      <c r="D577" s="232" t="s">
        <v>143</v>
      </c>
      <c r="E577" s="238" t="s">
        <v>19</v>
      </c>
      <c r="F577" s="239" t="s">
        <v>614</v>
      </c>
      <c r="G577" s="237"/>
      <c r="H577" s="238" t="s">
        <v>19</v>
      </c>
      <c r="I577" s="240"/>
      <c r="J577" s="237"/>
      <c r="K577" s="237"/>
      <c r="L577" s="241"/>
      <c r="M577" s="242"/>
      <c r="N577" s="243"/>
      <c r="O577" s="243"/>
      <c r="P577" s="243"/>
      <c r="Q577" s="243"/>
      <c r="R577" s="243"/>
      <c r="S577" s="243"/>
      <c r="T577" s="244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45" t="s">
        <v>143</v>
      </c>
      <c r="AU577" s="245" t="s">
        <v>82</v>
      </c>
      <c r="AV577" s="13" t="s">
        <v>80</v>
      </c>
      <c r="AW577" s="13" t="s">
        <v>33</v>
      </c>
      <c r="AX577" s="13" t="s">
        <v>72</v>
      </c>
      <c r="AY577" s="245" t="s">
        <v>132</v>
      </c>
    </row>
    <row r="578" spans="1:51" s="14" customFormat="1" ht="12">
      <c r="A578" s="14"/>
      <c r="B578" s="246"/>
      <c r="C578" s="247"/>
      <c r="D578" s="232" t="s">
        <v>143</v>
      </c>
      <c r="E578" s="248" t="s">
        <v>19</v>
      </c>
      <c r="F578" s="249" t="s">
        <v>615</v>
      </c>
      <c r="G578" s="247"/>
      <c r="H578" s="250">
        <v>38.4</v>
      </c>
      <c r="I578" s="251"/>
      <c r="J578" s="247"/>
      <c r="K578" s="247"/>
      <c r="L578" s="252"/>
      <c r="M578" s="253"/>
      <c r="N578" s="254"/>
      <c r="O578" s="254"/>
      <c r="P578" s="254"/>
      <c r="Q578" s="254"/>
      <c r="R578" s="254"/>
      <c r="S578" s="254"/>
      <c r="T578" s="255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56" t="s">
        <v>143</v>
      </c>
      <c r="AU578" s="256" t="s">
        <v>82</v>
      </c>
      <c r="AV578" s="14" t="s">
        <v>82</v>
      </c>
      <c r="AW578" s="14" t="s">
        <v>33</v>
      </c>
      <c r="AX578" s="14" t="s">
        <v>72</v>
      </c>
      <c r="AY578" s="256" t="s">
        <v>132</v>
      </c>
    </row>
    <row r="579" spans="1:51" s="13" customFormat="1" ht="12">
      <c r="A579" s="13"/>
      <c r="B579" s="236"/>
      <c r="C579" s="237"/>
      <c r="D579" s="232" t="s">
        <v>143</v>
      </c>
      <c r="E579" s="238" t="s">
        <v>19</v>
      </c>
      <c r="F579" s="239" t="s">
        <v>616</v>
      </c>
      <c r="G579" s="237"/>
      <c r="H579" s="238" t="s">
        <v>19</v>
      </c>
      <c r="I579" s="240"/>
      <c r="J579" s="237"/>
      <c r="K579" s="237"/>
      <c r="L579" s="241"/>
      <c r="M579" s="242"/>
      <c r="N579" s="243"/>
      <c r="O579" s="243"/>
      <c r="P579" s="243"/>
      <c r="Q579" s="243"/>
      <c r="R579" s="243"/>
      <c r="S579" s="243"/>
      <c r="T579" s="244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45" t="s">
        <v>143</v>
      </c>
      <c r="AU579" s="245" t="s">
        <v>82</v>
      </c>
      <c r="AV579" s="13" t="s">
        <v>80</v>
      </c>
      <c r="AW579" s="13" t="s">
        <v>33</v>
      </c>
      <c r="AX579" s="13" t="s">
        <v>72</v>
      </c>
      <c r="AY579" s="245" t="s">
        <v>132</v>
      </c>
    </row>
    <row r="580" spans="1:51" s="14" customFormat="1" ht="12">
      <c r="A580" s="14"/>
      <c r="B580" s="246"/>
      <c r="C580" s="247"/>
      <c r="D580" s="232" t="s">
        <v>143</v>
      </c>
      <c r="E580" s="248" t="s">
        <v>19</v>
      </c>
      <c r="F580" s="249" t="s">
        <v>617</v>
      </c>
      <c r="G580" s="247"/>
      <c r="H580" s="250">
        <v>21.678</v>
      </c>
      <c r="I580" s="251"/>
      <c r="J580" s="247"/>
      <c r="K580" s="247"/>
      <c r="L580" s="252"/>
      <c r="M580" s="253"/>
      <c r="N580" s="254"/>
      <c r="O580" s="254"/>
      <c r="P580" s="254"/>
      <c r="Q580" s="254"/>
      <c r="R580" s="254"/>
      <c r="S580" s="254"/>
      <c r="T580" s="255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56" t="s">
        <v>143</v>
      </c>
      <c r="AU580" s="256" t="s">
        <v>82</v>
      </c>
      <c r="AV580" s="14" t="s">
        <v>82</v>
      </c>
      <c r="AW580" s="14" t="s">
        <v>33</v>
      </c>
      <c r="AX580" s="14" t="s">
        <v>72</v>
      </c>
      <c r="AY580" s="256" t="s">
        <v>132</v>
      </c>
    </row>
    <row r="581" spans="1:51" s="15" customFormat="1" ht="12">
      <c r="A581" s="15"/>
      <c r="B581" s="257"/>
      <c r="C581" s="258"/>
      <c r="D581" s="232" t="s">
        <v>143</v>
      </c>
      <c r="E581" s="259" t="s">
        <v>19</v>
      </c>
      <c r="F581" s="260" t="s">
        <v>148</v>
      </c>
      <c r="G581" s="258"/>
      <c r="H581" s="261">
        <v>249.822</v>
      </c>
      <c r="I581" s="262"/>
      <c r="J581" s="258"/>
      <c r="K581" s="258"/>
      <c r="L581" s="263"/>
      <c r="M581" s="264"/>
      <c r="N581" s="265"/>
      <c r="O581" s="265"/>
      <c r="P581" s="265"/>
      <c r="Q581" s="265"/>
      <c r="R581" s="265"/>
      <c r="S581" s="265"/>
      <c r="T581" s="266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T581" s="267" t="s">
        <v>143</v>
      </c>
      <c r="AU581" s="267" t="s">
        <v>82</v>
      </c>
      <c r="AV581" s="15" t="s">
        <v>139</v>
      </c>
      <c r="AW581" s="15" t="s">
        <v>33</v>
      </c>
      <c r="AX581" s="15" t="s">
        <v>80</v>
      </c>
      <c r="AY581" s="267" t="s">
        <v>132</v>
      </c>
    </row>
    <row r="582" spans="1:65" s="2" customFormat="1" ht="21.75" customHeight="1">
      <c r="A582" s="39"/>
      <c r="B582" s="40"/>
      <c r="C582" s="219" t="s">
        <v>618</v>
      </c>
      <c r="D582" s="219" t="s">
        <v>134</v>
      </c>
      <c r="E582" s="220" t="s">
        <v>619</v>
      </c>
      <c r="F582" s="221" t="s">
        <v>620</v>
      </c>
      <c r="G582" s="222" t="s">
        <v>137</v>
      </c>
      <c r="H582" s="223">
        <v>5.18</v>
      </c>
      <c r="I582" s="224"/>
      <c r="J582" s="225">
        <f>ROUND(I582*H582,2)</f>
        <v>0</v>
      </c>
      <c r="K582" s="221" t="s">
        <v>138</v>
      </c>
      <c r="L582" s="45"/>
      <c r="M582" s="226" t="s">
        <v>19</v>
      </c>
      <c r="N582" s="227" t="s">
        <v>43</v>
      </c>
      <c r="O582" s="85"/>
      <c r="P582" s="228">
        <f>O582*H582</f>
        <v>0</v>
      </c>
      <c r="Q582" s="228">
        <v>0</v>
      </c>
      <c r="R582" s="228">
        <f>Q582*H582</f>
        <v>0</v>
      </c>
      <c r="S582" s="228">
        <v>0.27</v>
      </c>
      <c r="T582" s="229">
        <f>S582*H582</f>
        <v>1.3986</v>
      </c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R582" s="230" t="s">
        <v>139</v>
      </c>
      <c r="AT582" s="230" t="s">
        <v>134</v>
      </c>
      <c r="AU582" s="230" t="s">
        <v>82</v>
      </c>
      <c r="AY582" s="18" t="s">
        <v>132</v>
      </c>
      <c r="BE582" s="231">
        <f>IF(N582="základní",J582,0)</f>
        <v>0</v>
      </c>
      <c r="BF582" s="231">
        <f>IF(N582="snížená",J582,0)</f>
        <v>0</v>
      </c>
      <c r="BG582" s="231">
        <f>IF(N582="zákl. přenesená",J582,0)</f>
        <v>0</v>
      </c>
      <c r="BH582" s="231">
        <f>IF(N582="sníž. přenesená",J582,0)</f>
        <v>0</v>
      </c>
      <c r="BI582" s="231">
        <f>IF(N582="nulová",J582,0)</f>
        <v>0</v>
      </c>
      <c r="BJ582" s="18" t="s">
        <v>80</v>
      </c>
      <c r="BK582" s="231">
        <f>ROUND(I582*H582,2)</f>
        <v>0</v>
      </c>
      <c r="BL582" s="18" t="s">
        <v>139</v>
      </c>
      <c r="BM582" s="230" t="s">
        <v>621</v>
      </c>
    </row>
    <row r="583" spans="1:47" s="2" customFormat="1" ht="12">
      <c r="A583" s="39"/>
      <c r="B583" s="40"/>
      <c r="C583" s="41"/>
      <c r="D583" s="232" t="s">
        <v>141</v>
      </c>
      <c r="E583" s="41"/>
      <c r="F583" s="233" t="s">
        <v>622</v>
      </c>
      <c r="G583" s="41"/>
      <c r="H583" s="41"/>
      <c r="I583" s="137"/>
      <c r="J583" s="41"/>
      <c r="K583" s="41"/>
      <c r="L583" s="45"/>
      <c r="M583" s="234"/>
      <c r="N583" s="235"/>
      <c r="O583" s="85"/>
      <c r="P583" s="85"/>
      <c r="Q583" s="85"/>
      <c r="R583" s="85"/>
      <c r="S583" s="85"/>
      <c r="T583" s="86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T583" s="18" t="s">
        <v>141</v>
      </c>
      <c r="AU583" s="18" t="s">
        <v>82</v>
      </c>
    </row>
    <row r="584" spans="1:51" s="13" customFormat="1" ht="12">
      <c r="A584" s="13"/>
      <c r="B584" s="236"/>
      <c r="C584" s="237"/>
      <c r="D584" s="232" t="s">
        <v>143</v>
      </c>
      <c r="E584" s="238" t="s">
        <v>19</v>
      </c>
      <c r="F584" s="239" t="s">
        <v>623</v>
      </c>
      <c r="G584" s="237"/>
      <c r="H584" s="238" t="s">
        <v>19</v>
      </c>
      <c r="I584" s="240"/>
      <c r="J584" s="237"/>
      <c r="K584" s="237"/>
      <c r="L584" s="241"/>
      <c r="M584" s="242"/>
      <c r="N584" s="243"/>
      <c r="O584" s="243"/>
      <c r="P584" s="243"/>
      <c r="Q584" s="243"/>
      <c r="R584" s="243"/>
      <c r="S584" s="243"/>
      <c r="T584" s="244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45" t="s">
        <v>143</v>
      </c>
      <c r="AU584" s="245" t="s">
        <v>82</v>
      </c>
      <c r="AV584" s="13" t="s">
        <v>80</v>
      </c>
      <c r="AW584" s="13" t="s">
        <v>33</v>
      </c>
      <c r="AX584" s="13" t="s">
        <v>72</v>
      </c>
      <c r="AY584" s="245" t="s">
        <v>132</v>
      </c>
    </row>
    <row r="585" spans="1:51" s="13" customFormat="1" ht="12">
      <c r="A585" s="13"/>
      <c r="B585" s="236"/>
      <c r="C585" s="237"/>
      <c r="D585" s="232" t="s">
        <v>143</v>
      </c>
      <c r="E585" s="238" t="s">
        <v>19</v>
      </c>
      <c r="F585" s="239" t="s">
        <v>624</v>
      </c>
      <c r="G585" s="237"/>
      <c r="H585" s="238" t="s">
        <v>19</v>
      </c>
      <c r="I585" s="240"/>
      <c r="J585" s="237"/>
      <c r="K585" s="237"/>
      <c r="L585" s="241"/>
      <c r="M585" s="242"/>
      <c r="N585" s="243"/>
      <c r="O585" s="243"/>
      <c r="P585" s="243"/>
      <c r="Q585" s="243"/>
      <c r="R585" s="243"/>
      <c r="S585" s="243"/>
      <c r="T585" s="244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45" t="s">
        <v>143</v>
      </c>
      <c r="AU585" s="245" t="s">
        <v>82</v>
      </c>
      <c r="AV585" s="13" t="s">
        <v>80</v>
      </c>
      <c r="AW585" s="13" t="s">
        <v>33</v>
      </c>
      <c r="AX585" s="13" t="s">
        <v>72</v>
      </c>
      <c r="AY585" s="245" t="s">
        <v>132</v>
      </c>
    </row>
    <row r="586" spans="1:51" s="14" customFormat="1" ht="12">
      <c r="A586" s="14"/>
      <c r="B586" s="246"/>
      <c r="C586" s="247"/>
      <c r="D586" s="232" t="s">
        <v>143</v>
      </c>
      <c r="E586" s="248" t="s">
        <v>19</v>
      </c>
      <c r="F586" s="249" t="s">
        <v>625</v>
      </c>
      <c r="G586" s="247"/>
      <c r="H586" s="250">
        <v>3.6</v>
      </c>
      <c r="I586" s="251"/>
      <c r="J586" s="247"/>
      <c r="K586" s="247"/>
      <c r="L586" s="252"/>
      <c r="M586" s="253"/>
      <c r="N586" s="254"/>
      <c r="O586" s="254"/>
      <c r="P586" s="254"/>
      <c r="Q586" s="254"/>
      <c r="R586" s="254"/>
      <c r="S586" s="254"/>
      <c r="T586" s="255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56" t="s">
        <v>143</v>
      </c>
      <c r="AU586" s="256" t="s">
        <v>82</v>
      </c>
      <c r="AV586" s="14" t="s">
        <v>82</v>
      </c>
      <c r="AW586" s="14" t="s">
        <v>33</v>
      </c>
      <c r="AX586" s="14" t="s">
        <v>72</v>
      </c>
      <c r="AY586" s="256" t="s">
        <v>132</v>
      </c>
    </row>
    <row r="587" spans="1:51" s="13" customFormat="1" ht="12">
      <c r="A587" s="13"/>
      <c r="B587" s="236"/>
      <c r="C587" s="237"/>
      <c r="D587" s="232" t="s">
        <v>143</v>
      </c>
      <c r="E587" s="238" t="s">
        <v>19</v>
      </c>
      <c r="F587" s="239" t="s">
        <v>626</v>
      </c>
      <c r="G587" s="237"/>
      <c r="H587" s="238" t="s">
        <v>19</v>
      </c>
      <c r="I587" s="240"/>
      <c r="J587" s="237"/>
      <c r="K587" s="237"/>
      <c r="L587" s="241"/>
      <c r="M587" s="242"/>
      <c r="N587" s="243"/>
      <c r="O587" s="243"/>
      <c r="P587" s="243"/>
      <c r="Q587" s="243"/>
      <c r="R587" s="243"/>
      <c r="S587" s="243"/>
      <c r="T587" s="244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45" t="s">
        <v>143</v>
      </c>
      <c r="AU587" s="245" t="s">
        <v>82</v>
      </c>
      <c r="AV587" s="13" t="s">
        <v>80</v>
      </c>
      <c r="AW587" s="13" t="s">
        <v>33</v>
      </c>
      <c r="AX587" s="13" t="s">
        <v>72</v>
      </c>
      <c r="AY587" s="245" t="s">
        <v>132</v>
      </c>
    </row>
    <row r="588" spans="1:51" s="14" customFormat="1" ht="12">
      <c r="A588" s="14"/>
      <c r="B588" s="246"/>
      <c r="C588" s="247"/>
      <c r="D588" s="232" t="s">
        <v>143</v>
      </c>
      <c r="E588" s="248" t="s">
        <v>19</v>
      </c>
      <c r="F588" s="249" t="s">
        <v>627</v>
      </c>
      <c r="G588" s="247"/>
      <c r="H588" s="250">
        <v>0.28</v>
      </c>
      <c r="I588" s="251"/>
      <c r="J588" s="247"/>
      <c r="K588" s="247"/>
      <c r="L588" s="252"/>
      <c r="M588" s="253"/>
      <c r="N588" s="254"/>
      <c r="O588" s="254"/>
      <c r="P588" s="254"/>
      <c r="Q588" s="254"/>
      <c r="R588" s="254"/>
      <c r="S588" s="254"/>
      <c r="T588" s="255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56" t="s">
        <v>143</v>
      </c>
      <c r="AU588" s="256" t="s">
        <v>82</v>
      </c>
      <c r="AV588" s="14" t="s">
        <v>82</v>
      </c>
      <c r="AW588" s="14" t="s">
        <v>33</v>
      </c>
      <c r="AX588" s="14" t="s">
        <v>72</v>
      </c>
      <c r="AY588" s="256" t="s">
        <v>132</v>
      </c>
    </row>
    <row r="589" spans="1:51" s="14" customFormat="1" ht="12">
      <c r="A589" s="14"/>
      <c r="B589" s="246"/>
      <c r="C589" s="247"/>
      <c r="D589" s="232" t="s">
        <v>143</v>
      </c>
      <c r="E589" s="248" t="s">
        <v>19</v>
      </c>
      <c r="F589" s="249" t="s">
        <v>628</v>
      </c>
      <c r="G589" s="247"/>
      <c r="H589" s="250">
        <v>0.45</v>
      </c>
      <c r="I589" s="251"/>
      <c r="J589" s="247"/>
      <c r="K589" s="247"/>
      <c r="L589" s="252"/>
      <c r="M589" s="253"/>
      <c r="N589" s="254"/>
      <c r="O589" s="254"/>
      <c r="P589" s="254"/>
      <c r="Q589" s="254"/>
      <c r="R589" s="254"/>
      <c r="S589" s="254"/>
      <c r="T589" s="255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56" t="s">
        <v>143</v>
      </c>
      <c r="AU589" s="256" t="s">
        <v>82</v>
      </c>
      <c r="AV589" s="14" t="s">
        <v>82</v>
      </c>
      <c r="AW589" s="14" t="s">
        <v>33</v>
      </c>
      <c r="AX589" s="14" t="s">
        <v>72</v>
      </c>
      <c r="AY589" s="256" t="s">
        <v>132</v>
      </c>
    </row>
    <row r="590" spans="1:51" s="14" customFormat="1" ht="12">
      <c r="A590" s="14"/>
      <c r="B590" s="246"/>
      <c r="C590" s="247"/>
      <c r="D590" s="232" t="s">
        <v>143</v>
      </c>
      <c r="E590" s="248" t="s">
        <v>19</v>
      </c>
      <c r="F590" s="249" t="s">
        <v>629</v>
      </c>
      <c r="G590" s="247"/>
      <c r="H590" s="250">
        <v>0.36</v>
      </c>
      <c r="I590" s="251"/>
      <c r="J590" s="247"/>
      <c r="K590" s="247"/>
      <c r="L590" s="252"/>
      <c r="M590" s="253"/>
      <c r="N590" s="254"/>
      <c r="O590" s="254"/>
      <c r="P590" s="254"/>
      <c r="Q590" s="254"/>
      <c r="R590" s="254"/>
      <c r="S590" s="254"/>
      <c r="T590" s="255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56" t="s">
        <v>143</v>
      </c>
      <c r="AU590" s="256" t="s">
        <v>82</v>
      </c>
      <c r="AV590" s="14" t="s">
        <v>82</v>
      </c>
      <c r="AW590" s="14" t="s">
        <v>33</v>
      </c>
      <c r="AX590" s="14" t="s">
        <v>72</v>
      </c>
      <c r="AY590" s="256" t="s">
        <v>132</v>
      </c>
    </row>
    <row r="591" spans="1:51" s="14" customFormat="1" ht="12">
      <c r="A591" s="14"/>
      <c r="B591" s="246"/>
      <c r="C591" s="247"/>
      <c r="D591" s="232" t="s">
        <v>143</v>
      </c>
      <c r="E591" s="248" t="s">
        <v>19</v>
      </c>
      <c r="F591" s="249" t="s">
        <v>630</v>
      </c>
      <c r="G591" s="247"/>
      <c r="H591" s="250">
        <v>0.49</v>
      </c>
      <c r="I591" s="251"/>
      <c r="J591" s="247"/>
      <c r="K591" s="247"/>
      <c r="L591" s="252"/>
      <c r="M591" s="253"/>
      <c r="N591" s="254"/>
      <c r="O591" s="254"/>
      <c r="P591" s="254"/>
      <c r="Q591" s="254"/>
      <c r="R591" s="254"/>
      <c r="S591" s="254"/>
      <c r="T591" s="255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56" t="s">
        <v>143</v>
      </c>
      <c r="AU591" s="256" t="s">
        <v>82</v>
      </c>
      <c r="AV591" s="14" t="s">
        <v>82</v>
      </c>
      <c r="AW591" s="14" t="s">
        <v>33</v>
      </c>
      <c r="AX591" s="14" t="s">
        <v>72</v>
      </c>
      <c r="AY591" s="256" t="s">
        <v>132</v>
      </c>
    </row>
    <row r="592" spans="1:51" s="15" customFormat="1" ht="12">
      <c r="A592" s="15"/>
      <c r="B592" s="257"/>
      <c r="C592" s="258"/>
      <c r="D592" s="232" t="s">
        <v>143</v>
      </c>
      <c r="E592" s="259" t="s">
        <v>19</v>
      </c>
      <c r="F592" s="260" t="s">
        <v>148</v>
      </c>
      <c r="G592" s="258"/>
      <c r="H592" s="261">
        <v>5.180000000000001</v>
      </c>
      <c r="I592" s="262"/>
      <c r="J592" s="258"/>
      <c r="K592" s="258"/>
      <c r="L592" s="263"/>
      <c r="M592" s="264"/>
      <c r="N592" s="265"/>
      <c r="O592" s="265"/>
      <c r="P592" s="265"/>
      <c r="Q592" s="265"/>
      <c r="R592" s="265"/>
      <c r="S592" s="265"/>
      <c r="T592" s="266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T592" s="267" t="s">
        <v>143</v>
      </c>
      <c r="AU592" s="267" t="s">
        <v>82</v>
      </c>
      <c r="AV592" s="15" t="s">
        <v>139</v>
      </c>
      <c r="AW592" s="15" t="s">
        <v>33</v>
      </c>
      <c r="AX592" s="15" t="s">
        <v>80</v>
      </c>
      <c r="AY592" s="267" t="s">
        <v>132</v>
      </c>
    </row>
    <row r="593" spans="1:65" s="2" customFormat="1" ht="21.75" customHeight="1">
      <c r="A593" s="39"/>
      <c r="B593" s="40"/>
      <c r="C593" s="219" t="s">
        <v>631</v>
      </c>
      <c r="D593" s="219" t="s">
        <v>134</v>
      </c>
      <c r="E593" s="220" t="s">
        <v>632</v>
      </c>
      <c r="F593" s="221" t="s">
        <v>633</v>
      </c>
      <c r="G593" s="222" t="s">
        <v>158</v>
      </c>
      <c r="H593" s="223">
        <v>6.108</v>
      </c>
      <c r="I593" s="224"/>
      <c r="J593" s="225">
        <f>ROUND(I593*H593,2)</f>
        <v>0</v>
      </c>
      <c r="K593" s="221" t="s">
        <v>138</v>
      </c>
      <c r="L593" s="45"/>
      <c r="M593" s="226" t="s">
        <v>19</v>
      </c>
      <c r="N593" s="227" t="s">
        <v>43</v>
      </c>
      <c r="O593" s="85"/>
      <c r="P593" s="228">
        <f>O593*H593</f>
        <v>0</v>
      </c>
      <c r="Q593" s="228">
        <v>0</v>
      </c>
      <c r="R593" s="228">
        <f>Q593*H593</f>
        <v>0</v>
      </c>
      <c r="S593" s="228">
        <v>1.8</v>
      </c>
      <c r="T593" s="229">
        <f>S593*H593</f>
        <v>10.994399999999999</v>
      </c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R593" s="230" t="s">
        <v>139</v>
      </c>
      <c r="AT593" s="230" t="s">
        <v>134</v>
      </c>
      <c r="AU593" s="230" t="s">
        <v>82</v>
      </c>
      <c r="AY593" s="18" t="s">
        <v>132</v>
      </c>
      <c r="BE593" s="231">
        <f>IF(N593="základní",J593,0)</f>
        <v>0</v>
      </c>
      <c r="BF593" s="231">
        <f>IF(N593="snížená",J593,0)</f>
        <v>0</v>
      </c>
      <c r="BG593" s="231">
        <f>IF(N593="zákl. přenesená",J593,0)</f>
        <v>0</v>
      </c>
      <c r="BH593" s="231">
        <f>IF(N593="sníž. přenesená",J593,0)</f>
        <v>0</v>
      </c>
      <c r="BI593" s="231">
        <f>IF(N593="nulová",J593,0)</f>
        <v>0</v>
      </c>
      <c r="BJ593" s="18" t="s">
        <v>80</v>
      </c>
      <c r="BK593" s="231">
        <f>ROUND(I593*H593,2)</f>
        <v>0</v>
      </c>
      <c r="BL593" s="18" t="s">
        <v>139</v>
      </c>
      <c r="BM593" s="230" t="s">
        <v>634</v>
      </c>
    </row>
    <row r="594" spans="1:47" s="2" customFormat="1" ht="12">
      <c r="A594" s="39"/>
      <c r="B594" s="40"/>
      <c r="C594" s="41"/>
      <c r="D594" s="232" t="s">
        <v>141</v>
      </c>
      <c r="E594" s="41"/>
      <c r="F594" s="233" t="s">
        <v>635</v>
      </c>
      <c r="G594" s="41"/>
      <c r="H594" s="41"/>
      <c r="I594" s="137"/>
      <c r="J594" s="41"/>
      <c r="K594" s="41"/>
      <c r="L594" s="45"/>
      <c r="M594" s="234"/>
      <c r="N594" s="235"/>
      <c r="O594" s="85"/>
      <c r="P594" s="85"/>
      <c r="Q594" s="85"/>
      <c r="R594" s="85"/>
      <c r="S594" s="85"/>
      <c r="T594" s="86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T594" s="18" t="s">
        <v>141</v>
      </c>
      <c r="AU594" s="18" t="s">
        <v>82</v>
      </c>
    </row>
    <row r="595" spans="1:51" s="13" customFormat="1" ht="12">
      <c r="A595" s="13"/>
      <c r="B595" s="236"/>
      <c r="C595" s="237"/>
      <c r="D595" s="232" t="s">
        <v>143</v>
      </c>
      <c r="E595" s="238" t="s">
        <v>19</v>
      </c>
      <c r="F595" s="239" t="s">
        <v>636</v>
      </c>
      <c r="G595" s="237"/>
      <c r="H595" s="238" t="s">
        <v>19</v>
      </c>
      <c r="I595" s="240"/>
      <c r="J595" s="237"/>
      <c r="K595" s="237"/>
      <c r="L595" s="241"/>
      <c r="M595" s="242"/>
      <c r="N595" s="243"/>
      <c r="O595" s="243"/>
      <c r="P595" s="243"/>
      <c r="Q595" s="243"/>
      <c r="R595" s="243"/>
      <c r="S595" s="243"/>
      <c r="T595" s="244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45" t="s">
        <v>143</v>
      </c>
      <c r="AU595" s="245" t="s">
        <v>82</v>
      </c>
      <c r="AV595" s="13" t="s">
        <v>80</v>
      </c>
      <c r="AW595" s="13" t="s">
        <v>33</v>
      </c>
      <c r="AX595" s="13" t="s">
        <v>72</v>
      </c>
      <c r="AY595" s="245" t="s">
        <v>132</v>
      </c>
    </row>
    <row r="596" spans="1:51" s="13" customFormat="1" ht="12">
      <c r="A596" s="13"/>
      <c r="B596" s="236"/>
      <c r="C596" s="237"/>
      <c r="D596" s="232" t="s">
        <v>143</v>
      </c>
      <c r="E596" s="238" t="s">
        <v>19</v>
      </c>
      <c r="F596" s="239" t="s">
        <v>624</v>
      </c>
      <c r="G596" s="237"/>
      <c r="H596" s="238" t="s">
        <v>19</v>
      </c>
      <c r="I596" s="240"/>
      <c r="J596" s="237"/>
      <c r="K596" s="237"/>
      <c r="L596" s="241"/>
      <c r="M596" s="242"/>
      <c r="N596" s="243"/>
      <c r="O596" s="243"/>
      <c r="P596" s="243"/>
      <c r="Q596" s="243"/>
      <c r="R596" s="243"/>
      <c r="S596" s="243"/>
      <c r="T596" s="244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45" t="s">
        <v>143</v>
      </c>
      <c r="AU596" s="245" t="s">
        <v>82</v>
      </c>
      <c r="AV596" s="13" t="s">
        <v>80</v>
      </c>
      <c r="AW596" s="13" t="s">
        <v>33</v>
      </c>
      <c r="AX596" s="13" t="s">
        <v>72</v>
      </c>
      <c r="AY596" s="245" t="s">
        <v>132</v>
      </c>
    </row>
    <row r="597" spans="1:51" s="14" customFormat="1" ht="12">
      <c r="A597" s="14"/>
      <c r="B597" s="246"/>
      <c r="C597" s="247"/>
      <c r="D597" s="232" t="s">
        <v>143</v>
      </c>
      <c r="E597" s="248" t="s">
        <v>19</v>
      </c>
      <c r="F597" s="249" t="s">
        <v>637</v>
      </c>
      <c r="G597" s="247"/>
      <c r="H597" s="250">
        <v>0.135</v>
      </c>
      <c r="I597" s="251"/>
      <c r="J597" s="247"/>
      <c r="K597" s="247"/>
      <c r="L597" s="252"/>
      <c r="M597" s="253"/>
      <c r="N597" s="254"/>
      <c r="O597" s="254"/>
      <c r="P597" s="254"/>
      <c r="Q597" s="254"/>
      <c r="R597" s="254"/>
      <c r="S597" s="254"/>
      <c r="T597" s="255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56" t="s">
        <v>143</v>
      </c>
      <c r="AU597" s="256" t="s">
        <v>82</v>
      </c>
      <c r="AV597" s="14" t="s">
        <v>82</v>
      </c>
      <c r="AW597" s="14" t="s">
        <v>33</v>
      </c>
      <c r="AX597" s="14" t="s">
        <v>72</v>
      </c>
      <c r="AY597" s="256" t="s">
        <v>132</v>
      </c>
    </row>
    <row r="598" spans="1:51" s="14" customFormat="1" ht="12">
      <c r="A598" s="14"/>
      <c r="B598" s="246"/>
      <c r="C598" s="247"/>
      <c r="D598" s="232" t="s">
        <v>143</v>
      </c>
      <c r="E598" s="248" t="s">
        <v>19</v>
      </c>
      <c r="F598" s="249" t="s">
        <v>638</v>
      </c>
      <c r="G598" s="247"/>
      <c r="H598" s="250">
        <v>0.16</v>
      </c>
      <c r="I598" s="251"/>
      <c r="J598" s="247"/>
      <c r="K598" s="247"/>
      <c r="L598" s="252"/>
      <c r="M598" s="253"/>
      <c r="N598" s="254"/>
      <c r="O598" s="254"/>
      <c r="P598" s="254"/>
      <c r="Q598" s="254"/>
      <c r="R598" s="254"/>
      <c r="S598" s="254"/>
      <c r="T598" s="255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56" t="s">
        <v>143</v>
      </c>
      <c r="AU598" s="256" t="s">
        <v>82</v>
      </c>
      <c r="AV598" s="14" t="s">
        <v>82</v>
      </c>
      <c r="AW598" s="14" t="s">
        <v>33</v>
      </c>
      <c r="AX598" s="14" t="s">
        <v>72</v>
      </c>
      <c r="AY598" s="256" t="s">
        <v>132</v>
      </c>
    </row>
    <row r="599" spans="1:51" s="14" customFormat="1" ht="12">
      <c r="A599" s="14"/>
      <c r="B599" s="246"/>
      <c r="C599" s="247"/>
      <c r="D599" s="232" t="s">
        <v>143</v>
      </c>
      <c r="E599" s="248" t="s">
        <v>19</v>
      </c>
      <c r="F599" s="249" t="s">
        <v>639</v>
      </c>
      <c r="G599" s="247"/>
      <c r="H599" s="250">
        <v>0.49</v>
      </c>
      <c r="I599" s="251"/>
      <c r="J599" s="247"/>
      <c r="K599" s="247"/>
      <c r="L599" s="252"/>
      <c r="M599" s="253"/>
      <c r="N599" s="254"/>
      <c r="O599" s="254"/>
      <c r="P599" s="254"/>
      <c r="Q599" s="254"/>
      <c r="R599" s="254"/>
      <c r="S599" s="254"/>
      <c r="T599" s="255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56" t="s">
        <v>143</v>
      </c>
      <c r="AU599" s="256" t="s">
        <v>82</v>
      </c>
      <c r="AV599" s="14" t="s">
        <v>82</v>
      </c>
      <c r="AW599" s="14" t="s">
        <v>33</v>
      </c>
      <c r="AX599" s="14" t="s">
        <v>72</v>
      </c>
      <c r="AY599" s="256" t="s">
        <v>132</v>
      </c>
    </row>
    <row r="600" spans="1:51" s="13" customFormat="1" ht="12">
      <c r="A600" s="13"/>
      <c r="B600" s="236"/>
      <c r="C600" s="237"/>
      <c r="D600" s="232" t="s">
        <v>143</v>
      </c>
      <c r="E600" s="238" t="s">
        <v>19</v>
      </c>
      <c r="F600" s="239" t="s">
        <v>640</v>
      </c>
      <c r="G600" s="237"/>
      <c r="H600" s="238" t="s">
        <v>19</v>
      </c>
      <c r="I600" s="240"/>
      <c r="J600" s="237"/>
      <c r="K600" s="237"/>
      <c r="L600" s="241"/>
      <c r="M600" s="242"/>
      <c r="N600" s="243"/>
      <c r="O600" s="243"/>
      <c r="P600" s="243"/>
      <c r="Q600" s="243"/>
      <c r="R600" s="243"/>
      <c r="S600" s="243"/>
      <c r="T600" s="244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45" t="s">
        <v>143</v>
      </c>
      <c r="AU600" s="245" t="s">
        <v>82</v>
      </c>
      <c r="AV600" s="13" t="s">
        <v>80</v>
      </c>
      <c r="AW600" s="13" t="s">
        <v>33</v>
      </c>
      <c r="AX600" s="13" t="s">
        <v>72</v>
      </c>
      <c r="AY600" s="245" t="s">
        <v>132</v>
      </c>
    </row>
    <row r="601" spans="1:51" s="14" customFormat="1" ht="12">
      <c r="A601" s="14"/>
      <c r="B601" s="246"/>
      <c r="C601" s="247"/>
      <c r="D601" s="232" t="s">
        <v>143</v>
      </c>
      <c r="E601" s="248" t="s">
        <v>19</v>
      </c>
      <c r="F601" s="249" t="s">
        <v>641</v>
      </c>
      <c r="G601" s="247"/>
      <c r="H601" s="250">
        <v>0.96</v>
      </c>
      <c r="I601" s="251"/>
      <c r="J601" s="247"/>
      <c r="K601" s="247"/>
      <c r="L601" s="252"/>
      <c r="M601" s="253"/>
      <c r="N601" s="254"/>
      <c r="O601" s="254"/>
      <c r="P601" s="254"/>
      <c r="Q601" s="254"/>
      <c r="R601" s="254"/>
      <c r="S601" s="254"/>
      <c r="T601" s="255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56" t="s">
        <v>143</v>
      </c>
      <c r="AU601" s="256" t="s">
        <v>82</v>
      </c>
      <c r="AV601" s="14" t="s">
        <v>82</v>
      </c>
      <c r="AW601" s="14" t="s">
        <v>33</v>
      </c>
      <c r="AX601" s="14" t="s">
        <v>72</v>
      </c>
      <c r="AY601" s="256" t="s">
        <v>132</v>
      </c>
    </row>
    <row r="602" spans="1:51" s="14" customFormat="1" ht="12">
      <c r="A602" s="14"/>
      <c r="B602" s="246"/>
      <c r="C602" s="247"/>
      <c r="D602" s="232" t="s">
        <v>143</v>
      </c>
      <c r="E602" s="248" t="s">
        <v>19</v>
      </c>
      <c r="F602" s="249" t="s">
        <v>639</v>
      </c>
      <c r="G602" s="247"/>
      <c r="H602" s="250">
        <v>0.49</v>
      </c>
      <c r="I602" s="251"/>
      <c r="J602" s="247"/>
      <c r="K602" s="247"/>
      <c r="L602" s="252"/>
      <c r="M602" s="253"/>
      <c r="N602" s="254"/>
      <c r="O602" s="254"/>
      <c r="P602" s="254"/>
      <c r="Q602" s="254"/>
      <c r="R602" s="254"/>
      <c r="S602" s="254"/>
      <c r="T602" s="255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56" t="s">
        <v>143</v>
      </c>
      <c r="AU602" s="256" t="s">
        <v>82</v>
      </c>
      <c r="AV602" s="14" t="s">
        <v>82</v>
      </c>
      <c r="AW602" s="14" t="s">
        <v>33</v>
      </c>
      <c r="AX602" s="14" t="s">
        <v>72</v>
      </c>
      <c r="AY602" s="256" t="s">
        <v>132</v>
      </c>
    </row>
    <row r="603" spans="1:51" s="14" customFormat="1" ht="12">
      <c r="A603" s="14"/>
      <c r="B603" s="246"/>
      <c r="C603" s="247"/>
      <c r="D603" s="232" t="s">
        <v>143</v>
      </c>
      <c r="E603" s="248" t="s">
        <v>19</v>
      </c>
      <c r="F603" s="249" t="s">
        <v>642</v>
      </c>
      <c r="G603" s="247"/>
      <c r="H603" s="250">
        <v>1.348</v>
      </c>
      <c r="I603" s="251"/>
      <c r="J603" s="247"/>
      <c r="K603" s="247"/>
      <c r="L603" s="252"/>
      <c r="M603" s="253"/>
      <c r="N603" s="254"/>
      <c r="O603" s="254"/>
      <c r="P603" s="254"/>
      <c r="Q603" s="254"/>
      <c r="R603" s="254"/>
      <c r="S603" s="254"/>
      <c r="T603" s="255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56" t="s">
        <v>143</v>
      </c>
      <c r="AU603" s="256" t="s">
        <v>82</v>
      </c>
      <c r="AV603" s="14" t="s">
        <v>82</v>
      </c>
      <c r="AW603" s="14" t="s">
        <v>33</v>
      </c>
      <c r="AX603" s="14" t="s">
        <v>72</v>
      </c>
      <c r="AY603" s="256" t="s">
        <v>132</v>
      </c>
    </row>
    <row r="604" spans="1:51" s="13" customFormat="1" ht="12">
      <c r="A604" s="13"/>
      <c r="B604" s="236"/>
      <c r="C604" s="237"/>
      <c r="D604" s="232" t="s">
        <v>143</v>
      </c>
      <c r="E604" s="238" t="s">
        <v>19</v>
      </c>
      <c r="F604" s="239" t="s">
        <v>643</v>
      </c>
      <c r="G604" s="237"/>
      <c r="H604" s="238" t="s">
        <v>19</v>
      </c>
      <c r="I604" s="240"/>
      <c r="J604" s="237"/>
      <c r="K604" s="237"/>
      <c r="L604" s="241"/>
      <c r="M604" s="242"/>
      <c r="N604" s="243"/>
      <c r="O604" s="243"/>
      <c r="P604" s="243"/>
      <c r="Q604" s="243"/>
      <c r="R604" s="243"/>
      <c r="S604" s="243"/>
      <c r="T604" s="244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45" t="s">
        <v>143</v>
      </c>
      <c r="AU604" s="245" t="s">
        <v>82</v>
      </c>
      <c r="AV604" s="13" t="s">
        <v>80</v>
      </c>
      <c r="AW604" s="13" t="s">
        <v>33</v>
      </c>
      <c r="AX604" s="13" t="s">
        <v>72</v>
      </c>
      <c r="AY604" s="245" t="s">
        <v>132</v>
      </c>
    </row>
    <row r="605" spans="1:51" s="14" customFormat="1" ht="12">
      <c r="A605" s="14"/>
      <c r="B605" s="246"/>
      <c r="C605" s="247"/>
      <c r="D605" s="232" t="s">
        <v>143</v>
      </c>
      <c r="E605" s="248" t="s">
        <v>19</v>
      </c>
      <c r="F605" s="249" t="s">
        <v>638</v>
      </c>
      <c r="G605" s="247"/>
      <c r="H605" s="250">
        <v>0.16</v>
      </c>
      <c r="I605" s="251"/>
      <c r="J605" s="247"/>
      <c r="K605" s="247"/>
      <c r="L605" s="252"/>
      <c r="M605" s="253"/>
      <c r="N605" s="254"/>
      <c r="O605" s="254"/>
      <c r="P605" s="254"/>
      <c r="Q605" s="254"/>
      <c r="R605" s="254"/>
      <c r="S605" s="254"/>
      <c r="T605" s="255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56" t="s">
        <v>143</v>
      </c>
      <c r="AU605" s="256" t="s">
        <v>82</v>
      </c>
      <c r="AV605" s="14" t="s">
        <v>82</v>
      </c>
      <c r="AW605" s="14" t="s">
        <v>33</v>
      </c>
      <c r="AX605" s="14" t="s">
        <v>72</v>
      </c>
      <c r="AY605" s="256" t="s">
        <v>132</v>
      </c>
    </row>
    <row r="606" spans="1:51" s="14" customFormat="1" ht="12">
      <c r="A606" s="14"/>
      <c r="B606" s="246"/>
      <c r="C606" s="247"/>
      <c r="D606" s="232" t="s">
        <v>143</v>
      </c>
      <c r="E606" s="248" t="s">
        <v>19</v>
      </c>
      <c r="F606" s="249" t="s">
        <v>644</v>
      </c>
      <c r="G606" s="247"/>
      <c r="H606" s="250">
        <v>1.225</v>
      </c>
      <c r="I606" s="251"/>
      <c r="J606" s="247"/>
      <c r="K606" s="247"/>
      <c r="L606" s="252"/>
      <c r="M606" s="253"/>
      <c r="N606" s="254"/>
      <c r="O606" s="254"/>
      <c r="P606" s="254"/>
      <c r="Q606" s="254"/>
      <c r="R606" s="254"/>
      <c r="S606" s="254"/>
      <c r="T606" s="255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56" t="s">
        <v>143</v>
      </c>
      <c r="AU606" s="256" t="s">
        <v>82</v>
      </c>
      <c r="AV606" s="14" t="s">
        <v>82</v>
      </c>
      <c r="AW606" s="14" t="s">
        <v>33</v>
      </c>
      <c r="AX606" s="14" t="s">
        <v>72</v>
      </c>
      <c r="AY606" s="256" t="s">
        <v>132</v>
      </c>
    </row>
    <row r="607" spans="1:51" s="13" customFormat="1" ht="12">
      <c r="A607" s="13"/>
      <c r="B607" s="236"/>
      <c r="C607" s="237"/>
      <c r="D607" s="232" t="s">
        <v>143</v>
      </c>
      <c r="E607" s="238" t="s">
        <v>19</v>
      </c>
      <c r="F607" s="239" t="s">
        <v>645</v>
      </c>
      <c r="G607" s="237"/>
      <c r="H607" s="238" t="s">
        <v>19</v>
      </c>
      <c r="I607" s="240"/>
      <c r="J607" s="237"/>
      <c r="K607" s="237"/>
      <c r="L607" s="241"/>
      <c r="M607" s="242"/>
      <c r="N607" s="243"/>
      <c r="O607" s="243"/>
      <c r="P607" s="243"/>
      <c r="Q607" s="243"/>
      <c r="R607" s="243"/>
      <c r="S607" s="243"/>
      <c r="T607" s="244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45" t="s">
        <v>143</v>
      </c>
      <c r="AU607" s="245" t="s">
        <v>82</v>
      </c>
      <c r="AV607" s="13" t="s">
        <v>80</v>
      </c>
      <c r="AW607" s="13" t="s">
        <v>33</v>
      </c>
      <c r="AX607" s="13" t="s">
        <v>72</v>
      </c>
      <c r="AY607" s="245" t="s">
        <v>132</v>
      </c>
    </row>
    <row r="608" spans="1:51" s="14" customFormat="1" ht="12">
      <c r="A608" s="14"/>
      <c r="B608" s="246"/>
      <c r="C608" s="247"/>
      <c r="D608" s="232" t="s">
        <v>143</v>
      </c>
      <c r="E608" s="248" t="s">
        <v>19</v>
      </c>
      <c r="F608" s="249" t="s">
        <v>646</v>
      </c>
      <c r="G608" s="247"/>
      <c r="H608" s="250">
        <v>0.98</v>
      </c>
      <c r="I608" s="251"/>
      <c r="J608" s="247"/>
      <c r="K608" s="247"/>
      <c r="L608" s="252"/>
      <c r="M608" s="253"/>
      <c r="N608" s="254"/>
      <c r="O608" s="254"/>
      <c r="P608" s="254"/>
      <c r="Q608" s="254"/>
      <c r="R608" s="254"/>
      <c r="S608" s="254"/>
      <c r="T608" s="255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56" t="s">
        <v>143</v>
      </c>
      <c r="AU608" s="256" t="s">
        <v>82</v>
      </c>
      <c r="AV608" s="14" t="s">
        <v>82</v>
      </c>
      <c r="AW608" s="14" t="s">
        <v>33</v>
      </c>
      <c r="AX608" s="14" t="s">
        <v>72</v>
      </c>
      <c r="AY608" s="256" t="s">
        <v>132</v>
      </c>
    </row>
    <row r="609" spans="1:51" s="14" customFormat="1" ht="12">
      <c r="A609" s="14"/>
      <c r="B609" s="246"/>
      <c r="C609" s="247"/>
      <c r="D609" s="232" t="s">
        <v>143</v>
      </c>
      <c r="E609" s="248" t="s">
        <v>19</v>
      </c>
      <c r="F609" s="249" t="s">
        <v>638</v>
      </c>
      <c r="G609" s="247"/>
      <c r="H609" s="250">
        <v>0.16</v>
      </c>
      <c r="I609" s="251"/>
      <c r="J609" s="247"/>
      <c r="K609" s="247"/>
      <c r="L609" s="252"/>
      <c r="M609" s="253"/>
      <c r="N609" s="254"/>
      <c r="O609" s="254"/>
      <c r="P609" s="254"/>
      <c r="Q609" s="254"/>
      <c r="R609" s="254"/>
      <c r="S609" s="254"/>
      <c r="T609" s="255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56" t="s">
        <v>143</v>
      </c>
      <c r="AU609" s="256" t="s">
        <v>82</v>
      </c>
      <c r="AV609" s="14" t="s">
        <v>82</v>
      </c>
      <c r="AW609" s="14" t="s">
        <v>33</v>
      </c>
      <c r="AX609" s="14" t="s">
        <v>72</v>
      </c>
      <c r="AY609" s="256" t="s">
        <v>132</v>
      </c>
    </row>
    <row r="610" spans="1:51" s="15" customFormat="1" ht="12">
      <c r="A610" s="15"/>
      <c r="B610" s="257"/>
      <c r="C610" s="258"/>
      <c r="D610" s="232" t="s">
        <v>143</v>
      </c>
      <c r="E610" s="259" t="s">
        <v>19</v>
      </c>
      <c r="F610" s="260" t="s">
        <v>148</v>
      </c>
      <c r="G610" s="258"/>
      <c r="H610" s="261">
        <v>6.1080000000000005</v>
      </c>
      <c r="I610" s="262"/>
      <c r="J610" s="258"/>
      <c r="K610" s="258"/>
      <c r="L610" s="263"/>
      <c r="M610" s="264"/>
      <c r="N610" s="265"/>
      <c r="O610" s="265"/>
      <c r="P610" s="265"/>
      <c r="Q610" s="265"/>
      <c r="R610" s="265"/>
      <c r="S610" s="265"/>
      <c r="T610" s="266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T610" s="267" t="s">
        <v>143</v>
      </c>
      <c r="AU610" s="267" t="s">
        <v>82</v>
      </c>
      <c r="AV610" s="15" t="s">
        <v>139</v>
      </c>
      <c r="AW610" s="15" t="s">
        <v>33</v>
      </c>
      <c r="AX610" s="15" t="s">
        <v>80</v>
      </c>
      <c r="AY610" s="267" t="s">
        <v>132</v>
      </c>
    </row>
    <row r="611" spans="1:65" s="2" customFormat="1" ht="21.75" customHeight="1">
      <c r="A611" s="39"/>
      <c r="B611" s="40"/>
      <c r="C611" s="219" t="s">
        <v>647</v>
      </c>
      <c r="D611" s="219" t="s">
        <v>134</v>
      </c>
      <c r="E611" s="220" t="s">
        <v>648</v>
      </c>
      <c r="F611" s="221" t="s">
        <v>649</v>
      </c>
      <c r="G611" s="222" t="s">
        <v>158</v>
      </c>
      <c r="H611" s="223">
        <v>0.703</v>
      </c>
      <c r="I611" s="224"/>
      <c r="J611" s="225">
        <f>ROUND(I611*H611,2)</f>
        <v>0</v>
      </c>
      <c r="K611" s="221" t="s">
        <v>138</v>
      </c>
      <c r="L611" s="45"/>
      <c r="M611" s="226" t="s">
        <v>19</v>
      </c>
      <c r="N611" s="227" t="s">
        <v>43</v>
      </c>
      <c r="O611" s="85"/>
      <c r="P611" s="228">
        <f>O611*H611</f>
        <v>0</v>
      </c>
      <c r="Q611" s="228">
        <v>0</v>
      </c>
      <c r="R611" s="228">
        <f>Q611*H611</f>
        <v>0</v>
      </c>
      <c r="S611" s="228">
        <v>2.4</v>
      </c>
      <c r="T611" s="229">
        <f>S611*H611</f>
        <v>1.6871999999999998</v>
      </c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R611" s="230" t="s">
        <v>139</v>
      </c>
      <c r="AT611" s="230" t="s">
        <v>134</v>
      </c>
      <c r="AU611" s="230" t="s">
        <v>82</v>
      </c>
      <c r="AY611" s="18" t="s">
        <v>132</v>
      </c>
      <c r="BE611" s="231">
        <f>IF(N611="základní",J611,0)</f>
        <v>0</v>
      </c>
      <c r="BF611" s="231">
        <f>IF(N611="snížená",J611,0)</f>
        <v>0</v>
      </c>
      <c r="BG611" s="231">
        <f>IF(N611="zákl. přenesená",J611,0)</f>
        <v>0</v>
      </c>
      <c r="BH611" s="231">
        <f>IF(N611="sníž. přenesená",J611,0)</f>
        <v>0</v>
      </c>
      <c r="BI611" s="231">
        <f>IF(N611="nulová",J611,0)</f>
        <v>0</v>
      </c>
      <c r="BJ611" s="18" t="s">
        <v>80</v>
      </c>
      <c r="BK611" s="231">
        <f>ROUND(I611*H611,2)</f>
        <v>0</v>
      </c>
      <c r="BL611" s="18" t="s">
        <v>139</v>
      </c>
      <c r="BM611" s="230" t="s">
        <v>650</v>
      </c>
    </row>
    <row r="612" spans="1:47" s="2" customFormat="1" ht="12">
      <c r="A612" s="39"/>
      <c r="B612" s="40"/>
      <c r="C612" s="41"/>
      <c r="D612" s="232" t="s">
        <v>141</v>
      </c>
      <c r="E612" s="41"/>
      <c r="F612" s="233" t="s">
        <v>651</v>
      </c>
      <c r="G612" s="41"/>
      <c r="H612" s="41"/>
      <c r="I612" s="137"/>
      <c r="J612" s="41"/>
      <c r="K612" s="41"/>
      <c r="L612" s="45"/>
      <c r="M612" s="234"/>
      <c r="N612" s="235"/>
      <c r="O612" s="85"/>
      <c r="P612" s="85"/>
      <c r="Q612" s="85"/>
      <c r="R612" s="85"/>
      <c r="S612" s="85"/>
      <c r="T612" s="86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T612" s="18" t="s">
        <v>141</v>
      </c>
      <c r="AU612" s="18" t="s">
        <v>82</v>
      </c>
    </row>
    <row r="613" spans="1:51" s="13" customFormat="1" ht="12">
      <c r="A613" s="13"/>
      <c r="B613" s="236"/>
      <c r="C613" s="237"/>
      <c r="D613" s="232" t="s">
        <v>143</v>
      </c>
      <c r="E613" s="238" t="s">
        <v>19</v>
      </c>
      <c r="F613" s="239" t="s">
        <v>652</v>
      </c>
      <c r="G613" s="237"/>
      <c r="H613" s="238" t="s">
        <v>19</v>
      </c>
      <c r="I613" s="240"/>
      <c r="J613" s="237"/>
      <c r="K613" s="237"/>
      <c r="L613" s="241"/>
      <c r="M613" s="242"/>
      <c r="N613" s="243"/>
      <c r="O613" s="243"/>
      <c r="P613" s="243"/>
      <c r="Q613" s="243"/>
      <c r="R613" s="243"/>
      <c r="S613" s="243"/>
      <c r="T613" s="244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45" t="s">
        <v>143</v>
      </c>
      <c r="AU613" s="245" t="s">
        <v>82</v>
      </c>
      <c r="AV613" s="13" t="s">
        <v>80</v>
      </c>
      <c r="AW613" s="13" t="s">
        <v>33</v>
      </c>
      <c r="AX613" s="13" t="s">
        <v>72</v>
      </c>
      <c r="AY613" s="245" t="s">
        <v>132</v>
      </c>
    </row>
    <row r="614" spans="1:51" s="14" customFormat="1" ht="12">
      <c r="A614" s="14"/>
      <c r="B614" s="246"/>
      <c r="C614" s="247"/>
      <c r="D614" s="232" t="s">
        <v>143</v>
      </c>
      <c r="E614" s="248" t="s">
        <v>19</v>
      </c>
      <c r="F614" s="249" t="s">
        <v>653</v>
      </c>
      <c r="G614" s="247"/>
      <c r="H614" s="250">
        <v>0.703</v>
      </c>
      <c r="I614" s="251"/>
      <c r="J614" s="247"/>
      <c r="K614" s="247"/>
      <c r="L614" s="252"/>
      <c r="M614" s="253"/>
      <c r="N614" s="254"/>
      <c r="O614" s="254"/>
      <c r="P614" s="254"/>
      <c r="Q614" s="254"/>
      <c r="R614" s="254"/>
      <c r="S614" s="254"/>
      <c r="T614" s="255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T614" s="256" t="s">
        <v>143</v>
      </c>
      <c r="AU614" s="256" t="s">
        <v>82</v>
      </c>
      <c r="AV614" s="14" t="s">
        <v>82</v>
      </c>
      <c r="AW614" s="14" t="s">
        <v>33</v>
      </c>
      <c r="AX614" s="14" t="s">
        <v>72</v>
      </c>
      <c r="AY614" s="256" t="s">
        <v>132</v>
      </c>
    </row>
    <row r="615" spans="1:51" s="15" customFormat="1" ht="12">
      <c r="A615" s="15"/>
      <c r="B615" s="257"/>
      <c r="C615" s="258"/>
      <c r="D615" s="232" t="s">
        <v>143</v>
      </c>
      <c r="E615" s="259" t="s">
        <v>19</v>
      </c>
      <c r="F615" s="260" t="s">
        <v>148</v>
      </c>
      <c r="G615" s="258"/>
      <c r="H615" s="261">
        <v>0.703</v>
      </c>
      <c r="I615" s="262"/>
      <c r="J615" s="258"/>
      <c r="K615" s="258"/>
      <c r="L615" s="263"/>
      <c r="M615" s="264"/>
      <c r="N615" s="265"/>
      <c r="O615" s="265"/>
      <c r="P615" s="265"/>
      <c r="Q615" s="265"/>
      <c r="R615" s="265"/>
      <c r="S615" s="265"/>
      <c r="T615" s="266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T615" s="267" t="s">
        <v>143</v>
      </c>
      <c r="AU615" s="267" t="s">
        <v>82</v>
      </c>
      <c r="AV615" s="15" t="s">
        <v>139</v>
      </c>
      <c r="AW615" s="15" t="s">
        <v>33</v>
      </c>
      <c r="AX615" s="15" t="s">
        <v>80</v>
      </c>
      <c r="AY615" s="267" t="s">
        <v>132</v>
      </c>
    </row>
    <row r="616" spans="1:65" s="2" customFormat="1" ht="21.75" customHeight="1">
      <c r="A616" s="39"/>
      <c r="B616" s="40"/>
      <c r="C616" s="219" t="s">
        <v>654</v>
      </c>
      <c r="D616" s="219" t="s">
        <v>134</v>
      </c>
      <c r="E616" s="220" t="s">
        <v>655</v>
      </c>
      <c r="F616" s="221" t="s">
        <v>656</v>
      </c>
      <c r="G616" s="222" t="s">
        <v>368</v>
      </c>
      <c r="H616" s="223">
        <v>135</v>
      </c>
      <c r="I616" s="224"/>
      <c r="J616" s="225">
        <f>ROUND(I616*H616,2)</f>
        <v>0</v>
      </c>
      <c r="K616" s="221" t="s">
        <v>138</v>
      </c>
      <c r="L616" s="45"/>
      <c r="M616" s="226" t="s">
        <v>19</v>
      </c>
      <c r="N616" s="227" t="s">
        <v>43</v>
      </c>
      <c r="O616" s="85"/>
      <c r="P616" s="228">
        <f>O616*H616</f>
        <v>0</v>
      </c>
      <c r="Q616" s="228">
        <v>8E-05</v>
      </c>
      <c r="R616" s="228">
        <f>Q616*H616</f>
        <v>0.0108</v>
      </c>
      <c r="S616" s="228">
        <v>0</v>
      </c>
      <c r="T616" s="229">
        <f>S616*H616</f>
        <v>0</v>
      </c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R616" s="230" t="s">
        <v>139</v>
      </c>
      <c r="AT616" s="230" t="s">
        <v>134</v>
      </c>
      <c r="AU616" s="230" t="s">
        <v>82</v>
      </c>
      <c r="AY616" s="18" t="s">
        <v>132</v>
      </c>
      <c r="BE616" s="231">
        <f>IF(N616="základní",J616,0)</f>
        <v>0</v>
      </c>
      <c r="BF616" s="231">
        <f>IF(N616="snížená",J616,0)</f>
        <v>0</v>
      </c>
      <c r="BG616" s="231">
        <f>IF(N616="zákl. přenesená",J616,0)</f>
        <v>0</v>
      </c>
      <c r="BH616" s="231">
        <f>IF(N616="sníž. přenesená",J616,0)</f>
        <v>0</v>
      </c>
      <c r="BI616" s="231">
        <f>IF(N616="nulová",J616,0)</f>
        <v>0</v>
      </c>
      <c r="BJ616" s="18" t="s">
        <v>80</v>
      </c>
      <c r="BK616" s="231">
        <f>ROUND(I616*H616,2)</f>
        <v>0</v>
      </c>
      <c r="BL616" s="18" t="s">
        <v>139</v>
      </c>
      <c r="BM616" s="230" t="s">
        <v>657</v>
      </c>
    </row>
    <row r="617" spans="1:47" s="2" customFormat="1" ht="12">
      <c r="A617" s="39"/>
      <c r="B617" s="40"/>
      <c r="C617" s="41"/>
      <c r="D617" s="232" t="s">
        <v>141</v>
      </c>
      <c r="E617" s="41"/>
      <c r="F617" s="233" t="s">
        <v>658</v>
      </c>
      <c r="G617" s="41"/>
      <c r="H617" s="41"/>
      <c r="I617" s="137"/>
      <c r="J617" s="41"/>
      <c r="K617" s="41"/>
      <c r="L617" s="45"/>
      <c r="M617" s="234"/>
      <c r="N617" s="235"/>
      <c r="O617" s="85"/>
      <c r="P617" s="85"/>
      <c r="Q617" s="85"/>
      <c r="R617" s="85"/>
      <c r="S617" s="85"/>
      <c r="T617" s="86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T617" s="18" t="s">
        <v>141</v>
      </c>
      <c r="AU617" s="18" t="s">
        <v>82</v>
      </c>
    </row>
    <row r="618" spans="1:51" s="13" customFormat="1" ht="12">
      <c r="A618" s="13"/>
      <c r="B618" s="236"/>
      <c r="C618" s="237"/>
      <c r="D618" s="232" t="s">
        <v>143</v>
      </c>
      <c r="E618" s="238" t="s">
        <v>19</v>
      </c>
      <c r="F618" s="239" t="s">
        <v>659</v>
      </c>
      <c r="G618" s="237"/>
      <c r="H618" s="238" t="s">
        <v>19</v>
      </c>
      <c r="I618" s="240"/>
      <c r="J618" s="237"/>
      <c r="K618" s="237"/>
      <c r="L618" s="241"/>
      <c r="M618" s="242"/>
      <c r="N618" s="243"/>
      <c r="O618" s="243"/>
      <c r="P618" s="243"/>
      <c r="Q618" s="243"/>
      <c r="R618" s="243"/>
      <c r="S618" s="243"/>
      <c r="T618" s="244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45" t="s">
        <v>143</v>
      </c>
      <c r="AU618" s="245" t="s">
        <v>82</v>
      </c>
      <c r="AV618" s="13" t="s">
        <v>80</v>
      </c>
      <c r="AW618" s="13" t="s">
        <v>33</v>
      </c>
      <c r="AX618" s="13" t="s">
        <v>72</v>
      </c>
      <c r="AY618" s="245" t="s">
        <v>132</v>
      </c>
    </row>
    <row r="619" spans="1:51" s="14" customFormat="1" ht="12">
      <c r="A619" s="14"/>
      <c r="B619" s="246"/>
      <c r="C619" s="247"/>
      <c r="D619" s="232" t="s">
        <v>143</v>
      </c>
      <c r="E619" s="248" t="s">
        <v>19</v>
      </c>
      <c r="F619" s="249" t="s">
        <v>660</v>
      </c>
      <c r="G619" s="247"/>
      <c r="H619" s="250">
        <v>135</v>
      </c>
      <c r="I619" s="251"/>
      <c r="J619" s="247"/>
      <c r="K619" s="247"/>
      <c r="L619" s="252"/>
      <c r="M619" s="253"/>
      <c r="N619" s="254"/>
      <c r="O619" s="254"/>
      <c r="P619" s="254"/>
      <c r="Q619" s="254"/>
      <c r="R619" s="254"/>
      <c r="S619" s="254"/>
      <c r="T619" s="255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56" t="s">
        <v>143</v>
      </c>
      <c r="AU619" s="256" t="s">
        <v>82</v>
      </c>
      <c r="AV619" s="14" t="s">
        <v>82</v>
      </c>
      <c r="AW619" s="14" t="s">
        <v>33</v>
      </c>
      <c r="AX619" s="14" t="s">
        <v>72</v>
      </c>
      <c r="AY619" s="256" t="s">
        <v>132</v>
      </c>
    </row>
    <row r="620" spans="1:51" s="15" customFormat="1" ht="12">
      <c r="A620" s="15"/>
      <c r="B620" s="257"/>
      <c r="C620" s="258"/>
      <c r="D620" s="232" t="s">
        <v>143</v>
      </c>
      <c r="E620" s="259" t="s">
        <v>19</v>
      </c>
      <c r="F620" s="260" t="s">
        <v>148</v>
      </c>
      <c r="G620" s="258"/>
      <c r="H620" s="261">
        <v>135</v>
      </c>
      <c r="I620" s="262"/>
      <c r="J620" s="258"/>
      <c r="K620" s="258"/>
      <c r="L620" s="263"/>
      <c r="M620" s="264"/>
      <c r="N620" s="265"/>
      <c r="O620" s="265"/>
      <c r="P620" s="265"/>
      <c r="Q620" s="265"/>
      <c r="R620" s="265"/>
      <c r="S620" s="265"/>
      <c r="T620" s="266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T620" s="267" t="s">
        <v>143</v>
      </c>
      <c r="AU620" s="267" t="s">
        <v>82</v>
      </c>
      <c r="AV620" s="15" t="s">
        <v>139</v>
      </c>
      <c r="AW620" s="15" t="s">
        <v>33</v>
      </c>
      <c r="AX620" s="15" t="s">
        <v>80</v>
      </c>
      <c r="AY620" s="267" t="s">
        <v>132</v>
      </c>
    </row>
    <row r="621" spans="1:65" s="2" customFormat="1" ht="16.5" customHeight="1">
      <c r="A621" s="39"/>
      <c r="B621" s="40"/>
      <c r="C621" s="268" t="s">
        <v>661</v>
      </c>
      <c r="D621" s="268" t="s">
        <v>220</v>
      </c>
      <c r="E621" s="269" t="s">
        <v>662</v>
      </c>
      <c r="F621" s="270" t="s">
        <v>663</v>
      </c>
      <c r="G621" s="271" t="s">
        <v>664</v>
      </c>
      <c r="H621" s="272">
        <v>60</v>
      </c>
      <c r="I621" s="273"/>
      <c r="J621" s="274">
        <f>ROUND(I621*H621,2)</f>
        <v>0</v>
      </c>
      <c r="K621" s="270" t="s">
        <v>19</v>
      </c>
      <c r="L621" s="275"/>
      <c r="M621" s="276" t="s">
        <v>19</v>
      </c>
      <c r="N621" s="277" t="s">
        <v>43</v>
      </c>
      <c r="O621" s="85"/>
      <c r="P621" s="228">
        <f>O621*H621</f>
        <v>0</v>
      </c>
      <c r="Q621" s="228">
        <v>0</v>
      </c>
      <c r="R621" s="228">
        <f>Q621*H621</f>
        <v>0</v>
      </c>
      <c r="S621" s="228">
        <v>0</v>
      </c>
      <c r="T621" s="229">
        <f>S621*H621</f>
        <v>0</v>
      </c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R621" s="230" t="s">
        <v>188</v>
      </c>
      <c r="AT621" s="230" t="s">
        <v>220</v>
      </c>
      <c r="AU621" s="230" t="s">
        <v>82</v>
      </c>
      <c r="AY621" s="18" t="s">
        <v>132</v>
      </c>
      <c r="BE621" s="231">
        <f>IF(N621="základní",J621,0)</f>
        <v>0</v>
      </c>
      <c r="BF621" s="231">
        <f>IF(N621="snížená",J621,0)</f>
        <v>0</v>
      </c>
      <c r="BG621" s="231">
        <f>IF(N621="zákl. přenesená",J621,0)</f>
        <v>0</v>
      </c>
      <c r="BH621" s="231">
        <f>IF(N621="sníž. přenesená",J621,0)</f>
        <v>0</v>
      </c>
      <c r="BI621" s="231">
        <f>IF(N621="nulová",J621,0)</f>
        <v>0</v>
      </c>
      <c r="BJ621" s="18" t="s">
        <v>80</v>
      </c>
      <c r="BK621" s="231">
        <f>ROUND(I621*H621,2)</f>
        <v>0</v>
      </c>
      <c r="BL621" s="18" t="s">
        <v>139</v>
      </c>
      <c r="BM621" s="230" t="s">
        <v>665</v>
      </c>
    </row>
    <row r="622" spans="1:47" s="2" customFormat="1" ht="12">
      <c r="A622" s="39"/>
      <c r="B622" s="40"/>
      <c r="C622" s="41"/>
      <c r="D622" s="232" t="s">
        <v>141</v>
      </c>
      <c r="E622" s="41"/>
      <c r="F622" s="233" t="s">
        <v>663</v>
      </c>
      <c r="G622" s="41"/>
      <c r="H622" s="41"/>
      <c r="I622" s="137"/>
      <c r="J622" s="41"/>
      <c r="K622" s="41"/>
      <c r="L622" s="45"/>
      <c r="M622" s="234"/>
      <c r="N622" s="235"/>
      <c r="O622" s="85"/>
      <c r="P622" s="85"/>
      <c r="Q622" s="85"/>
      <c r="R622" s="85"/>
      <c r="S622" s="85"/>
      <c r="T622" s="86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T622" s="18" t="s">
        <v>141</v>
      </c>
      <c r="AU622" s="18" t="s">
        <v>82</v>
      </c>
    </row>
    <row r="623" spans="1:65" s="2" customFormat="1" ht="16.5" customHeight="1">
      <c r="A623" s="39"/>
      <c r="B623" s="40"/>
      <c r="C623" s="268" t="s">
        <v>666</v>
      </c>
      <c r="D623" s="268" t="s">
        <v>220</v>
      </c>
      <c r="E623" s="269" t="s">
        <v>667</v>
      </c>
      <c r="F623" s="270" t="s">
        <v>668</v>
      </c>
      <c r="G623" s="271" t="s">
        <v>664</v>
      </c>
      <c r="H623" s="272">
        <v>75</v>
      </c>
      <c r="I623" s="273"/>
      <c r="J623" s="274">
        <f>ROUND(I623*H623,2)</f>
        <v>0</v>
      </c>
      <c r="K623" s="270" t="s">
        <v>19</v>
      </c>
      <c r="L623" s="275"/>
      <c r="M623" s="276" t="s">
        <v>19</v>
      </c>
      <c r="N623" s="277" t="s">
        <v>43</v>
      </c>
      <c r="O623" s="85"/>
      <c r="P623" s="228">
        <f>O623*H623</f>
        <v>0</v>
      </c>
      <c r="Q623" s="228">
        <v>0</v>
      </c>
      <c r="R623" s="228">
        <f>Q623*H623</f>
        <v>0</v>
      </c>
      <c r="S623" s="228">
        <v>0</v>
      </c>
      <c r="T623" s="229">
        <f>S623*H623</f>
        <v>0</v>
      </c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R623" s="230" t="s">
        <v>188</v>
      </c>
      <c r="AT623" s="230" t="s">
        <v>220</v>
      </c>
      <c r="AU623" s="230" t="s">
        <v>82</v>
      </c>
      <c r="AY623" s="18" t="s">
        <v>132</v>
      </c>
      <c r="BE623" s="231">
        <f>IF(N623="základní",J623,0)</f>
        <v>0</v>
      </c>
      <c r="BF623" s="231">
        <f>IF(N623="snížená",J623,0)</f>
        <v>0</v>
      </c>
      <c r="BG623" s="231">
        <f>IF(N623="zákl. přenesená",J623,0)</f>
        <v>0</v>
      </c>
      <c r="BH623" s="231">
        <f>IF(N623="sníž. přenesená",J623,0)</f>
        <v>0</v>
      </c>
      <c r="BI623" s="231">
        <f>IF(N623="nulová",J623,0)</f>
        <v>0</v>
      </c>
      <c r="BJ623" s="18" t="s">
        <v>80</v>
      </c>
      <c r="BK623" s="231">
        <f>ROUND(I623*H623,2)</f>
        <v>0</v>
      </c>
      <c r="BL623" s="18" t="s">
        <v>139</v>
      </c>
      <c r="BM623" s="230" t="s">
        <v>669</v>
      </c>
    </row>
    <row r="624" spans="1:47" s="2" customFormat="1" ht="12">
      <c r="A624" s="39"/>
      <c r="B624" s="40"/>
      <c r="C624" s="41"/>
      <c r="D624" s="232" t="s">
        <v>141</v>
      </c>
      <c r="E624" s="41"/>
      <c r="F624" s="233" t="s">
        <v>668</v>
      </c>
      <c r="G624" s="41"/>
      <c r="H624" s="41"/>
      <c r="I624" s="137"/>
      <c r="J624" s="41"/>
      <c r="K624" s="41"/>
      <c r="L624" s="45"/>
      <c r="M624" s="234"/>
      <c r="N624" s="235"/>
      <c r="O624" s="85"/>
      <c r="P624" s="85"/>
      <c r="Q624" s="85"/>
      <c r="R624" s="85"/>
      <c r="S624" s="85"/>
      <c r="T624" s="86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T624" s="18" t="s">
        <v>141</v>
      </c>
      <c r="AU624" s="18" t="s">
        <v>82</v>
      </c>
    </row>
    <row r="625" spans="1:65" s="2" customFormat="1" ht="21.75" customHeight="1">
      <c r="A625" s="39"/>
      <c r="B625" s="40"/>
      <c r="C625" s="219" t="s">
        <v>670</v>
      </c>
      <c r="D625" s="219" t="s">
        <v>134</v>
      </c>
      <c r="E625" s="220" t="s">
        <v>671</v>
      </c>
      <c r="F625" s="221" t="s">
        <v>672</v>
      </c>
      <c r="G625" s="222" t="s">
        <v>368</v>
      </c>
      <c r="H625" s="223">
        <v>10.2</v>
      </c>
      <c r="I625" s="224"/>
      <c r="J625" s="225">
        <f>ROUND(I625*H625,2)</f>
        <v>0</v>
      </c>
      <c r="K625" s="221" t="s">
        <v>138</v>
      </c>
      <c r="L625" s="45"/>
      <c r="M625" s="226" t="s">
        <v>19</v>
      </c>
      <c r="N625" s="227" t="s">
        <v>43</v>
      </c>
      <c r="O625" s="85"/>
      <c r="P625" s="228">
        <f>O625*H625</f>
        <v>0</v>
      </c>
      <c r="Q625" s="228">
        <v>1E-05</v>
      </c>
      <c r="R625" s="228">
        <f>Q625*H625</f>
        <v>0.000102</v>
      </c>
      <c r="S625" s="228">
        <v>0</v>
      </c>
      <c r="T625" s="229">
        <f>S625*H625</f>
        <v>0</v>
      </c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R625" s="230" t="s">
        <v>139</v>
      </c>
      <c r="AT625" s="230" t="s">
        <v>134</v>
      </c>
      <c r="AU625" s="230" t="s">
        <v>82</v>
      </c>
      <c r="AY625" s="18" t="s">
        <v>132</v>
      </c>
      <c r="BE625" s="231">
        <f>IF(N625="základní",J625,0)</f>
        <v>0</v>
      </c>
      <c r="BF625" s="231">
        <f>IF(N625="snížená",J625,0)</f>
        <v>0</v>
      </c>
      <c r="BG625" s="231">
        <f>IF(N625="zákl. přenesená",J625,0)</f>
        <v>0</v>
      </c>
      <c r="BH625" s="231">
        <f>IF(N625="sníž. přenesená",J625,0)</f>
        <v>0</v>
      </c>
      <c r="BI625" s="231">
        <f>IF(N625="nulová",J625,0)</f>
        <v>0</v>
      </c>
      <c r="BJ625" s="18" t="s">
        <v>80</v>
      </c>
      <c r="BK625" s="231">
        <f>ROUND(I625*H625,2)</f>
        <v>0</v>
      </c>
      <c r="BL625" s="18" t="s">
        <v>139</v>
      </c>
      <c r="BM625" s="230" t="s">
        <v>673</v>
      </c>
    </row>
    <row r="626" spans="1:47" s="2" customFormat="1" ht="12">
      <c r="A626" s="39"/>
      <c r="B626" s="40"/>
      <c r="C626" s="41"/>
      <c r="D626" s="232" t="s">
        <v>141</v>
      </c>
      <c r="E626" s="41"/>
      <c r="F626" s="233" t="s">
        <v>674</v>
      </c>
      <c r="G626" s="41"/>
      <c r="H626" s="41"/>
      <c r="I626" s="137"/>
      <c r="J626" s="41"/>
      <c r="K626" s="41"/>
      <c r="L626" s="45"/>
      <c r="M626" s="234"/>
      <c r="N626" s="235"/>
      <c r="O626" s="85"/>
      <c r="P626" s="85"/>
      <c r="Q626" s="85"/>
      <c r="R626" s="85"/>
      <c r="S626" s="85"/>
      <c r="T626" s="86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T626" s="18" t="s">
        <v>141</v>
      </c>
      <c r="AU626" s="18" t="s">
        <v>82</v>
      </c>
    </row>
    <row r="627" spans="1:51" s="13" customFormat="1" ht="12">
      <c r="A627" s="13"/>
      <c r="B627" s="236"/>
      <c r="C627" s="237"/>
      <c r="D627" s="232" t="s">
        <v>143</v>
      </c>
      <c r="E627" s="238" t="s">
        <v>19</v>
      </c>
      <c r="F627" s="239" t="s">
        <v>652</v>
      </c>
      <c r="G627" s="237"/>
      <c r="H627" s="238" t="s">
        <v>19</v>
      </c>
      <c r="I627" s="240"/>
      <c r="J627" s="237"/>
      <c r="K627" s="237"/>
      <c r="L627" s="241"/>
      <c r="M627" s="242"/>
      <c r="N627" s="243"/>
      <c r="O627" s="243"/>
      <c r="P627" s="243"/>
      <c r="Q627" s="243"/>
      <c r="R627" s="243"/>
      <c r="S627" s="243"/>
      <c r="T627" s="244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45" t="s">
        <v>143</v>
      </c>
      <c r="AU627" s="245" t="s">
        <v>82</v>
      </c>
      <c r="AV627" s="13" t="s">
        <v>80</v>
      </c>
      <c r="AW627" s="13" t="s">
        <v>33</v>
      </c>
      <c r="AX627" s="13" t="s">
        <v>72</v>
      </c>
      <c r="AY627" s="245" t="s">
        <v>132</v>
      </c>
    </row>
    <row r="628" spans="1:51" s="14" customFormat="1" ht="12">
      <c r="A628" s="14"/>
      <c r="B628" s="246"/>
      <c r="C628" s="247"/>
      <c r="D628" s="232" t="s">
        <v>143</v>
      </c>
      <c r="E628" s="248" t="s">
        <v>19</v>
      </c>
      <c r="F628" s="249" t="s">
        <v>675</v>
      </c>
      <c r="G628" s="247"/>
      <c r="H628" s="250">
        <v>10.2</v>
      </c>
      <c r="I628" s="251"/>
      <c r="J628" s="247"/>
      <c r="K628" s="247"/>
      <c r="L628" s="252"/>
      <c r="M628" s="253"/>
      <c r="N628" s="254"/>
      <c r="O628" s="254"/>
      <c r="P628" s="254"/>
      <c r="Q628" s="254"/>
      <c r="R628" s="254"/>
      <c r="S628" s="254"/>
      <c r="T628" s="255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56" t="s">
        <v>143</v>
      </c>
      <c r="AU628" s="256" t="s">
        <v>82</v>
      </c>
      <c r="AV628" s="14" t="s">
        <v>82</v>
      </c>
      <c r="AW628" s="14" t="s">
        <v>33</v>
      </c>
      <c r="AX628" s="14" t="s">
        <v>72</v>
      </c>
      <c r="AY628" s="256" t="s">
        <v>132</v>
      </c>
    </row>
    <row r="629" spans="1:51" s="15" customFormat="1" ht="12">
      <c r="A629" s="15"/>
      <c r="B629" s="257"/>
      <c r="C629" s="258"/>
      <c r="D629" s="232" t="s">
        <v>143</v>
      </c>
      <c r="E629" s="259" t="s">
        <v>19</v>
      </c>
      <c r="F629" s="260" t="s">
        <v>148</v>
      </c>
      <c r="G629" s="258"/>
      <c r="H629" s="261">
        <v>10.2</v>
      </c>
      <c r="I629" s="262"/>
      <c r="J629" s="258"/>
      <c r="K629" s="258"/>
      <c r="L629" s="263"/>
      <c r="M629" s="264"/>
      <c r="N629" s="265"/>
      <c r="O629" s="265"/>
      <c r="P629" s="265"/>
      <c r="Q629" s="265"/>
      <c r="R629" s="265"/>
      <c r="S629" s="265"/>
      <c r="T629" s="266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T629" s="267" t="s">
        <v>143</v>
      </c>
      <c r="AU629" s="267" t="s">
        <v>82</v>
      </c>
      <c r="AV629" s="15" t="s">
        <v>139</v>
      </c>
      <c r="AW629" s="15" t="s">
        <v>33</v>
      </c>
      <c r="AX629" s="15" t="s">
        <v>80</v>
      </c>
      <c r="AY629" s="267" t="s">
        <v>132</v>
      </c>
    </row>
    <row r="630" spans="1:65" s="2" customFormat="1" ht="21.75" customHeight="1">
      <c r="A630" s="39"/>
      <c r="B630" s="40"/>
      <c r="C630" s="219" t="s">
        <v>676</v>
      </c>
      <c r="D630" s="219" t="s">
        <v>134</v>
      </c>
      <c r="E630" s="220" t="s">
        <v>677</v>
      </c>
      <c r="F630" s="221" t="s">
        <v>678</v>
      </c>
      <c r="G630" s="222" t="s">
        <v>368</v>
      </c>
      <c r="H630" s="223">
        <v>570</v>
      </c>
      <c r="I630" s="224"/>
      <c r="J630" s="225">
        <f>ROUND(I630*H630,2)</f>
        <v>0</v>
      </c>
      <c r="K630" s="221" t="s">
        <v>138</v>
      </c>
      <c r="L630" s="45"/>
      <c r="M630" s="226" t="s">
        <v>19</v>
      </c>
      <c r="N630" s="227" t="s">
        <v>43</v>
      </c>
      <c r="O630" s="85"/>
      <c r="P630" s="228">
        <f>O630*H630</f>
        <v>0</v>
      </c>
      <c r="Q630" s="228">
        <v>0.00113</v>
      </c>
      <c r="R630" s="228">
        <f>Q630*H630</f>
        <v>0.6441</v>
      </c>
      <c r="S630" s="228">
        <v>0.001</v>
      </c>
      <c r="T630" s="229">
        <f>S630*H630</f>
        <v>0.5700000000000001</v>
      </c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R630" s="230" t="s">
        <v>139</v>
      </c>
      <c r="AT630" s="230" t="s">
        <v>134</v>
      </c>
      <c r="AU630" s="230" t="s">
        <v>82</v>
      </c>
      <c r="AY630" s="18" t="s">
        <v>132</v>
      </c>
      <c r="BE630" s="231">
        <f>IF(N630="základní",J630,0)</f>
        <v>0</v>
      </c>
      <c r="BF630" s="231">
        <f>IF(N630="snížená",J630,0)</f>
        <v>0</v>
      </c>
      <c r="BG630" s="231">
        <f>IF(N630="zákl. přenesená",J630,0)</f>
        <v>0</v>
      </c>
      <c r="BH630" s="231">
        <f>IF(N630="sníž. přenesená",J630,0)</f>
        <v>0</v>
      </c>
      <c r="BI630" s="231">
        <f>IF(N630="nulová",J630,0)</f>
        <v>0</v>
      </c>
      <c r="BJ630" s="18" t="s">
        <v>80</v>
      </c>
      <c r="BK630" s="231">
        <f>ROUND(I630*H630,2)</f>
        <v>0</v>
      </c>
      <c r="BL630" s="18" t="s">
        <v>139</v>
      </c>
      <c r="BM630" s="230" t="s">
        <v>679</v>
      </c>
    </row>
    <row r="631" spans="1:47" s="2" customFormat="1" ht="12">
      <c r="A631" s="39"/>
      <c r="B631" s="40"/>
      <c r="C631" s="41"/>
      <c r="D631" s="232" t="s">
        <v>141</v>
      </c>
      <c r="E631" s="41"/>
      <c r="F631" s="233" t="s">
        <v>680</v>
      </c>
      <c r="G631" s="41"/>
      <c r="H631" s="41"/>
      <c r="I631" s="137"/>
      <c r="J631" s="41"/>
      <c r="K631" s="41"/>
      <c r="L631" s="45"/>
      <c r="M631" s="234"/>
      <c r="N631" s="235"/>
      <c r="O631" s="85"/>
      <c r="P631" s="85"/>
      <c r="Q631" s="85"/>
      <c r="R631" s="85"/>
      <c r="S631" s="85"/>
      <c r="T631" s="86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T631" s="18" t="s">
        <v>141</v>
      </c>
      <c r="AU631" s="18" t="s">
        <v>82</v>
      </c>
    </row>
    <row r="632" spans="1:63" s="12" customFormat="1" ht="22.8" customHeight="1">
      <c r="A632" s="12"/>
      <c r="B632" s="203"/>
      <c r="C632" s="204"/>
      <c r="D632" s="205" t="s">
        <v>71</v>
      </c>
      <c r="E632" s="217" t="s">
        <v>681</v>
      </c>
      <c r="F632" s="217" t="s">
        <v>682</v>
      </c>
      <c r="G632" s="204"/>
      <c r="H632" s="204"/>
      <c r="I632" s="207"/>
      <c r="J632" s="218">
        <f>BK632</f>
        <v>0</v>
      </c>
      <c r="K632" s="204"/>
      <c r="L632" s="209"/>
      <c r="M632" s="210"/>
      <c r="N632" s="211"/>
      <c r="O632" s="211"/>
      <c r="P632" s="212">
        <f>SUM(P633:P648)</f>
        <v>0</v>
      </c>
      <c r="Q632" s="211"/>
      <c r="R632" s="212">
        <f>SUM(R633:R648)</f>
        <v>0</v>
      </c>
      <c r="S632" s="211"/>
      <c r="T632" s="213">
        <f>SUM(T633:T648)</f>
        <v>0</v>
      </c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R632" s="214" t="s">
        <v>80</v>
      </c>
      <c r="AT632" s="215" t="s">
        <v>71</v>
      </c>
      <c r="AU632" s="215" t="s">
        <v>80</v>
      </c>
      <c r="AY632" s="214" t="s">
        <v>132</v>
      </c>
      <c r="BK632" s="216">
        <f>SUM(BK633:BK648)</f>
        <v>0</v>
      </c>
    </row>
    <row r="633" spans="1:65" s="2" customFormat="1" ht="21.75" customHeight="1">
      <c r="A633" s="39"/>
      <c r="B633" s="40"/>
      <c r="C633" s="219" t="s">
        <v>683</v>
      </c>
      <c r="D633" s="219" t="s">
        <v>134</v>
      </c>
      <c r="E633" s="220" t="s">
        <v>684</v>
      </c>
      <c r="F633" s="221" t="s">
        <v>685</v>
      </c>
      <c r="G633" s="222" t="s">
        <v>179</v>
      </c>
      <c r="H633" s="223">
        <v>267.506</v>
      </c>
      <c r="I633" s="224"/>
      <c r="J633" s="225">
        <f>ROUND(I633*H633,2)</f>
        <v>0</v>
      </c>
      <c r="K633" s="221" t="s">
        <v>138</v>
      </c>
      <c r="L633" s="45"/>
      <c r="M633" s="226" t="s">
        <v>19</v>
      </c>
      <c r="N633" s="227" t="s">
        <v>43</v>
      </c>
      <c r="O633" s="85"/>
      <c r="P633" s="228">
        <f>O633*H633</f>
        <v>0</v>
      </c>
      <c r="Q633" s="228">
        <v>0</v>
      </c>
      <c r="R633" s="228">
        <f>Q633*H633</f>
        <v>0</v>
      </c>
      <c r="S633" s="228">
        <v>0</v>
      </c>
      <c r="T633" s="229">
        <f>S633*H633</f>
        <v>0</v>
      </c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R633" s="230" t="s">
        <v>139</v>
      </c>
      <c r="AT633" s="230" t="s">
        <v>134</v>
      </c>
      <c r="AU633" s="230" t="s">
        <v>82</v>
      </c>
      <c r="AY633" s="18" t="s">
        <v>132</v>
      </c>
      <c r="BE633" s="231">
        <f>IF(N633="základní",J633,0)</f>
        <v>0</v>
      </c>
      <c r="BF633" s="231">
        <f>IF(N633="snížená",J633,0)</f>
        <v>0</v>
      </c>
      <c r="BG633" s="231">
        <f>IF(N633="zákl. přenesená",J633,0)</f>
        <v>0</v>
      </c>
      <c r="BH633" s="231">
        <f>IF(N633="sníž. přenesená",J633,0)</f>
        <v>0</v>
      </c>
      <c r="BI633" s="231">
        <f>IF(N633="nulová",J633,0)</f>
        <v>0</v>
      </c>
      <c r="BJ633" s="18" t="s">
        <v>80</v>
      </c>
      <c r="BK633" s="231">
        <f>ROUND(I633*H633,2)</f>
        <v>0</v>
      </c>
      <c r="BL633" s="18" t="s">
        <v>139</v>
      </c>
      <c r="BM633" s="230" t="s">
        <v>686</v>
      </c>
    </row>
    <row r="634" spans="1:47" s="2" customFormat="1" ht="12">
      <c r="A634" s="39"/>
      <c r="B634" s="40"/>
      <c r="C634" s="41"/>
      <c r="D634" s="232" t="s">
        <v>141</v>
      </c>
      <c r="E634" s="41"/>
      <c r="F634" s="233" t="s">
        <v>687</v>
      </c>
      <c r="G634" s="41"/>
      <c r="H634" s="41"/>
      <c r="I634" s="137"/>
      <c r="J634" s="41"/>
      <c r="K634" s="41"/>
      <c r="L634" s="45"/>
      <c r="M634" s="234"/>
      <c r="N634" s="235"/>
      <c r="O634" s="85"/>
      <c r="P634" s="85"/>
      <c r="Q634" s="85"/>
      <c r="R634" s="85"/>
      <c r="S634" s="85"/>
      <c r="T634" s="86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T634" s="18" t="s">
        <v>141</v>
      </c>
      <c r="AU634" s="18" t="s">
        <v>82</v>
      </c>
    </row>
    <row r="635" spans="1:65" s="2" customFormat="1" ht="21.75" customHeight="1">
      <c r="A635" s="39"/>
      <c r="B635" s="40"/>
      <c r="C635" s="219" t="s">
        <v>688</v>
      </c>
      <c r="D635" s="219" t="s">
        <v>134</v>
      </c>
      <c r="E635" s="220" t="s">
        <v>689</v>
      </c>
      <c r="F635" s="221" t="s">
        <v>690</v>
      </c>
      <c r="G635" s="222" t="s">
        <v>179</v>
      </c>
      <c r="H635" s="223">
        <v>267.506</v>
      </c>
      <c r="I635" s="224"/>
      <c r="J635" s="225">
        <f>ROUND(I635*H635,2)</f>
        <v>0</v>
      </c>
      <c r="K635" s="221" t="s">
        <v>138</v>
      </c>
      <c r="L635" s="45"/>
      <c r="M635" s="226" t="s">
        <v>19</v>
      </c>
      <c r="N635" s="227" t="s">
        <v>43</v>
      </c>
      <c r="O635" s="85"/>
      <c r="P635" s="228">
        <f>O635*H635</f>
        <v>0</v>
      </c>
      <c r="Q635" s="228">
        <v>0</v>
      </c>
      <c r="R635" s="228">
        <f>Q635*H635</f>
        <v>0</v>
      </c>
      <c r="S635" s="228">
        <v>0</v>
      </c>
      <c r="T635" s="229">
        <f>S635*H635</f>
        <v>0</v>
      </c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R635" s="230" t="s">
        <v>139</v>
      </c>
      <c r="AT635" s="230" t="s">
        <v>134</v>
      </c>
      <c r="AU635" s="230" t="s">
        <v>82</v>
      </c>
      <c r="AY635" s="18" t="s">
        <v>132</v>
      </c>
      <c r="BE635" s="231">
        <f>IF(N635="základní",J635,0)</f>
        <v>0</v>
      </c>
      <c r="BF635" s="231">
        <f>IF(N635="snížená",J635,0)</f>
        <v>0</v>
      </c>
      <c r="BG635" s="231">
        <f>IF(N635="zákl. přenesená",J635,0)</f>
        <v>0</v>
      </c>
      <c r="BH635" s="231">
        <f>IF(N635="sníž. přenesená",J635,0)</f>
        <v>0</v>
      </c>
      <c r="BI635" s="231">
        <f>IF(N635="nulová",J635,0)</f>
        <v>0</v>
      </c>
      <c r="BJ635" s="18" t="s">
        <v>80</v>
      </c>
      <c r="BK635" s="231">
        <f>ROUND(I635*H635,2)</f>
        <v>0</v>
      </c>
      <c r="BL635" s="18" t="s">
        <v>139</v>
      </c>
      <c r="BM635" s="230" t="s">
        <v>691</v>
      </c>
    </row>
    <row r="636" spans="1:47" s="2" customFormat="1" ht="12">
      <c r="A636" s="39"/>
      <c r="B636" s="40"/>
      <c r="C636" s="41"/>
      <c r="D636" s="232" t="s">
        <v>141</v>
      </c>
      <c r="E636" s="41"/>
      <c r="F636" s="233" t="s">
        <v>692</v>
      </c>
      <c r="G636" s="41"/>
      <c r="H636" s="41"/>
      <c r="I636" s="137"/>
      <c r="J636" s="41"/>
      <c r="K636" s="41"/>
      <c r="L636" s="45"/>
      <c r="M636" s="234"/>
      <c r="N636" s="235"/>
      <c r="O636" s="85"/>
      <c r="P636" s="85"/>
      <c r="Q636" s="85"/>
      <c r="R636" s="85"/>
      <c r="S636" s="85"/>
      <c r="T636" s="86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T636" s="18" t="s">
        <v>141</v>
      </c>
      <c r="AU636" s="18" t="s">
        <v>82</v>
      </c>
    </row>
    <row r="637" spans="1:65" s="2" customFormat="1" ht="21.75" customHeight="1">
      <c r="A637" s="39"/>
      <c r="B637" s="40"/>
      <c r="C637" s="219" t="s">
        <v>693</v>
      </c>
      <c r="D637" s="219" t="s">
        <v>134</v>
      </c>
      <c r="E637" s="220" t="s">
        <v>694</v>
      </c>
      <c r="F637" s="221" t="s">
        <v>695</v>
      </c>
      <c r="G637" s="222" t="s">
        <v>179</v>
      </c>
      <c r="H637" s="223">
        <v>5350.12</v>
      </c>
      <c r="I637" s="224"/>
      <c r="J637" s="225">
        <f>ROUND(I637*H637,2)</f>
        <v>0</v>
      </c>
      <c r="K637" s="221" t="s">
        <v>138</v>
      </c>
      <c r="L637" s="45"/>
      <c r="M637" s="226" t="s">
        <v>19</v>
      </c>
      <c r="N637" s="227" t="s">
        <v>43</v>
      </c>
      <c r="O637" s="85"/>
      <c r="P637" s="228">
        <f>O637*H637</f>
        <v>0</v>
      </c>
      <c r="Q637" s="228">
        <v>0</v>
      </c>
      <c r="R637" s="228">
        <f>Q637*H637</f>
        <v>0</v>
      </c>
      <c r="S637" s="228">
        <v>0</v>
      </c>
      <c r="T637" s="229">
        <f>S637*H637</f>
        <v>0</v>
      </c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R637" s="230" t="s">
        <v>139</v>
      </c>
      <c r="AT637" s="230" t="s">
        <v>134</v>
      </c>
      <c r="AU637" s="230" t="s">
        <v>82</v>
      </c>
      <c r="AY637" s="18" t="s">
        <v>132</v>
      </c>
      <c r="BE637" s="231">
        <f>IF(N637="základní",J637,0)</f>
        <v>0</v>
      </c>
      <c r="BF637" s="231">
        <f>IF(N637="snížená",J637,0)</f>
        <v>0</v>
      </c>
      <c r="BG637" s="231">
        <f>IF(N637="zákl. přenesená",J637,0)</f>
        <v>0</v>
      </c>
      <c r="BH637" s="231">
        <f>IF(N637="sníž. přenesená",J637,0)</f>
        <v>0</v>
      </c>
      <c r="BI637" s="231">
        <f>IF(N637="nulová",J637,0)</f>
        <v>0</v>
      </c>
      <c r="BJ637" s="18" t="s">
        <v>80</v>
      </c>
      <c r="BK637" s="231">
        <f>ROUND(I637*H637,2)</f>
        <v>0</v>
      </c>
      <c r="BL637" s="18" t="s">
        <v>139</v>
      </c>
      <c r="BM637" s="230" t="s">
        <v>696</v>
      </c>
    </row>
    <row r="638" spans="1:47" s="2" customFormat="1" ht="12">
      <c r="A638" s="39"/>
      <c r="B638" s="40"/>
      <c r="C638" s="41"/>
      <c r="D638" s="232" t="s">
        <v>141</v>
      </c>
      <c r="E638" s="41"/>
      <c r="F638" s="233" t="s">
        <v>697</v>
      </c>
      <c r="G638" s="41"/>
      <c r="H638" s="41"/>
      <c r="I638" s="137"/>
      <c r="J638" s="41"/>
      <c r="K638" s="41"/>
      <c r="L638" s="45"/>
      <c r="M638" s="234"/>
      <c r="N638" s="235"/>
      <c r="O638" s="85"/>
      <c r="P638" s="85"/>
      <c r="Q638" s="85"/>
      <c r="R638" s="85"/>
      <c r="S638" s="85"/>
      <c r="T638" s="86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T638" s="18" t="s">
        <v>141</v>
      </c>
      <c r="AU638" s="18" t="s">
        <v>82</v>
      </c>
    </row>
    <row r="639" spans="1:51" s="14" customFormat="1" ht="12">
      <c r="A639" s="14"/>
      <c r="B639" s="246"/>
      <c r="C639" s="247"/>
      <c r="D639" s="232" t="s">
        <v>143</v>
      </c>
      <c r="E639" s="247"/>
      <c r="F639" s="249" t="s">
        <v>698</v>
      </c>
      <c r="G639" s="247"/>
      <c r="H639" s="250">
        <v>5350.12</v>
      </c>
      <c r="I639" s="251"/>
      <c r="J639" s="247"/>
      <c r="K639" s="247"/>
      <c r="L639" s="252"/>
      <c r="M639" s="253"/>
      <c r="N639" s="254"/>
      <c r="O639" s="254"/>
      <c r="P639" s="254"/>
      <c r="Q639" s="254"/>
      <c r="R639" s="254"/>
      <c r="S639" s="254"/>
      <c r="T639" s="255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56" t="s">
        <v>143</v>
      </c>
      <c r="AU639" s="256" t="s">
        <v>82</v>
      </c>
      <c r="AV639" s="14" t="s">
        <v>82</v>
      </c>
      <c r="AW639" s="14" t="s">
        <v>4</v>
      </c>
      <c r="AX639" s="14" t="s">
        <v>80</v>
      </c>
      <c r="AY639" s="256" t="s">
        <v>132</v>
      </c>
    </row>
    <row r="640" spans="1:65" s="2" customFormat="1" ht="21.75" customHeight="1">
      <c r="A640" s="39"/>
      <c r="B640" s="40"/>
      <c r="C640" s="219" t="s">
        <v>699</v>
      </c>
      <c r="D640" s="219" t="s">
        <v>134</v>
      </c>
      <c r="E640" s="220" t="s">
        <v>700</v>
      </c>
      <c r="F640" s="221" t="s">
        <v>701</v>
      </c>
      <c r="G640" s="222" t="s">
        <v>179</v>
      </c>
      <c r="H640" s="223">
        <v>14.08</v>
      </c>
      <c r="I640" s="224"/>
      <c r="J640" s="225">
        <f>ROUND(I640*H640,2)</f>
        <v>0</v>
      </c>
      <c r="K640" s="221" t="s">
        <v>138</v>
      </c>
      <c r="L640" s="45"/>
      <c r="M640" s="226" t="s">
        <v>19</v>
      </c>
      <c r="N640" s="227" t="s">
        <v>43</v>
      </c>
      <c r="O640" s="85"/>
      <c r="P640" s="228">
        <f>O640*H640</f>
        <v>0</v>
      </c>
      <c r="Q640" s="228">
        <v>0</v>
      </c>
      <c r="R640" s="228">
        <f>Q640*H640</f>
        <v>0</v>
      </c>
      <c r="S640" s="228">
        <v>0</v>
      </c>
      <c r="T640" s="229">
        <f>S640*H640</f>
        <v>0</v>
      </c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R640" s="230" t="s">
        <v>139</v>
      </c>
      <c r="AT640" s="230" t="s">
        <v>134</v>
      </c>
      <c r="AU640" s="230" t="s">
        <v>82</v>
      </c>
      <c r="AY640" s="18" t="s">
        <v>132</v>
      </c>
      <c r="BE640" s="231">
        <f>IF(N640="základní",J640,0)</f>
        <v>0</v>
      </c>
      <c r="BF640" s="231">
        <f>IF(N640="snížená",J640,0)</f>
        <v>0</v>
      </c>
      <c r="BG640" s="231">
        <f>IF(N640="zákl. přenesená",J640,0)</f>
        <v>0</v>
      </c>
      <c r="BH640" s="231">
        <f>IF(N640="sníž. přenesená",J640,0)</f>
        <v>0</v>
      </c>
      <c r="BI640" s="231">
        <f>IF(N640="nulová",J640,0)</f>
        <v>0</v>
      </c>
      <c r="BJ640" s="18" t="s">
        <v>80</v>
      </c>
      <c r="BK640" s="231">
        <f>ROUND(I640*H640,2)</f>
        <v>0</v>
      </c>
      <c r="BL640" s="18" t="s">
        <v>139</v>
      </c>
      <c r="BM640" s="230" t="s">
        <v>702</v>
      </c>
    </row>
    <row r="641" spans="1:47" s="2" customFormat="1" ht="12">
      <c r="A641" s="39"/>
      <c r="B641" s="40"/>
      <c r="C641" s="41"/>
      <c r="D641" s="232" t="s">
        <v>141</v>
      </c>
      <c r="E641" s="41"/>
      <c r="F641" s="233" t="s">
        <v>703</v>
      </c>
      <c r="G641" s="41"/>
      <c r="H641" s="41"/>
      <c r="I641" s="137"/>
      <c r="J641" s="41"/>
      <c r="K641" s="41"/>
      <c r="L641" s="45"/>
      <c r="M641" s="234"/>
      <c r="N641" s="235"/>
      <c r="O641" s="85"/>
      <c r="P641" s="85"/>
      <c r="Q641" s="85"/>
      <c r="R641" s="85"/>
      <c r="S641" s="85"/>
      <c r="T641" s="86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T641" s="18" t="s">
        <v>141</v>
      </c>
      <c r="AU641" s="18" t="s">
        <v>82</v>
      </c>
    </row>
    <row r="642" spans="1:65" s="2" customFormat="1" ht="16.5" customHeight="1">
      <c r="A642" s="39"/>
      <c r="B642" s="40"/>
      <c r="C642" s="219" t="s">
        <v>704</v>
      </c>
      <c r="D642" s="219" t="s">
        <v>134</v>
      </c>
      <c r="E642" s="220" t="s">
        <v>705</v>
      </c>
      <c r="F642" s="221" t="s">
        <v>706</v>
      </c>
      <c r="G642" s="222" t="s">
        <v>179</v>
      </c>
      <c r="H642" s="223">
        <v>267.506</v>
      </c>
      <c r="I642" s="224"/>
      <c r="J642" s="225">
        <f>ROUND(I642*H642,2)</f>
        <v>0</v>
      </c>
      <c r="K642" s="221" t="s">
        <v>138</v>
      </c>
      <c r="L642" s="45"/>
      <c r="M642" s="226" t="s">
        <v>19</v>
      </c>
      <c r="N642" s="227" t="s">
        <v>43</v>
      </c>
      <c r="O642" s="85"/>
      <c r="P642" s="228">
        <f>O642*H642</f>
        <v>0</v>
      </c>
      <c r="Q642" s="228">
        <v>0</v>
      </c>
      <c r="R642" s="228">
        <f>Q642*H642</f>
        <v>0</v>
      </c>
      <c r="S642" s="228">
        <v>0</v>
      </c>
      <c r="T642" s="229">
        <f>S642*H642</f>
        <v>0</v>
      </c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R642" s="230" t="s">
        <v>139</v>
      </c>
      <c r="AT642" s="230" t="s">
        <v>134</v>
      </c>
      <c r="AU642" s="230" t="s">
        <v>82</v>
      </c>
      <c r="AY642" s="18" t="s">
        <v>132</v>
      </c>
      <c r="BE642" s="231">
        <f>IF(N642="základní",J642,0)</f>
        <v>0</v>
      </c>
      <c r="BF642" s="231">
        <f>IF(N642="snížená",J642,0)</f>
        <v>0</v>
      </c>
      <c r="BG642" s="231">
        <f>IF(N642="zákl. přenesená",J642,0)</f>
        <v>0</v>
      </c>
      <c r="BH642" s="231">
        <f>IF(N642="sníž. přenesená",J642,0)</f>
        <v>0</v>
      </c>
      <c r="BI642" s="231">
        <f>IF(N642="nulová",J642,0)</f>
        <v>0</v>
      </c>
      <c r="BJ642" s="18" t="s">
        <v>80</v>
      </c>
      <c r="BK642" s="231">
        <f>ROUND(I642*H642,2)</f>
        <v>0</v>
      </c>
      <c r="BL642" s="18" t="s">
        <v>139</v>
      </c>
      <c r="BM642" s="230" t="s">
        <v>707</v>
      </c>
    </row>
    <row r="643" spans="1:47" s="2" customFormat="1" ht="12">
      <c r="A643" s="39"/>
      <c r="B643" s="40"/>
      <c r="C643" s="41"/>
      <c r="D643" s="232" t="s">
        <v>141</v>
      </c>
      <c r="E643" s="41"/>
      <c r="F643" s="233" t="s">
        <v>708</v>
      </c>
      <c r="G643" s="41"/>
      <c r="H643" s="41"/>
      <c r="I643" s="137"/>
      <c r="J643" s="41"/>
      <c r="K643" s="41"/>
      <c r="L643" s="45"/>
      <c r="M643" s="234"/>
      <c r="N643" s="235"/>
      <c r="O643" s="85"/>
      <c r="P643" s="85"/>
      <c r="Q643" s="85"/>
      <c r="R643" s="85"/>
      <c r="S643" s="85"/>
      <c r="T643" s="86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T643" s="18" t="s">
        <v>141</v>
      </c>
      <c r="AU643" s="18" t="s">
        <v>82</v>
      </c>
    </row>
    <row r="644" spans="1:65" s="2" customFormat="1" ht="21.75" customHeight="1">
      <c r="A644" s="39"/>
      <c r="B644" s="40"/>
      <c r="C644" s="219" t="s">
        <v>709</v>
      </c>
      <c r="D644" s="219" t="s">
        <v>134</v>
      </c>
      <c r="E644" s="220" t="s">
        <v>710</v>
      </c>
      <c r="F644" s="221" t="s">
        <v>711</v>
      </c>
      <c r="G644" s="222" t="s">
        <v>179</v>
      </c>
      <c r="H644" s="223">
        <v>5350.12</v>
      </c>
      <c r="I644" s="224"/>
      <c r="J644" s="225">
        <f>ROUND(I644*H644,2)</f>
        <v>0</v>
      </c>
      <c r="K644" s="221" t="s">
        <v>138</v>
      </c>
      <c r="L644" s="45"/>
      <c r="M644" s="226" t="s">
        <v>19</v>
      </c>
      <c r="N644" s="227" t="s">
        <v>43</v>
      </c>
      <c r="O644" s="85"/>
      <c r="P644" s="228">
        <f>O644*H644</f>
        <v>0</v>
      </c>
      <c r="Q644" s="228">
        <v>0</v>
      </c>
      <c r="R644" s="228">
        <f>Q644*H644</f>
        <v>0</v>
      </c>
      <c r="S644" s="228">
        <v>0</v>
      </c>
      <c r="T644" s="229">
        <f>S644*H644</f>
        <v>0</v>
      </c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R644" s="230" t="s">
        <v>139</v>
      </c>
      <c r="AT644" s="230" t="s">
        <v>134</v>
      </c>
      <c r="AU644" s="230" t="s">
        <v>82</v>
      </c>
      <c r="AY644" s="18" t="s">
        <v>132</v>
      </c>
      <c r="BE644" s="231">
        <f>IF(N644="základní",J644,0)</f>
        <v>0</v>
      </c>
      <c r="BF644" s="231">
        <f>IF(N644="snížená",J644,0)</f>
        <v>0</v>
      </c>
      <c r="BG644" s="231">
        <f>IF(N644="zákl. přenesená",J644,0)</f>
        <v>0</v>
      </c>
      <c r="BH644" s="231">
        <f>IF(N644="sníž. přenesená",J644,0)</f>
        <v>0</v>
      </c>
      <c r="BI644" s="231">
        <f>IF(N644="nulová",J644,0)</f>
        <v>0</v>
      </c>
      <c r="BJ644" s="18" t="s">
        <v>80</v>
      </c>
      <c r="BK644" s="231">
        <f>ROUND(I644*H644,2)</f>
        <v>0</v>
      </c>
      <c r="BL644" s="18" t="s">
        <v>139</v>
      </c>
      <c r="BM644" s="230" t="s">
        <v>712</v>
      </c>
    </row>
    <row r="645" spans="1:47" s="2" customFormat="1" ht="12">
      <c r="A645" s="39"/>
      <c r="B645" s="40"/>
      <c r="C645" s="41"/>
      <c r="D645" s="232" t="s">
        <v>141</v>
      </c>
      <c r="E645" s="41"/>
      <c r="F645" s="233" t="s">
        <v>713</v>
      </c>
      <c r="G645" s="41"/>
      <c r="H645" s="41"/>
      <c r="I645" s="137"/>
      <c r="J645" s="41"/>
      <c r="K645" s="41"/>
      <c r="L645" s="45"/>
      <c r="M645" s="234"/>
      <c r="N645" s="235"/>
      <c r="O645" s="85"/>
      <c r="P645" s="85"/>
      <c r="Q645" s="85"/>
      <c r="R645" s="85"/>
      <c r="S645" s="85"/>
      <c r="T645" s="86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T645" s="18" t="s">
        <v>141</v>
      </c>
      <c r="AU645" s="18" t="s">
        <v>82</v>
      </c>
    </row>
    <row r="646" spans="1:51" s="14" customFormat="1" ht="12">
      <c r="A646" s="14"/>
      <c r="B646" s="246"/>
      <c r="C646" s="247"/>
      <c r="D646" s="232" t="s">
        <v>143</v>
      </c>
      <c r="E646" s="247"/>
      <c r="F646" s="249" t="s">
        <v>698</v>
      </c>
      <c r="G646" s="247"/>
      <c r="H646" s="250">
        <v>5350.12</v>
      </c>
      <c r="I646" s="251"/>
      <c r="J646" s="247"/>
      <c r="K646" s="247"/>
      <c r="L646" s="252"/>
      <c r="M646" s="253"/>
      <c r="N646" s="254"/>
      <c r="O646" s="254"/>
      <c r="P646" s="254"/>
      <c r="Q646" s="254"/>
      <c r="R646" s="254"/>
      <c r="S646" s="254"/>
      <c r="T646" s="255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56" t="s">
        <v>143</v>
      </c>
      <c r="AU646" s="256" t="s">
        <v>82</v>
      </c>
      <c r="AV646" s="14" t="s">
        <v>82</v>
      </c>
      <c r="AW646" s="14" t="s">
        <v>4</v>
      </c>
      <c r="AX646" s="14" t="s">
        <v>80</v>
      </c>
      <c r="AY646" s="256" t="s">
        <v>132</v>
      </c>
    </row>
    <row r="647" spans="1:65" s="2" customFormat="1" ht="21.75" customHeight="1">
      <c r="A647" s="39"/>
      <c r="B647" s="40"/>
      <c r="C647" s="219" t="s">
        <v>714</v>
      </c>
      <c r="D647" s="219" t="s">
        <v>134</v>
      </c>
      <c r="E647" s="220" t="s">
        <v>715</v>
      </c>
      <c r="F647" s="221" t="s">
        <v>716</v>
      </c>
      <c r="G647" s="222" t="s">
        <v>179</v>
      </c>
      <c r="H647" s="223">
        <v>267.506</v>
      </c>
      <c r="I647" s="224"/>
      <c r="J647" s="225">
        <f>ROUND(I647*H647,2)</f>
        <v>0</v>
      </c>
      <c r="K647" s="221" t="s">
        <v>138</v>
      </c>
      <c r="L647" s="45"/>
      <c r="M647" s="226" t="s">
        <v>19</v>
      </c>
      <c r="N647" s="227" t="s">
        <v>43</v>
      </c>
      <c r="O647" s="85"/>
      <c r="P647" s="228">
        <f>O647*H647</f>
        <v>0</v>
      </c>
      <c r="Q647" s="228">
        <v>0</v>
      </c>
      <c r="R647" s="228">
        <f>Q647*H647</f>
        <v>0</v>
      </c>
      <c r="S647" s="228">
        <v>0</v>
      </c>
      <c r="T647" s="229">
        <f>S647*H647</f>
        <v>0</v>
      </c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R647" s="230" t="s">
        <v>139</v>
      </c>
      <c r="AT647" s="230" t="s">
        <v>134</v>
      </c>
      <c r="AU647" s="230" t="s">
        <v>82</v>
      </c>
      <c r="AY647" s="18" t="s">
        <v>132</v>
      </c>
      <c r="BE647" s="231">
        <f>IF(N647="základní",J647,0)</f>
        <v>0</v>
      </c>
      <c r="BF647" s="231">
        <f>IF(N647="snížená",J647,0)</f>
        <v>0</v>
      </c>
      <c r="BG647" s="231">
        <f>IF(N647="zákl. přenesená",J647,0)</f>
        <v>0</v>
      </c>
      <c r="BH647" s="231">
        <f>IF(N647="sníž. přenesená",J647,0)</f>
        <v>0</v>
      </c>
      <c r="BI647" s="231">
        <f>IF(N647="nulová",J647,0)</f>
        <v>0</v>
      </c>
      <c r="BJ647" s="18" t="s">
        <v>80</v>
      </c>
      <c r="BK647" s="231">
        <f>ROUND(I647*H647,2)</f>
        <v>0</v>
      </c>
      <c r="BL647" s="18" t="s">
        <v>139</v>
      </c>
      <c r="BM647" s="230" t="s">
        <v>717</v>
      </c>
    </row>
    <row r="648" spans="1:47" s="2" customFormat="1" ht="12">
      <c r="A648" s="39"/>
      <c r="B648" s="40"/>
      <c r="C648" s="41"/>
      <c r="D648" s="232" t="s">
        <v>141</v>
      </c>
      <c r="E648" s="41"/>
      <c r="F648" s="233" t="s">
        <v>718</v>
      </c>
      <c r="G648" s="41"/>
      <c r="H648" s="41"/>
      <c r="I648" s="137"/>
      <c r="J648" s="41"/>
      <c r="K648" s="41"/>
      <c r="L648" s="45"/>
      <c r="M648" s="234"/>
      <c r="N648" s="235"/>
      <c r="O648" s="85"/>
      <c r="P648" s="85"/>
      <c r="Q648" s="85"/>
      <c r="R648" s="85"/>
      <c r="S648" s="85"/>
      <c r="T648" s="86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T648" s="18" t="s">
        <v>141</v>
      </c>
      <c r="AU648" s="18" t="s">
        <v>82</v>
      </c>
    </row>
    <row r="649" spans="1:63" s="12" customFormat="1" ht="22.8" customHeight="1">
      <c r="A649" s="12"/>
      <c r="B649" s="203"/>
      <c r="C649" s="204"/>
      <c r="D649" s="205" t="s">
        <v>71</v>
      </c>
      <c r="E649" s="217" t="s">
        <v>719</v>
      </c>
      <c r="F649" s="217" t="s">
        <v>720</v>
      </c>
      <c r="G649" s="204"/>
      <c r="H649" s="204"/>
      <c r="I649" s="207"/>
      <c r="J649" s="218">
        <f>BK649</f>
        <v>0</v>
      </c>
      <c r="K649" s="204"/>
      <c r="L649" s="209"/>
      <c r="M649" s="210"/>
      <c r="N649" s="211"/>
      <c r="O649" s="211"/>
      <c r="P649" s="212">
        <f>SUM(P650:P653)</f>
        <v>0</v>
      </c>
      <c r="Q649" s="211"/>
      <c r="R649" s="212">
        <f>SUM(R650:R653)</f>
        <v>0</v>
      </c>
      <c r="S649" s="211"/>
      <c r="T649" s="213">
        <f>SUM(T650:T653)</f>
        <v>0</v>
      </c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R649" s="214" t="s">
        <v>80</v>
      </c>
      <c r="AT649" s="215" t="s">
        <v>71</v>
      </c>
      <c r="AU649" s="215" t="s">
        <v>80</v>
      </c>
      <c r="AY649" s="214" t="s">
        <v>132</v>
      </c>
      <c r="BK649" s="216">
        <f>SUM(BK650:BK653)</f>
        <v>0</v>
      </c>
    </row>
    <row r="650" spans="1:65" s="2" customFormat="1" ht="16.5" customHeight="1">
      <c r="A650" s="39"/>
      <c r="B650" s="40"/>
      <c r="C650" s="219" t="s">
        <v>721</v>
      </c>
      <c r="D650" s="219" t="s">
        <v>134</v>
      </c>
      <c r="E650" s="220" t="s">
        <v>722</v>
      </c>
      <c r="F650" s="221" t="s">
        <v>723</v>
      </c>
      <c r="G650" s="222" t="s">
        <v>179</v>
      </c>
      <c r="H650" s="223">
        <v>243.124</v>
      </c>
      <c r="I650" s="224"/>
      <c r="J650" s="225">
        <f>ROUND(I650*H650,2)</f>
        <v>0</v>
      </c>
      <c r="K650" s="221" t="s">
        <v>138</v>
      </c>
      <c r="L650" s="45"/>
      <c r="M650" s="226" t="s">
        <v>19</v>
      </c>
      <c r="N650" s="227" t="s">
        <v>43</v>
      </c>
      <c r="O650" s="85"/>
      <c r="P650" s="228">
        <f>O650*H650</f>
        <v>0</v>
      </c>
      <c r="Q650" s="228">
        <v>0</v>
      </c>
      <c r="R650" s="228">
        <f>Q650*H650</f>
        <v>0</v>
      </c>
      <c r="S650" s="228">
        <v>0</v>
      </c>
      <c r="T650" s="229">
        <f>S650*H650</f>
        <v>0</v>
      </c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R650" s="230" t="s">
        <v>139</v>
      </c>
      <c r="AT650" s="230" t="s">
        <v>134</v>
      </c>
      <c r="AU650" s="230" t="s">
        <v>82</v>
      </c>
      <c r="AY650" s="18" t="s">
        <v>132</v>
      </c>
      <c r="BE650" s="231">
        <f>IF(N650="základní",J650,0)</f>
        <v>0</v>
      </c>
      <c r="BF650" s="231">
        <f>IF(N650="snížená",J650,0)</f>
        <v>0</v>
      </c>
      <c r="BG650" s="231">
        <f>IF(N650="zákl. přenesená",J650,0)</f>
        <v>0</v>
      </c>
      <c r="BH650" s="231">
        <f>IF(N650="sníž. přenesená",J650,0)</f>
        <v>0</v>
      </c>
      <c r="BI650" s="231">
        <f>IF(N650="nulová",J650,0)</f>
        <v>0</v>
      </c>
      <c r="BJ650" s="18" t="s">
        <v>80</v>
      </c>
      <c r="BK650" s="231">
        <f>ROUND(I650*H650,2)</f>
        <v>0</v>
      </c>
      <c r="BL650" s="18" t="s">
        <v>139</v>
      </c>
      <c r="BM650" s="230" t="s">
        <v>724</v>
      </c>
    </row>
    <row r="651" spans="1:47" s="2" customFormat="1" ht="12">
      <c r="A651" s="39"/>
      <c r="B651" s="40"/>
      <c r="C651" s="41"/>
      <c r="D651" s="232" t="s">
        <v>141</v>
      </c>
      <c r="E651" s="41"/>
      <c r="F651" s="233" t="s">
        <v>725</v>
      </c>
      <c r="G651" s="41"/>
      <c r="H651" s="41"/>
      <c r="I651" s="137"/>
      <c r="J651" s="41"/>
      <c r="K651" s="41"/>
      <c r="L651" s="45"/>
      <c r="M651" s="234"/>
      <c r="N651" s="235"/>
      <c r="O651" s="85"/>
      <c r="P651" s="85"/>
      <c r="Q651" s="85"/>
      <c r="R651" s="85"/>
      <c r="S651" s="85"/>
      <c r="T651" s="86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T651" s="18" t="s">
        <v>141</v>
      </c>
      <c r="AU651" s="18" t="s">
        <v>82</v>
      </c>
    </row>
    <row r="652" spans="1:65" s="2" customFormat="1" ht="21.75" customHeight="1">
      <c r="A652" s="39"/>
      <c r="B652" s="40"/>
      <c r="C652" s="219" t="s">
        <v>726</v>
      </c>
      <c r="D652" s="219" t="s">
        <v>134</v>
      </c>
      <c r="E652" s="220" t="s">
        <v>727</v>
      </c>
      <c r="F652" s="221" t="s">
        <v>728</v>
      </c>
      <c r="G652" s="222" t="s">
        <v>179</v>
      </c>
      <c r="H652" s="223">
        <v>243.124</v>
      </c>
      <c r="I652" s="224"/>
      <c r="J652" s="225">
        <f>ROUND(I652*H652,2)</f>
        <v>0</v>
      </c>
      <c r="K652" s="221" t="s">
        <v>138</v>
      </c>
      <c r="L652" s="45"/>
      <c r="M652" s="226" t="s">
        <v>19</v>
      </c>
      <c r="N652" s="227" t="s">
        <v>43</v>
      </c>
      <c r="O652" s="85"/>
      <c r="P652" s="228">
        <f>O652*H652</f>
        <v>0</v>
      </c>
      <c r="Q652" s="228">
        <v>0</v>
      </c>
      <c r="R652" s="228">
        <f>Q652*H652</f>
        <v>0</v>
      </c>
      <c r="S652" s="228">
        <v>0</v>
      </c>
      <c r="T652" s="229">
        <f>S652*H652</f>
        <v>0</v>
      </c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R652" s="230" t="s">
        <v>139</v>
      </c>
      <c r="AT652" s="230" t="s">
        <v>134</v>
      </c>
      <c r="AU652" s="230" t="s">
        <v>82</v>
      </c>
      <c r="AY652" s="18" t="s">
        <v>132</v>
      </c>
      <c r="BE652" s="231">
        <f>IF(N652="základní",J652,0)</f>
        <v>0</v>
      </c>
      <c r="BF652" s="231">
        <f>IF(N652="snížená",J652,0)</f>
        <v>0</v>
      </c>
      <c r="BG652" s="231">
        <f>IF(N652="zákl. přenesená",J652,0)</f>
        <v>0</v>
      </c>
      <c r="BH652" s="231">
        <f>IF(N652="sníž. přenesená",J652,0)</f>
        <v>0</v>
      </c>
      <c r="BI652" s="231">
        <f>IF(N652="nulová",J652,0)</f>
        <v>0</v>
      </c>
      <c r="BJ652" s="18" t="s">
        <v>80</v>
      </c>
      <c r="BK652" s="231">
        <f>ROUND(I652*H652,2)</f>
        <v>0</v>
      </c>
      <c r="BL652" s="18" t="s">
        <v>139</v>
      </c>
      <c r="BM652" s="230" t="s">
        <v>729</v>
      </c>
    </row>
    <row r="653" spans="1:47" s="2" customFormat="1" ht="12">
      <c r="A653" s="39"/>
      <c r="B653" s="40"/>
      <c r="C653" s="41"/>
      <c r="D653" s="232" t="s">
        <v>141</v>
      </c>
      <c r="E653" s="41"/>
      <c r="F653" s="233" t="s">
        <v>730</v>
      </c>
      <c r="G653" s="41"/>
      <c r="H653" s="41"/>
      <c r="I653" s="137"/>
      <c r="J653" s="41"/>
      <c r="K653" s="41"/>
      <c r="L653" s="45"/>
      <c r="M653" s="234"/>
      <c r="N653" s="235"/>
      <c r="O653" s="85"/>
      <c r="P653" s="85"/>
      <c r="Q653" s="85"/>
      <c r="R653" s="85"/>
      <c r="S653" s="85"/>
      <c r="T653" s="86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T653" s="18" t="s">
        <v>141</v>
      </c>
      <c r="AU653" s="18" t="s">
        <v>82</v>
      </c>
    </row>
    <row r="654" spans="1:63" s="12" customFormat="1" ht="25.9" customHeight="1">
      <c r="A654" s="12"/>
      <c r="B654" s="203"/>
      <c r="C654" s="204"/>
      <c r="D654" s="205" t="s">
        <v>71</v>
      </c>
      <c r="E654" s="206" t="s">
        <v>731</v>
      </c>
      <c r="F654" s="206" t="s">
        <v>732</v>
      </c>
      <c r="G654" s="204"/>
      <c r="H654" s="204"/>
      <c r="I654" s="207"/>
      <c r="J654" s="208">
        <f>BK654</f>
        <v>0</v>
      </c>
      <c r="K654" s="204"/>
      <c r="L654" s="209"/>
      <c r="M654" s="210"/>
      <c r="N654" s="211"/>
      <c r="O654" s="211"/>
      <c r="P654" s="212">
        <f>P655+P665+P675+P752+P936+P952+P991</f>
        <v>0</v>
      </c>
      <c r="Q654" s="211"/>
      <c r="R654" s="212">
        <f>R655+R665+R675+R752+R936+R952+R991</f>
        <v>7.02835861</v>
      </c>
      <c r="S654" s="211"/>
      <c r="T654" s="213">
        <f>T655+T665+T675+T752+T936+T952+T991</f>
        <v>6.094169</v>
      </c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R654" s="214" t="s">
        <v>82</v>
      </c>
      <c r="AT654" s="215" t="s">
        <v>71</v>
      </c>
      <c r="AU654" s="215" t="s">
        <v>72</v>
      </c>
      <c r="AY654" s="214" t="s">
        <v>132</v>
      </c>
      <c r="BK654" s="216">
        <f>BK655+BK665+BK675+BK752+BK936+BK952+BK991</f>
        <v>0</v>
      </c>
    </row>
    <row r="655" spans="1:63" s="12" customFormat="1" ht="22.8" customHeight="1">
      <c r="A655" s="12"/>
      <c r="B655" s="203"/>
      <c r="C655" s="204"/>
      <c r="D655" s="205" t="s">
        <v>71</v>
      </c>
      <c r="E655" s="217" t="s">
        <v>733</v>
      </c>
      <c r="F655" s="217" t="s">
        <v>734</v>
      </c>
      <c r="G655" s="204"/>
      <c r="H655" s="204"/>
      <c r="I655" s="207"/>
      <c r="J655" s="218">
        <f>BK655</f>
        <v>0</v>
      </c>
      <c r="K655" s="204"/>
      <c r="L655" s="209"/>
      <c r="M655" s="210"/>
      <c r="N655" s="211"/>
      <c r="O655" s="211"/>
      <c r="P655" s="212">
        <f>SUM(P656:P664)</f>
        <v>0</v>
      </c>
      <c r="Q655" s="211"/>
      <c r="R655" s="212">
        <f>SUM(R656:R664)</f>
        <v>0.07641655</v>
      </c>
      <c r="S655" s="211"/>
      <c r="T655" s="213">
        <f>SUM(T656:T664)</f>
        <v>0</v>
      </c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R655" s="214" t="s">
        <v>82</v>
      </c>
      <c r="AT655" s="215" t="s">
        <v>71</v>
      </c>
      <c r="AU655" s="215" t="s">
        <v>80</v>
      </c>
      <c r="AY655" s="214" t="s">
        <v>132</v>
      </c>
      <c r="BK655" s="216">
        <f>SUM(BK656:BK664)</f>
        <v>0</v>
      </c>
    </row>
    <row r="656" spans="1:65" s="2" customFormat="1" ht="21.75" customHeight="1">
      <c r="A656" s="39"/>
      <c r="B656" s="40"/>
      <c r="C656" s="219" t="s">
        <v>735</v>
      </c>
      <c r="D656" s="219" t="s">
        <v>134</v>
      </c>
      <c r="E656" s="220" t="s">
        <v>736</v>
      </c>
      <c r="F656" s="221" t="s">
        <v>737</v>
      </c>
      <c r="G656" s="222" t="s">
        <v>137</v>
      </c>
      <c r="H656" s="223">
        <v>218.333</v>
      </c>
      <c r="I656" s="224"/>
      <c r="J656" s="225">
        <f>ROUND(I656*H656,2)</f>
        <v>0</v>
      </c>
      <c r="K656" s="221" t="s">
        <v>138</v>
      </c>
      <c r="L656" s="45"/>
      <c r="M656" s="226" t="s">
        <v>19</v>
      </c>
      <c r="N656" s="227" t="s">
        <v>43</v>
      </c>
      <c r="O656" s="85"/>
      <c r="P656" s="228">
        <f>O656*H656</f>
        <v>0</v>
      </c>
      <c r="Q656" s="228">
        <v>0.00035</v>
      </c>
      <c r="R656" s="228">
        <f>Q656*H656</f>
        <v>0.07641655</v>
      </c>
      <c r="S656" s="228">
        <v>0</v>
      </c>
      <c r="T656" s="229">
        <f>S656*H656</f>
        <v>0</v>
      </c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R656" s="230" t="s">
        <v>239</v>
      </c>
      <c r="AT656" s="230" t="s">
        <v>134</v>
      </c>
      <c r="AU656" s="230" t="s">
        <v>82</v>
      </c>
      <c r="AY656" s="18" t="s">
        <v>132</v>
      </c>
      <c r="BE656" s="231">
        <f>IF(N656="základní",J656,0)</f>
        <v>0</v>
      </c>
      <c r="BF656" s="231">
        <f>IF(N656="snížená",J656,0)</f>
        <v>0</v>
      </c>
      <c r="BG656" s="231">
        <f>IF(N656="zákl. přenesená",J656,0)</f>
        <v>0</v>
      </c>
      <c r="BH656" s="231">
        <f>IF(N656="sníž. přenesená",J656,0)</f>
        <v>0</v>
      </c>
      <c r="BI656" s="231">
        <f>IF(N656="nulová",J656,0)</f>
        <v>0</v>
      </c>
      <c r="BJ656" s="18" t="s">
        <v>80</v>
      </c>
      <c r="BK656" s="231">
        <f>ROUND(I656*H656,2)</f>
        <v>0</v>
      </c>
      <c r="BL656" s="18" t="s">
        <v>239</v>
      </c>
      <c r="BM656" s="230" t="s">
        <v>738</v>
      </c>
    </row>
    <row r="657" spans="1:47" s="2" customFormat="1" ht="12">
      <c r="A657" s="39"/>
      <c r="B657" s="40"/>
      <c r="C657" s="41"/>
      <c r="D657" s="232" t="s">
        <v>141</v>
      </c>
      <c r="E657" s="41"/>
      <c r="F657" s="233" t="s">
        <v>739</v>
      </c>
      <c r="G657" s="41"/>
      <c r="H657" s="41"/>
      <c r="I657" s="137"/>
      <c r="J657" s="41"/>
      <c r="K657" s="41"/>
      <c r="L657" s="45"/>
      <c r="M657" s="234"/>
      <c r="N657" s="235"/>
      <c r="O657" s="85"/>
      <c r="P657" s="85"/>
      <c r="Q657" s="85"/>
      <c r="R657" s="85"/>
      <c r="S657" s="85"/>
      <c r="T657" s="86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T657" s="18" t="s">
        <v>141</v>
      </c>
      <c r="AU657" s="18" t="s">
        <v>82</v>
      </c>
    </row>
    <row r="658" spans="1:51" s="13" customFormat="1" ht="12">
      <c r="A658" s="13"/>
      <c r="B658" s="236"/>
      <c r="C658" s="237"/>
      <c r="D658" s="232" t="s">
        <v>143</v>
      </c>
      <c r="E658" s="238" t="s">
        <v>19</v>
      </c>
      <c r="F658" s="239" t="s">
        <v>321</v>
      </c>
      <c r="G658" s="237"/>
      <c r="H658" s="238" t="s">
        <v>19</v>
      </c>
      <c r="I658" s="240"/>
      <c r="J658" s="237"/>
      <c r="K658" s="237"/>
      <c r="L658" s="241"/>
      <c r="M658" s="242"/>
      <c r="N658" s="243"/>
      <c r="O658" s="243"/>
      <c r="P658" s="243"/>
      <c r="Q658" s="243"/>
      <c r="R658" s="243"/>
      <c r="S658" s="243"/>
      <c r="T658" s="244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45" t="s">
        <v>143</v>
      </c>
      <c r="AU658" s="245" t="s">
        <v>82</v>
      </c>
      <c r="AV658" s="13" t="s">
        <v>80</v>
      </c>
      <c r="AW658" s="13" t="s">
        <v>33</v>
      </c>
      <c r="AX658" s="13" t="s">
        <v>72</v>
      </c>
      <c r="AY658" s="245" t="s">
        <v>132</v>
      </c>
    </row>
    <row r="659" spans="1:51" s="14" customFormat="1" ht="12">
      <c r="A659" s="14"/>
      <c r="B659" s="246"/>
      <c r="C659" s="247"/>
      <c r="D659" s="232" t="s">
        <v>143</v>
      </c>
      <c r="E659" s="248" t="s">
        <v>19</v>
      </c>
      <c r="F659" s="249" t="s">
        <v>740</v>
      </c>
      <c r="G659" s="247"/>
      <c r="H659" s="250">
        <v>29.075</v>
      </c>
      <c r="I659" s="251"/>
      <c r="J659" s="247"/>
      <c r="K659" s="247"/>
      <c r="L659" s="252"/>
      <c r="M659" s="253"/>
      <c r="N659" s="254"/>
      <c r="O659" s="254"/>
      <c r="P659" s="254"/>
      <c r="Q659" s="254"/>
      <c r="R659" s="254"/>
      <c r="S659" s="254"/>
      <c r="T659" s="255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T659" s="256" t="s">
        <v>143</v>
      </c>
      <c r="AU659" s="256" t="s">
        <v>82</v>
      </c>
      <c r="AV659" s="14" t="s">
        <v>82</v>
      </c>
      <c r="AW659" s="14" t="s">
        <v>33</v>
      </c>
      <c r="AX659" s="14" t="s">
        <v>72</v>
      </c>
      <c r="AY659" s="256" t="s">
        <v>132</v>
      </c>
    </row>
    <row r="660" spans="1:51" s="13" customFormat="1" ht="12">
      <c r="A660" s="13"/>
      <c r="B660" s="236"/>
      <c r="C660" s="237"/>
      <c r="D660" s="232" t="s">
        <v>143</v>
      </c>
      <c r="E660" s="238" t="s">
        <v>19</v>
      </c>
      <c r="F660" s="239" t="s">
        <v>323</v>
      </c>
      <c r="G660" s="237"/>
      <c r="H660" s="238" t="s">
        <v>19</v>
      </c>
      <c r="I660" s="240"/>
      <c r="J660" s="237"/>
      <c r="K660" s="237"/>
      <c r="L660" s="241"/>
      <c r="M660" s="242"/>
      <c r="N660" s="243"/>
      <c r="O660" s="243"/>
      <c r="P660" s="243"/>
      <c r="Q660" s="243"/>
      <c r="R660" s="243"/>
      <c r="S660" s="243"/>
      <c r="T660" s="244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45" t="s">
        <v>143</v>
      </c>
      <c r="AU660" s="245" t="s">
        <v>82</v>
      </c>
      <c r="AV660" s="13" t="s">
        <v>80</v>
      </c>
      <c r="AW660" s="13" t="s">
        <v>33</v>
      </c>
      <c r="AX660" s="13" t="s">
        <v>72</v>
      </c>
      <c r="AY660" s="245" t="s">
        <v>132</v>
      </c>
    </row>
    <row r="661" spans="1:51" s="14" customFormat="1" ht="12">
      <c r="A661" s="14"/>
      <c r="B661" s="246"/>
      <c r="C661" s="247"/>
      <c r="D661" s="232" t="s">
        <v>143</v>
      </c>
      <c r="E661" s="248" t="s">
        <v>19</v>
      </c>
      <c r="F661" s="249" t="s">
        <v>741</v>
      </c>
      <c r="G661" s="247"/>
      <c r="H661" s="250">
        <v>189.258</v>
      </c>
      <c r="I661" s="251"/>
      <c r="J661" s="247"/>
      <c r="K661" s="247"/>
      <c r="L661" s="252"/>
      <c r="M661" s="253"/>
      <c r="N661" s="254"/>
      <c r="O661" s="254"/>
      <c r="P661" s="254"/>
      <c r="Q661" s="254"/>
      <c r="R661" s="254"/>
      <c r="S661" s="254"/>
      <c r="T661" s="255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56" t="s">
        <v>143</v>
      </c>
      <c r="AU661" s="256" t="s">
        <v>82</v>
      </c>
      <c r="AV661" s="14" t="s">
        <v>82</v>
      </c>
      <c r="AW661" s="14" t="s">
        <v>33</v>
      </c>
      <c r="AX661" s="14" t="s">
        <v>72</v>
      </c>
      <c r="AY661" s="256" t="s">
        <v>132</v>
      </c>
    </row>
    <row r="662" spans="1:51" s="15" customFormat="1" ht="12">
      <c r="A662" s="15"/>
      <c r="B662" s="257"/>
      <c r="C662" s="258"/>
      <c r="D662" s="232" t="s">
        <v>143</v>
      </c>
      <c r="E662" s="259" t="s">
        <v>19</v>
      </c>
      <c r="F662" s="260" t="s">
        <v>148</v>
      </c>
      <c r="G662" s="258"/>
      <c r="H662" s="261">
        <v>218.333</v>
      </c>
      <c r="I662" s="262"/>
      <c r="J662" s="258"/>
      <c r="K662" s="258"/>
      <c r="L662" s="263"/>
      <c r="M662" s="264"/>
      <c r="N662" s="265"/>
      <c r="O662" s="265"/>
      <c r="P662" s="265"/>
      <c r="Q662" s="265"/>
      <c r="R662" s="265"/>
      <c r="S662" s="265"/>
      <c r="T662" s="266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T662" s="267" t="s">
        <v>143</v>
      </c>
      <c r="AU662" s="267" t="s">
        <v>82</v>
      </c>
      <c r="AV662" s="15" t="s">
        <v>139</v>
      </c>
      <c r="AW662" s="15" t="s">
        <v>33</v>
      </c>
      <c r="AX662" s="15" t="s">
        <v>80</v>
      </c>
      <c r="AY662" s="267" t="s">
        <v>132</v>
      </c>
    </row>
    <row r="663" spans="1:65" s="2" customFormat="1" ht="21.75" customHeight="1">
      <c r="A663" s="39"/>
      <c r="B663" s="40"/>
      <c r="C663" s="219" t="s">
        <v>742</v>
      </c>
      <c r="D663" s="219" t="s">
        <v>134</v>
      </c>
      <c r="E663" s="220" t="s">
        <v>743</v>
      </c>
      <c r="F663" s="221" t="s">
        <v>744</v>
      </c>
      <c r="G663" s="222" t="s">
        <v>179</v>
      </c>
      <c r="H663" s="223">
        <v>0.076</v>
      </c>
      <c r="I663" s="224"/>
      <c r="J663" s="225">
        <f>ROUND(I663*H663,2)</f>
        <v>0</v>
      </c>
      <c r="K663" s="221" t="s">
        <v>138</v>
      </c>
      <c r="L663" s="45"/>
      <c r="M663" s="226" t="s">
        <v>19</v>
      </c>
      <c r="N663" s="227" t="s">
        <v>43</v>
      </c>
      <c r="O663" s="85"/>
      <c r="P663" s="228">
        <f>O663*H663</f>
        <v>0</v>
      </c>
      <c r="Q663" s="228">
        <v>0</v>
      </c>
      <c r="R663" s="228">
        <f>Q663*H663</f>
        <v>0</v>
      </c>
      <c r="S663" s="228">
        <v>0</v>
      </c>
      <c r="T663" s="229">
        <f>S663*H663</f>
        <v>0</v>
      </c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R663" s="230" t="s">
        <v>239</v>
      </c>
      <c r="AT663" s="230" t="s">
        <v>134</v>
      </c>
      <c r="AU663" s="230" t="s">
        <v>82</v>
      </c>
      <c r="AY663" s="18" t="s">
        <v>132</v>
      </c>
      <c r="BE663" s="231">
        <f>IF(N663="základní",J663,0)</f>
        <v>0</v>
      </c>
      <c r="BF663" s="231">
        <f>IF(N663="snížená",J663,0)</f>
        <v>0</v>
      </c>
      <c r="BG663" s="231">
        <f>IF(N663="zákl. přenesená",J663,0)</f>
        <v>0</v>
      </c>
      <c r="BH663" s="231">
        <f>IF(N663="sníž. přenesená",J663,0)</f>
        <v>0</v>
      </c>
      <c r="BI663" s="231">
        <f>IF(N663="nulová",J663,0)</f>
        <v>0</v>
      </c>
      <c r="BJ663" s="18" t="s">
        <v>80</v>
      </c>
      <c r="BK663" s="231">
        <f>ROUND(I663*H663,2)</f>
        <v>0</v>
      </c>
      <c r="BL663" s="18" t="s">
        <v>239</v>
      </c>
      <c r="BM663" s="230" t="s">
        <v>745</v>
      </c>
    </row>
    <row r="664" spans="1:47" s="2" customFormat="1" ht="12">
      <c r="A664" s="39"/>
      <c r="B664" s="40"/>
      <c r="C664" s="41"/>
      <c r="D664" s="232" t="s">
        <v>141</v>
      </c>
      <c r="E664" s="41"/>
      <c r="F664" s="233" t="s">
        <v>746</v>
      </c>
      <c r="G664" s="41"/>
      <c r="H664" s="41"/>
      <c r="I664" s="137"/>
      <c r="J664" s="41"/>
      <c r="K664" s="41"/>
      <c r="L664" s="45"/>
      <c r="M664" s="234"/>
      <c r="N664" s="235"/>
      <c r="O664" s="85"/>
      <c r="P664" s="85"/>
      <c r="Q664" s="85"/>
      <c r="R664" s="85"/>
      <c r="S664" s="85"/>
      <c r="T664" s="86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T664" s="18" t="s">
        <v>141</v>
      </c>
      <c r="AU664" s="18" t="s">
        <v>82</v>
      </c>
    </row>
    <row r="665" spans="1:63" s="12" customFormat="1" ht="22.8" customHeight="1">
      <c r="A665" s="12"/>
      <c r="B665" s="203"/>
      <c r="C665" s="204"/>
      <c r="D665" s="205" t="s">
        <v>71</v>
      </c>
      <c r="E665" s="217" t="s">
        <v>747</v>
      </c>
      <c r="F665" s="217" t="s">
        <v>748</v>
      </c>
      <c r="G665" s="204"/>
      <c r="H665" s="204"/>
      <c r="I665" s="207"/>
      <c r="J665" s="218">
        <f>BK665</f>
        <v>0</v>
      </c>
      <c r="K665" s="204"/>
      <c r="L665" s="209"/>
      <c r="M665" s="210"/>
      <c r="N665" s="211"/>
      <c r="O665" s="211"/>
      <c r="P665" s="212">
        <f>SUM(P666:P674)</f>
        <v>0</v>
      </c>
      <c r="Q665" s="211"/>
      <c r="R665" s="212">
        <f>SUM(R666:R674)</f>
        <v>2.07031</v>
      </c>
      <c r="S665" s="211"/>
      <c r="T665" s="213">
        <f>SUM(T666:T674)</f>
        <v>0</v>
      </c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R665" s="214" t="s">
        <v>82</v>
      </c>
      <c r="AT665" s="215" t="s">
        <v>71</v>
      </c>
      <c r="AU665" s="215" t="s">
        <v>80</v>
      </c>
      <c r="AY665" s="214" t="s">
        <v>132</v>
      </c>
      <c r="BK665" s="216">
        <f>SUM(BK666:BK674)</f>
        <v>0</v>
      </c>
    </row>
    <row r="666" spans="1:65" s="2" customFormat="1" ht="21.75" customHeight="1">
      <c r="A666" s="39"/>
      <c r="B666" s="40"/>
      <c r="C666" s="219" t="s">
        <v>749</v>
      </c>
      <c r="D666" s="219" t="s">
        <v>134</v>
      </c>
      <c r="E666" s="220" t="s">
        <v>750</v>
      </c>
      <c r="F666" s="221" t="s">
        <v>751</v>
      </c>
      <c r="G666" s="222" t="s">
        <v>137</v>
      </c>
      <c r="H666" s="223">
        <v>142.78</v>
      </c>
      <c r="I666" s="224"/>
      <c r="J666" s="225">
        <f>ROUND(I666*H666,2)</f>
        <v>0</v>
      </c>
      <c r="K666" s="221" t="s">
        <v>138</v>
      </c>
      <c r="L666" s="45"/>
      <c r="M666" s="226" t="s">
        <v>19</v>
      </c>
      <c r="N666" s="227" t="s">
        <v>43</v>
      </c>
      <c r="O666" s="85"/>
      <c r="P666" s="228">
        <f>O666*H666</f>
        <v>0</v>
      </c>
      <c r="Q666" s="228">
        <v>0.0145</v>
      </c>
      <c r="R666" s="228">
        <f>Q666*H666</f>
        <v>2.07031</v>
      </c>
      <c r="S666" s="228">
        <v>0</v>
      </c>
      <c r="T666" s="229">
        <f>S666*H666</f>
        <v>0</v>
      </c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R666" s="230" t="s">
        <v>239</v>
      </c>
      <c r="AT666" s="230" t="s">
        <v>134</v>
      </c>
      <c r="AU666" s="230" t="s">
        <v>82</v>
      </c>
      <c r="AY666" s="18" t="s">
        <v>132</v>
      </c>
      <c r="BE666" s="231">
        <f>IF(N666="základní",J666,0)</f>
        <v>0</v>
      </c>
      <c r="BF666" s="231">
        <f>IF(N666="snížená",J666,0)</f>
        <v>0</v>
      </c>
      <c r="BG666" s="231">
        <f>IF(N666="zákl. přenesená",J666,0)</f>
        <v>0</v>
      </c>
      <c r="BH666" s="231">
        <f>IF(N666="sníž. přenesená",J666,0)</f>
        <v>0</v>
      </c>
      <c r="BI666" s="231">
        <f>IF(N666="nulová",J666,0)</f>
        <v>0</v>
      </c>
      <c r="BJ666" s="18" t="s">
        <v>80</v>
      </c>
      <c r="BK666" s="231">
        <f>ROUND(I666*H666,2)</f>
        <v>0</v>
      </c>
      <c r="BL666" s="18" t="s">
        <v>239</v>
      </c>
      <c r="BM666" s="230" t="s">
        <v>752</v>
      </c>
    </row>
    <row r="667" spans="1:47" s="2" customFormat="1" ht="12">
      <c r="A667" s="39"/>
      <c r="B667" s="40"/>
      <c r="C667" s="41"/>
      <c r="D667" s="232" t="s">
        <v>141</v>
      </c>
      <c r="E667" s="41"/>
      <c r="F667" s="233" t="s">
        <v>753</v>
      </c>
      <c r="G667" s="41"/>
      <c r="H667" s="41"/>
      <c r="I667" s="137"/>
      <c r="J667" s="41"/>
      <c r="K667" s="41"/>
      <c r="L667" s="45"/>
      <c r="M667" s="234"/>
      <c r="N667" s="235"/>
      <c r="O667" s="85"/>
      <c r="P667" s="85"/>
      <c r="Q667" s="85"/>
      <c r="R667" s="85"/>
      <c r="S667" s="85"/>
      <c r="T667" s="86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T667" s="18" t="s">
        <v>141</v>
      </c>
      <c r="AU667" s="18" t="s">
        <v>82</v>
      </c>
    </row>
    <row r="668" spans="1:51" s="13" customFormat="1" ht="12">
      <c r="A668" s="13"/>
      <c r="B668" s="236"/>
      <c r="C668" s="237"/>
      <c r="D668" s="232" t="s">
        <v>143</v>
      </c>
      <c r="E668" s="238" t="s">
        <v>19</v>
      </c>
      <c r="F668" s="239" t="s">
        <v>754</v>
      </c>
      <c r="G668" s="237"/>
      <c r="H668" s="238" t="s">
        <v>19</v>
      </c>
      <c r="I668" s="240"/>
      <c r="J668" s="237"/>
      <c r="K668" s="237"/>
      <c r="L668" s="241"/>
      <c r="M668" s="242"/>
      <c r="N668" s="243"/>
      <c r="O668" s="243"/>
      <c r="P668" s="243"/>
      <c r="Q668" s="243"/>
      <c r="R668" s="243"/>
      <c r="S668" s="243"/>
      <c r="T668" s="244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45" t="s">
        <v>143</v>
      </c>
      <c r="AU668" s="245" t="s">
        <v>82</v>
      </c>
      <c r="AV668" s="13" t="s">
        <v>80</v>
      </c>
      <c r="AW668" s="13" t="s">
        <v>33</v>
      </c>
      <c r="AX668" s="13" t="s">
        <v>72</v>
      </c>
      <c r="AY668" s="245" t="s">
        <v>132</v>
      </c>
    </row>
    <row r="669" spans="1:51" s="14" customFormat="1" ht="12">
      <c r="A669" s="14"/>
      <c r="B669" s="246"/>
      <c r="C669" s="247"/>
      <c r="D669" s="232" t="s">
        <v>143</v>
      </c>
      <c r="E669" s="248" t="s">
        <v>19</v>
      </c>
      <c r="F669" s="249" t="s">
        <v>755</v>
      </c>
      <c r="G669" s="247"/>
      <c r="H669" s="250">
        <v>104</v>
      </c>
      <c r="I669" s="251"/>
      <c r="J669" s="247"/>
      <c r="K669" s="247"/>
      <c r="L669" s="252"/>
      <c r="M669" s="253"/>
      <c r="N669" s="254"/>
      <c r="O669" s="254"/>
      <c r="P669" s="254"/>
      <c r="Q669" s="254"/>
      <c r="R669" s="254"/>
      <c r="S669" s="254"/>
      <c r="T669" s="255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56" t="s">
        <v>143</v>
      </c>
      <c r="AU669" s="256" t="s">
        <v>82</v>
      </c>
      <c r="AV669" s="14" t="s">
        <v>82</v>
      </c>
      <c r="AW669" s="14" t="s">
        <v>33</v>
      </c>
      <c r="AX669" s="14" t="s">
        <v>72</v>
      </c>
      <c r="AY669" s="256" t="s">
        <v>132</v>
      </c>
    </row>
    <row r="670" spans="1:51" s="14" customFormat="1" ht="12">
      <c r="A670" s="14"/>
      <c r="B670" s="246"/>
      <c r="C670" s="247"/>
      <c r="D670" s="232" t="s">
        <v>143</v>
      </c>
      <c r="E670" s="248" t="s">
        <v>19</v>
      </c>
      <c r="F670" s="249" t="s">
        <v>756</v>
      </c>
      <c r="G670" s="247"/>
      <c r="H670" s="250">
        <v>32.76</v>
      </c>
      <c r="I670" s="251"/>
      <c r="J670" s="247"/>
      <c r="K670" s="247"/>
      <c r="L670" s="252"/>
      <c r="M670" s="253"/>
      <c r="N670" s="254"/>
      <c r="O670" s="254"/>
      <c r="P670" s="254"/>
      <c r="Q670" s="254"/>
      <c r="R670" s="254"/>
      <c r="S670" s="254"/>
      <c r="T670" s="255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56" t="s">
        <v>143</v>
      </c>
      <c r="AU670" s="256" t="s">
        <v>82</v>
      </c>
      <c r="AV670" s="14" t="s">
        <v>82</v>
      </c>
      <c r="AW670" s="14" t="s">
        <v>33</v>
      </c>
      <c r="AX670" s="14" t="s">
        <v>72</v>
      </c>
      <c r="AY670" s="256" t="s">
        <v>132</v>
      </c>
    </row>
    <row r="671" spans="1:51" s="14" customFormat="1" ht="12">
      <c r="A671" s="14"/>
      <c r="B671" s="246"/>
      <c r="C671" s="247"/>
      <c r="D671" s="232" t="s">
        <v>143</v>
      </c>
      <c r="E671" s="248" t="s">
        <v>19</v>
      </c>
      <c r="F671" s="249" t="s">
        <v>757</v>
      </c>
      <c r="G671" s="247"/>
      <c r="H671" s="250">
        <v>6.02</v>
      </c>
      <c r="I671" s="251"/>
      <c r="J671" s="247"/>
      <c r="K671" s="247"/>
      <c r="L671" s="252"/>
      <c r="M671" s="253"/>
      <c r="N671" s="254"/>
      <c r="O671" s="254"/>
      <c r="P671" s="254"/>
      <c r="Q671" s="254"/>
      <c r="R671" s="254"/>
      <c r="S671" s="254"/>
      <c r="T671" s="255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56" t="s">
        <v>143</v>
      </c>
      <c r="AU671" s="256" t="s">
        <v>82</v>
      </c>
      <c r="AV671" s="14" t="s">
        <v>82</v>
      </c>
      <c r="AW671" s="14" t="s">
        <v>33</v>
      </c>
      <c r="AX671" s="14" t="s">
        <v>72</v>
      </c>
      <c r="AY671" s="256" t="s">
        <v>132</v>
      </c>
    </row>
    <row r="672" spans="1:51" s="15" customFormat="1" ht="12">
      <c r="A672" s="15"/>
      <c r="B672" s="257"/>
      <c r="C672" s="258"/>
      <c r="D672" s="232" t="s">
        <v>143</v>
      </c>
      <c r="E672" s="259" t="s">
        <v>19</v>
      </c>
      <c r="F672" s="260" t="s">
        <v>148</v>
      </c>
      <c r="G672" s="258"/>
      <c r="H672" s="261">
        <v>142.78</v>
      </c>
      <c r="I672" s="262"/>
      <c r="J672" s="258"/>
      <c r="K672" s="258"/>
      <c r="L672" s="263"/>
      <c r="M672" s="264"/>
      <c r="N672" s="265"/>
      <c r="O672" s="265"/>
      <c r="P672" s="265"/>
      <c r="Q672" s="265"/>
      <c r="R672" s="265"/>
      <c r="S672" s="265"/>
      <c r="T672" s="266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T672" s="267" t="s">
        <v>143</v>
      </c>
      <c r="AU672" s="267" t="s">
        <v>82</v>
      </c>
      <c r="AV672" s="15" t="s">
        <v>139</v>
      </c>
      <c r="AW672" s="15" t="s">
        <v>33</v>
      </c>
      <c r="AX672" s="15" t="s">
        <v>80</v>
      </c>
      <c r="AY672" s="267" t="s">
        <v>132</v>
      </c>
    </row>
    <row r="673" spans="1:65" s="2" customFormat="1" ht="21.75" customHeight="1">
      <c r="A673" s="39"/>
      <c r="B673" s="40"/>
      <c r="C673" s="219" t="s">
        <v>758</v>
      </c>
      <c r="D673" s="219" t="s">
        <v>134</v>
      </c>
      <c r="E673" s="220" t="s">
        <v>759</v>
      </c>
      <c r="F673" s="221" t="s">
        <v>760</v>
      </c>
      <c r="G673" s="222" t="s">
        <v>179</v>
      </c>
      <c r="H673" s="223">
        <v>2.07</v>
      </c>
      <c r="I673" s="224"/>
      <c r="J673" s="225">
        <f>ROUND(I673*H673,2)</f>
        <v>0</v>
      </c>
      <c r="K673" s="221" t="s">
        <v>138</v>
      </c>
      <c r="L673" s="45"/>
      <c r="M673" s="226" t="s">
        <v>19</v>
      </c>
      <c r="N673" s="227" t="s">
        <v>43</v>
      </c>
      <c r="O673" s="85"/>
      <c r="P673" s="228">
        <f>O673*H673</f>
        <v>0</v>
      </c>
      <c r="Q673" s="228">
        <v>0</v>
      </c>
      <c r="R673" s="228">
        <f>Q673*H673</f>
        <v>0</v>
      </c>
      <c r="S673" s="228">
        <v>0</v>
      </c>
      <c r="T673" s="229">
        <f>S673*H673</f>
        <v>0</v>
      </c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R673" s="230" t="s">
        <v>239</v>
      </c>
      <c r="AT673" s="230" t="s">
        <v>134</v>
      </c>
      <c r="AU673" s="230" t="s">
        <v>82</v>
      </c>
      <c r="AY673" s="18" t="s">
        <v>132</v>
      </c>
      <c r="BE673" s="231">
        <f>IF(N673="základní",J673,0)</f>
        <v>0</v>
      </c>
      <c r="BF673" s="231">
        <f>IF(N673="snížená",J673,0)</f>
        <v>0</v>
      </c>
      <c r="BG673" s="231">
        <f>IF(N673="zákl. přenesená",J673,0)</f>
        <v>0</v>
      </c>
      <c r="BH673" s="231">
        <f>IF(N673="sníž. přenesená",J673,0)</f>
        <v>0</v>
      </c>
      <c r="BI673" s="231">
        <f>IF(N673="nulová",J673,0)</f>
        <v>0</v>
      </c>
      <c r="BJ673" s="18" t="s">
        <v>80</v>
      </c>
      <c r="BK673" s="231">
        <f>ROUND(I673*H673,2)</f>
        <v>0</v>
      </c>
      <c r="BL673" s="18" t="s">
        <v>239</v>
      </c>
      <c r="BM673" s="230" t="s">
        <v>761</v>
      </c>
    </row>
    <row r="674" spans="1:47" s="2" customFormat="1" ht="12">
      <c r="A674" s="39"/>
      <c r="B674" s="40"/>
      <c r="C674" s="41"/>
      <c r="D674" s="232" t="s">
        <v>141</v>
      </c>
      <c r="E674" s="41"/>
      <c r="F674" s="233" t="s">
        <v>762</v>
      </c>
      <c r="G674" s="41"/>
      <c r="H674" s="41"/>
      <c r="I674" s="137"/>
      <c r="J674" s="41"/>
      <c r="K674" s="41"/>
      <c r="L674" s="45"/>
      <c r="M674" s="234"/>
      <c r="N674" s="235"/>
      <c r="O674" s="85"/>
      <c r="P674" s="85"/>
      <c r="Q674" s="85"/>
      <c r="R674" s="85"/>
      <c r="S674" s="85"/>
      <c r="T674" s="86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T674" s="18" t="s">
        <v>141</v>
      </c>
      <c r="AU674" s="18" t="s">
        <v>82</v>
      </c>
    </row>
    <row r="675" spans="1:63" s="12" customFormat="1" ht="22.8" customHeight="1">
      <c r="A675" s="12"/>
      <c r="B675" s="203"/>
      <c r="C675" s="204"/>
      <c r="D675" s="205" t="s">
        <v>71</v>
      </c>
      <c r="E675" s="217" t="s">
        <v>763</v>
      </c>
      <c r="F675" s="217" t="s">
        <v>764</v>
      </c>
      <c r="G675" s="204"/>
      <c r="H675" s="204"/>
      <c r="I675" s="207"/>
      <c r="J675" s="218">
        <f>BK675</f>
        <v>0</v>
      </c>
      <c r="K675" s="204"/>
      <c r="L675" s="209"/>
      <c r="M675" s="210"/>
      <c r="N675" s="211"/>
      <c r="O675" s="211"/>
      <c r="P675" s="212">
        <f>SUM(P676:P751)</f>
        <v>0</v>
      </c>
      <c r="Q675" s="211"/>
      <c r="R675" s="212">
        <f>SUM(R676:R751)</f>
        <v>1.81528086</v>
      </c>
      <c r="S675" s="211"/>
      <c r="T675" s="213">
        <f>SUM(T676:T751)</f>
        <v>1.4401089999999999</v>
      </c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R675" s="214" t="s">
        <v>82</v>
      </c>
      <c r="AT675" s="215" t="s">
        <v>71</v>
      </c>
      <c r="AU675" s="215" t="s">
        <v>80</v>
      </c>
      <c r="AY675" s="214" t="s">
        <v>132</v>
      </c>
      <c r="BK675" s="216">
        <f>SUM(BK676:BK751)</f>
        <v>0</v>
      </c>
    </row>
    <row r="676" spans="1:65" s="2" customFormat="1" ht="21.75" customHeight="1">
      <c r="A676" s="39"/>
      <c r="B676" s="40"/>
      <c r="C676" s="219" t="s">
        <v>765</v>
      </c>
      <c r="D676" s="219" t="s">
        <v>134</v>
      </c>
      <c r="E676" s="220" t="s">
        <v>766</v>
      </c>
      <c r="F676" s="221" t="s">
        <v>767</v>
      </c>
      <c r="G676" s="222" t="s">
        <v>368</v>
      </c>
      <c r="H676" s="223">
        <v>554.9</v>
      </c>
      <c r="I676" s="224"/>
      <c r="J676" s="225">
        <f>ROUND(I676*H676,2)</f>
        <v>0</v>
      </c>
      <c r="K676" s="221" t="s">
        <v>138</v>
      </c>
      <c r="L676" s="45"/>
      <c r="M676" s="226" t="s">
        <v>19</v>
      </c>
      <c r="N676" s="227" t="s">
        <v>43</v>
      </c>
      <c r="O676" s="85"/>
      <c r="P676" s="228">
        <f>O676*H676</f>
        <v>0</v>
      </c>
      <c r="Q676" s="228">
        <v>0</v>
      </c>
      <c r="R676" s="228">
        <f>Q676*H676</f>
        <v>0</v>
      </c>
      <c r="S676" s="228">
        <v>0.00191</v>
      </c>
      <c r="T676" s="229">
        <f>S676*H676</f>
        <v>1.0598589999999999</v>
      </c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R676" s="230" t="s">
        <v>239</v>
      </c>
      <c r="AT676" s="230" t="s">
        <v>134</v>
      </c>
      <c r="AU676" s="230" t="s">
        <v>82</v>
      </c>
      <c r="AY676" s="18" t="s">
        <v>132</v>
      </c>
      <c r="BE676" s="231">
        <f>IF(N676="základní",J676,0)</f>
        <v>0</v>
      </c>
      <c r="BF676" s="231">
        <f>IF(N676="snížená",J676,0)</f>
        <v>0</v>
      </c>
      <c r="BG676" s="231">
        <f>IF(N676="zákl. přenesená",J676,0)</f>
        <v>0</v>
      </c>
      <c r="BH676" s="231">
        <f>IF(N676="sníž. přenesená",J676,0)</f>
        <v>0</v>
      </c>
      <c r="BI676" s="231">
        <f>IF(N676="nulová",J676,0)</f>
        <v>0</v>
      </c>
      <c r="BJ676" s="18" t="s">
        <v>80</v>
      </c>
      <c r="BK676" s="231">
        <f>ROUND(I676*H676,2)</f>
        <v>0</v>
      </c>
      <c r="BL676" s="18" t="s">
        <v>239</v>
      </c>
      <c r="BM676" s="230" t="s">
        <v>768</v>
      </c>
    </row>
    <row r="677" spans="1:47" s="2" customFormat="1" ht="12">
      <c r="A677" s="39"/>
      <c r="B677" s="40"/>
      <c r="C677" s="41"/>
      <c r="D677" s="232" t="s">
        <v>141</v>
      </c>
      <c r="E677" s="41"/>
      <c r="F677" s="233" t="s">
        <v>769</v>
      </c>
      <c r="G677" s="41"/>
      <c r="H677" s="41"/>
      <c r="I677" s="137"/>
      <c r="J677" s="41"/>
      <c r="K677" s="41"/>
      <c r="L677" s="45"/>
      <c r="M677" s="234"/>
      <c r="N677" s="235"/>
      <c r="O677" s="85"/>
      <c r="P677" s="85"/>
      <c r="Q677" s="85"/>
      <c r="R677" s="85"/>
      <c r="S677" s="85"/>
      <c r="T677" s="86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T677" s="18" t="s">
        <v>141</v>
      </c>
      <c r="AU677" s="18" t="s">
        <v>82</v>
      </c>
    </row>
    <row r="678" spans="1:51" s="13" customFormat="1" ht="12">
      <c r="A678" s="13"/>
      <c r="B678" s="236"/>
      <c r="C678" s="237"/>
      <c r="D678" s="232" t="s">
        <v>143</v>
      </c>
      <c r="E678" s="238" t="s">
        <v>19</v>
      </c>
      <c r="F678" s="239" t="s">
        <v>770</v>
      </c>
      <c r="G678" s="237"/>
      <c r="H678" s="238" t="s">
        <v>19</v>
      </c>
      <c r="I678" s="240"/>
      <c r="J678" s="237"/>
      <c r="K678" s="237"/>
      <c r="L678" s="241"/>
      <c r="M678" s="242"/>
      <c r="N678" s="243"/>
      <c r="O678" s="243"/>
      <c r="P678" s="243"/>
      <c r="Q678" s="243"/>
      <c r="R678" s="243"/>
      <c r="S678" s="243"/>
      <c r="T678" s="244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45" t="s">
        <v>143</v>
      </c>
      <c r="AU678" s="245" t="s">
        <v>82</v>
      </c>
      <c r="AV678" s="13" t="s">
        <v>80</v>
      </c>
      <c r="AW678" s="13" t="s">
        <v>33</v>
      </c>
      <c r="AX678" s="13" t="s">
        <v>72</v>
      </c>
      <c r="AY678" s="245" t="s">
        <v>132</v>
      </c>
    </row>
    <row r="679" spans="1:51" s="14" customFormat="1" ht="12">
      <c r="A679" s="14"/>
      <c r="B679" s="246"/>
      <c r="C679" s="247"/>
      <c r="D679" s="232" t="s">
        <v>143</v>
      </c>
      <c r="E679" s="248" t="s">
        <v>19</v>
      </c>
      <c r="F679" s="249" t="s">
        <v>771</v>
      </c>
      <c r="G679" s="247"/>
      <c r="H679" s="250">
        <v>144.2</v>
      </c>
      <c r="I679" s="251"/>
      <c r="J679" s="247"/>
      <c r="K679" s="247"/>
      <c r="L679" s="252"/>
      <c r="M679" s="253"/>
      <c r="N679" s="254"/>
      <c r="O679" s="254"/>
      <c r="P679" s="254"/>
      <c r="Q679" s="254"/>
      <c r="R679" s="254"/>
      <c r="S679" s="254"/>
      <c r="T679" s="255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56" t="s">
        <v>143</v>
      </c>
      <c r="AU679" s="256" t="s">
        <v>82</v>
      </c>
      <c r="AV679" s="14" t="s">
        <v>82</v>
      </c>
      <c r="AW679" s="14" t="s">
        <v>33</v>
      </c>
      <c r="AX679" s="14" t="s">
        <v>72</v>
      </c>
      <c r="AY679" s="256" t="s">
        <v>132</v>
      </c>
    </row>
    <row r="680" spans="1:51" s="13" customFormat="1" ht="12">
      <c r="A680" s="13"/>
      <c r="B680" s="236"/>
      <c r="C680" s="237"/>
      <c r="D680" s="232" t="s">
        <v>143</v>
      </c>
      <c r="E680" s="238" t="s">
        <v>19</v>
      </c>
      <c r="F680" s="239" t="s">
        <v>772</v>
      </c>
      <c r="G680" s="237"/>
      <c r="H680" s="238" t="s">
        <v>19</v>
      </c>
      <c r="I680" s="240"/>
      <c r="J680" s="237"/>
      <c r="K680" s="237"/>
      <c r="L680" s="241"/>
      <c r="M680" s="242"/>
      <c r="N680" s="243"/>
      <c r="O680" s="243"/>
      <c r="P680" s="243"/>
      <c r="Q680" s="243"/>
      <c r="R680" s="243"/>
      <c r="S680" s="243"/>
      <c r="T680" s="244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45" t="s">
        <v>143</v>
      </c>
      <c r="AU680" s="245" t="s">
        <v>82</v>
      </c>
      <c r="AV680" s="13" t="s">
        <v>80</v>
      </c>
      <c r="AW680" s="13" t="s">
        <v>33</v>
      </c>
      <c r="AX680" s="13" t="s">
        <v>72</v>
      </c>
      <c r="AY680" s="245" t="s">
        <v>132</v>
      </c>
    </row>
    <row r="681" spans="1:51" s="14" customFormat="1" ht="12">
      <c r="A681" s="14"/>
      <c r="B681" s="246"/>
      <c r="C681" s="247"/>
      <c r="D681" s="232" t="s">
        <v>143</v>
      </c>
      <c r="E681" s="248" t="s">
        <v>19</v>
      </c>
      <c r="F681" s="249" t="s">
        <v>773</v>
      </c>
      <c r="G681" s="247"/>
      <c r="H681" s="250">
        <v>204.7</v>
      </c>
      <c r="I681" s="251"/>
      <c r="J681" s="247"/>
      <c r="K681" s="247"/>
      <c r="L681" s="252"/>
      <c r="M681" s="253"/>
      <c r="N681" s="254"/>
      <c r="O681" s="254"/>
      <c r="P681" s="254"/>
      <c r="Q681" s="254"/>
      <c r="R681" s="254"/>
      <c r="S681" s="254"/>
      <c r="T681" s="255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56" t="s">
        <v>143</v>
      </c>
      <c r="AU681" s="256" t="s">
        <v>82</v>
      </c>
      <c r="AV681" s="14" t="s">
        <v>82</v>
      </c>
      <c r="AW681" s="14" t="s">
        <v>33</v>
      </c>
      <c r="AX681" s="14" t="s">
        <v>72</v>
      </c>
      <c r="AY681" s="256" t="s">
        <v>132</v>
      </c>
    </row>
    <row r="682" spans="1:51" s="13" customFormat="1" ht="12">
      <c r="A682" s="13"/>
      <c r="B682" s="236"/>
      <c r="C682" s="237"/>
      <c r="D682" s="232" t="s">
        <v>143</v>
      </c>
      <c r="E682" s="238" t="s">
        <v>19</v>
      </c>
      <c r="F682" s="239" t="s">
        <v>774</v>
      </c>
      <c r="G682" s="237"/>
      <c r="H682" s="238" t="s">
        <v>19</v>
      </c>
      <c r="I682" s="240"/>
      <c r="J682" s="237"/>
      <c r="K682" s="237"/>
      <c r="L682" s="241"/>
      <c r="M682" s="242"/>
      <c r="N682" s="243"/>
      <c r="O682" s="243"/>
      <c r="P682" s="243"/>
      <c r="Q682" s="243"/>
      <c r="R682" s="243"/>
      <c r="S682" s="243"/>
      <c r="T682" s="244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45" t="s">
        <v>143</v>
      </c>
      <c r="AU682" s="245" t="s">
        <v>82</v>
      </c>
      <c r="AV682" s="13" t="s">
        <v>80</v>
      </c>
      <c r="AW682" s="13" t="s">
        <v>33</v>
      </c>
      <c r="AX682" s="13" t="s">
        <v>72</v>
      </c>
      <c r="AY682" s="245" t="s">
        <v>132</v>
      </c>
    </row>
    <row r="683" spans="1:51" s="14" customFormat="1" ht="12">
      <c r="A683" s="14"/>
      <c r="B683" s="246"/>
      <c r="C683" s="247"/>
      <c r="D683" s="232" t="s">
        <v>143</v>
      </c>
      <c r="E683" s="248" t="s">
        <v>19</v>
      </c>
      <c r="F683" s="249" t="s">
        <v>775</v>
      </c>
      <c r="G683" s="247"/>
      <c r="H683" s="250">
        <v>206</v>
      </c>
      <c r="I683" s="251"/>
      <c r="J683" s="247"/>
      <c r="K683" s="247"/>
      <c r="L683" s="252"/>
      <c r="M683" s="253"/>
      <c r="N683" s="254"/>
      <c r="O683" s="254"/>
      <c r="P683" s="254"/>
      <c r="Q683" s="254"/>
      <c r="R683" s="254"/>
      <c r="S683" s="254"/>
      <c r="T683" s="255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56" t="s">
        <v>143</v>
      </c>
      <c r="AU683" s="256" t="s">
        <v>82</v>
      </c>
      <c r="AV683" s="14" t="s">
        <v>82</v>
      </c>
      <c r="AW683" s="14" t="s">
        <v>33</v>
      </c>
      <c r="AX683" s="14" t="s">
        <v>72</v>
      </c>
      <c r="AY683" s="256" t="s">
        <v>132</v>
      </c>
    </row>
    <row r="684" spans="1:51" s="15" customFormat="1" ht="12">
      <c r="A684" s="15"/>
      <c r="B684" s="257"/>
      <c r="C684" s="258"/>
      <c r="D684" s="232" t="s">
        <v>143</v>
      </c>
      <c r="E684" s="259" t="s">
        <v>19</v>
      </c>
      <c r="F684" s="260" t="s">
        <v>148</v>
      </c>
      <c r="G684" s="258"/>
      <c r="H684" s="261">
        <v>554.9</v>
      </c>
      <c r="I684" s="262"/>
      <c r="J684" s="258"/>
      <c r="K684" s="258"/>
      <c r="L684" s="263"/>
      <c r="M684" s="264"/>
      <c r="N684" s="265"/>
      <c r="O684" s="265"/>
      <c r="P684" s="265"/>
      <c r="Q684" s="265"/>
      <c r="R684" s="265"/>
      <c r="S684" s="265"/>
      <c r="T684" s="266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T684" s="267" t="s">
        <v>143</v>
      </c>
      <c r="AU684" s="267" t="s">
        <v>82</v>
      </c>
      <c r="AV684" s="15" t="s">
        <v>139</v>
      </c>
      <c r="AW684" s="15" t="s">
        <v>33</v>
      </c>
      <c r="AX684" s="15" t="s">
        <v>80</v>
      </c>
      <c r="AY684" s="267" t="s">
        <v>132</v>
      </c>
    </row>
    <row r="685" spans="1:65" s="2" customFormat="1" ht="16.5" customHeight="1">
      <c r="A685" s="39"/>
      <c r="B685" s="40"/>
      <c r="C685" s="219" t="s">
        <v>776</v>
      </c>
      <c r="D685" s="219" t="s">
        <v>134</v>
      </c>
      <c r="E685" s="220" t="s">
        <v>777</v>
      </c>
      <c r="F685" s="221" t="s">
        <v>778</v>
      </c>
      <c r="G685" s="222" t="s">
        <v>368</v>
      </c>
      <c r="H685" s="223">
        <v>82.2</v>
      </c>
      <c r="I685" s="224"/>
      <c r="J685" s="225">
        <f>ROUND(I685*H685,2)</f>
        <v>0</v>
      </c>
      <c r="K685" s="221" t="s">
        <v>138</v>
      </c>
      <c r="L685" s="45"/>
      <c r="M685" s="226" t="s">
        <v>19</v>
      </c>
      <c r="N685" s="227" t="s">
        <v>43</v>
      </c>
      <c r="O685" s="85"/>
      <c r="P685" s="228">
        <f>O685*H685</f>
        <v>0</v>
      </c>
      <c r="Q685" s="228">
        <v>0</v>
      </c>
      <c r="R685" s="228">
        <f>Q685*H685</f>
        <v>0</v>
      </c>
      <c r="S685" s="228">
        <v>0.00175</v>
      </c>
      <c r="T685" s="229">
        <f>S685*H685</f>
        <v>0.14385</v>
      </c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R685" s="230" t="s">
        <v>239</v>
      </c>
      <c r="AT685" s="230" t="s">
        <v>134</v>
      </c>
      <c r="AU685" s="230" t="s">
        <v>82</v>
      </c>
      <c r="AY685" s="18" t="s">
        <v>132</v>
      </c>
      <c r="BE685" s="231">
        <f>IF(N685="základní",J685,0)</f>
        <v>0</v>
      </c>
      <c r="BF685" s="231">
        <f>IF(N685="snížená",J685,0)</f>
        <v>0</v>
      </c>
      <c r="BG685" s="231">
        <f>IF(N685="zákl. přenesená",J685,0)</f>
        <v>0</v>
      </c>
      <c r="BH685" s="231">
        <f>IF(N685="sníž. přenesená",J685,0)</f>
        <v>0</v>
      </c>
      <c r="BI685" s="231">
        <f>IF(N685="nulová",J685,0)</f>
        <v>0</v>
      </c>
      <c r="BJ685" s="18" t="s">
        <v>80</v>
      </c>
      <c r="BK685" s="231">
        <f>ROUND(I685*H685,2)</f>
        <v>0</v>
      </c>
      <c r="BL685" s="18" t="s">
        <v>239</v>
      </c>
      <c r="BM685" s="230" t="s">
        <v>779</v>
      </c>
    </row>
    <row r="686" spans="1:47" s="2" customFormat="1" ht="12">
      <c r="A686" s="39"/>
      <c r="B686" s="40"/>
      <c r="C686" s="41"/>
      <c r="D686" s="232" t="s">
        <v>141</v>
      </c>
      <c r="E686" s="41"/>
      <c r="F686" s="233" t="s">
        <v>780</v>
      </c>
      <c r="G686" s="41"/>
      <c r="H686" s="41"/>
      <c r="I686" s="137"/>
      <c r="J686" s="41"/>
      <c r="K686" s="41"/>
      <c r="L686" s="45"/>
      <c r="M686" s="234"/>
      <c r="N686" s="235"/>
      <c r="O686" s="85"/>
      <c r="P686" s="85"/>
      <c r="Q686" s="85"/>
      <c r="R686" s="85"/>
      <c r="S686" s="85"/>
      <c r="T686" s="86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T686" s="18" t="s">
        <v>141</v>
      </c>
      <c r="AU686" s="18" t="s">
        <v>82</v>
      </c>
    </row>
    <row r="687" spans="1:51" s="13" customFormat="1" ht="12">
      <c r="A687" s="13"/>
      <c r="B687" s="236"/>
      <c r="C687" s="237"/>
      <c r="D687" s="232" t="s">
        <v>143</v>
      </c>
      <c r="E687" s="238" t="s">
        <v>19</v>
      </c>
      <c r="F687" s="239" t="s">
        <v>781</v>
      </c>
      <c r="G687" s="237"/>
      <c r="H687" s="238" t="s">
        <v>19</v>
      </c>
      <c r="I687" s="240"/>
      <c r="J687" s="237"/>
      <c r="K687" s="237"/>
      <c r="L687" s="241"/>
      <c r="M687" s="242"/>
      <c r="N687" s="243"/>
      <c r="O687" s="243"/>
      <c r="P687" s="243"/>
      <c r="Q687" s="243"/>
      <c r="R687" s="243"/>
      <c r="S687" s="243"/>
      <c r="T687" s="244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45" t="s">
        <v>143</v>
      </c>
      <c r="AU687" s="245" t="s">
        <v>82</v>
      </c>
      <c r="AV687" s="13" t="s">
        <v>80</v>
      </c>
      <c r="AW687" s="13" t="s">
        <v>33</v>
      </c>
      <c r="AX687" s="13" t="s">
        <v>72</v>
      </c>
      <c r="AY687" s="245" t="s">
        <v>132</v>
      </c>
    </row>
    <row r="688" spans="1:51" s="14" customFormat="1" ht="12">
      <c r="A688" s="14"/>
      <c r="B688" s="246"/>
      <c r="C688" s="247"/>
      <c r="D688" s="232" t="s">
        <v>143</v>
      </c>
      <c r="E688" s="248" t="s">
        <v>19</v>
      </c>
      <c r="F688" s="249" t="s">
        <v>782</v>
      </c>
      <c r="G688" s="247"/>
      <c r="H688" s="250">
        <v>82.2</v>
      </c>
      <c r="I688" s="251"/>
      <c r="J688" s="247"/>
      <c r="K688" s="247"/>
      <c r="L688" s="252"/>
      <c r="M688" s="253"/>
      <c r="N688" s="254"/>
      <c r="O688" s="254"/>
      <c r="P688" s="254"/>
      <c r="Q688" s="254"/>
      <c r="R688" s="254"/>
      <c r="S688" s="254"/>
      <c r="T688" s="255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56" t="s">
        <v>143</v>
      </c>
      <c r="AU688" s="256" t="s">
        <v>82</v>
      </c>
      <c r="AV688" s="14" t="s">
        <v>82</v>
      </c>
      <c r="AW688" s="14" t="s">
        <v>33</v>
      </c>
      <c r="AX688" s="14" t="s">
        <v>72</v>
      </c>
      <c r="AY688" s="256" t="s">
        <v>132</v>
      </c>
    </row>
    <row r="689" spans="1:51" s="15" customFormat="1" ht="12">
      <c r="A689" s="15"/>
      <c r="B689" s="257"/>
      <c r="C689" s="258"/>
      <c r="D689" s="232" t="s">
        <v>143</v>
      </c>
      <c r="E689" s="259" t="s">
        <v>19</v>
      </c>
      <c r="F689" s="260" t="s">
        <v>148</v>
      </c>
      <c r="G689" s="258"/>
      <c r="H689" s="261">
        <v>82.2</v>
      </c>
      <c r="I689" s="262"/>
      <c r="J689" s="258"/>
      <c r="K689" s="258"/>
      <c r="L689" s="263"/>
      <c r="M689" s="264"/>
      <c r="N689" s="265"/>
      <c r="O689" s="265"/>
      <c r="P689" s="265"/>
      <c r="Q689" s="265"/>
      <c r="R689" s="265"/>
      <c r="S689" s="265"/>
      <c r="T689" s="266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T689" s="267" t="s">
        <v>143</v>
      </c>
      <c r="AU689" s="267" t="s">
        <v>82</v>
      </c>
      <c r="AV689" s="15" t="s">
        <v>139</v>
      </c>
      <c r="AW689" s="15" t="s">
        <v>33</v>
      </c>
      <c r="AX689" s="15" t="s">
        <v>80</v>
      </c>
      <c r="AY689" s="267" t="s">
        <v>132</v>
      </c>
    </row>
    <row r="690" spans="1:65" s="2" customFormat="1" ht="16.5" customHeight="1">
      <c r="A690" s="39"/>
      <c r="B690" s="40"/>
      <c r="C690" s="219" t="s">
        <v>783</v>
      </c>
      <c r="D690" s="219" t="s">
        <v>134</v>
      </c>
      <c r="E690" s="220" t="s">
        <v>784</v>
      </c>
      <c r="F690" s="221" t="s">
        <v>785</v>
      </c>
      <c r="G690" s="222" t="s">
        <v>368</v>
      </c>
      <c r="H690" s="223">
        <v>60</v>
      </c>
      <c r="I690" s="224"/>
      <c r="J690" s="225">
        <f>ROUND(I690*H690,2)</f>
        <v>0</v>
      </c>
      <c r="K690" s="221" t="s">
        <v>138</v>
      </c>
      <c r="L690" s="45"/>
      <c r="M690" s="226" t="s">
        <v>19</v>
      </c>
      <c r="N690" s="227" t="s">
        <v>43</v>
      </c>
      <c r="O690" s="85"/>
      <c r="P690" s="228">
        <f>O690*H690</f>
        <v>0</v>
      </c>
      <c r="Q690" s="228">
        <v>0</v>
      </c>
      <c r="R690" s="228">
        <f>Q690*H690</f>
        <v>0</v>
      </c>
      <c r="S690" s="228">
        <v>0.00394</v>
      </c>
      <c r="T690" s="229">
        <f>S690*H690</f>
        <v>0.2364</v>
      </c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R690" s="230" t="s">
        <v>239</v>
      </c>
      <c r="AT690" s="230" t="s">
        <v>134</v>
      </c>
      <c r="AU690" s="230" t="s">
        <v>82</v>
      </c>
      <c r="AY690" s="18" t="s">
        <v>132</v>
      </c>
      <c r="BE690" s="231">
        <f>IF(N690="základní",J690,0)</f>
        <v>0</v>
      </c>
      <c r="BF690" s="231">
        <f>IF(N690="snížená",J690,0)</f>
        <v>0</v>
      </c>
      <c r="BG690" s="231">
        <f>IF(N690="zákl. přenesená",J690,0)</f>
        <v>0</v>
      </c>
      <c r="BH690" s="231">
        <f>IF(N690="sníž. přenesená",J690,0)</f>
        <v>0</v>
      </c>
      <c r="BI690" s="231">
        <f>IF(N690="nulová",J690,0)</f>
        <v>0</v>
      </c>
      <c r="BJ690" s="18" t="s">
        <v>80</v>
      </c>
      <c r="BK690" s="231">
        <f>ROUND(I690*H690,2)</f>
        <v>0</v>
      </c>
      <c r="BL690" s="18" t="s">
        <v>239</v>
      </c>
      <c r="BM690" s="230" t="s">
        <v>786</v>
      </c>
    </row>
    <row r="691" spans="1:47" s="2" customFormat="1" ht="12">
      <c r="A691" s="39"/>
      <c r="B691" s="40"/>
      <c r="C691" s="41"/>
      <c r="D691" s="232" t="s">
        <v>141</v>
      </c>
      <c r="E691" s="41"/>
      <c r="F691" s="233" t="s">
        <v>787</v>
      </c>
      <c r="G691" s="41"/>
      <c r="H691" s="41"/>
      <c r="I691" s="137"/>
      <c r="J691" s="41"/>
      <c r="K691" s="41"/>
      <c r="L691" s="45"/>
      <c r="M691" s="234"/>
      <c r="N691" s="235"/>
      <c r="O691" s="85"/>
      <c r="P691" s="85"/>
      <c r="Q691" s="85"/>
      <c r="R691" s="85"/>
      <c r="S691" s="85"/>
      <c r="T691" s="86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T691" s="18" t="s">
        <v>141</v>
      </c>
      <c r="AU691" s="18" t="s">
        <v>82</v>
      </c>
    </row>
    <row r="692" spans="1:51" s="13" customFormat="1" ht="12">
      <c r="A692" s="13"/>
      <c r="B692" s="236"/>
      <c r="C692" s="237"/>
      <c r="D692" s="232" t="s">
        <v>143</v>
      </c>
      <c r="E692" s="238" t="s">
        <v>19</v>
      </c>
      <c r="F692" s="239" t="s">
        <v>788</v>
      </c>
      <c r="G692" s="237"/>
      <c r="H692" s="238" t="s">
        <v>19</v>
      </c>
      <c r="I692" s="240"/>
      <c r="J692" s="237"/>
      <c r="K692" s="237"/>
      <c r="L692" s="241"/>
      <c r="M692" s="242"/>
      <c r="N692" s="243"/>
      <c r="O692" s="243"/>
      <c r="P692" s="243"/>
      <c r="Q692" s="243"/>
      <c r="R692" s="243"/>
      <c r="S692" s="243"/>
      <c r="T692" s="244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45" t="s">
        <v>143</v>
      </c>
      <c r="AU692" s="245" t="s">
        <v>82</v>
      </c>
      <c r="AV692" s="13" t="s">
        <v>80</v>
      </c>
      <c r="AW692" s="13" t="s">
        <v>33</v>
      </c>
      <c r="AX692" s="13" t="s">
        <v>72</v>
      </c>
      <c r="AY692" s="245" t="s">
        <v>132</v>
      </c>
    </row>
    <row r="693" spans="1:51" s="14" customFormat="1" ht="12">
      <c r="A693" s="14"/>
      <c r="B693" s="246"/>
      <c r="C693" s="247"/>
      <c r="D693" s="232" t="s">
        <v>143</v>
      </c>
      <c r="E693" s="248" t="s">
        <v>19</v>
      </c>
      <c r="F693" s="249" t="s">
        <v>789</v>
      </c>
      <c r="G693" s="247"/>
      <c r="H693" s="250">
        <v>60</v>
      </c>
      <c r="I693" s="251"/>
      <c r="J693" s="247"/>
      <c r="K693" s="247"/>
      <c r="L693" s="252"/>
      <c r="M693" s="253"/>
      <c r="N693" s="254"/>
      <c r="O693" s="254"/>
      <c r="P693" s="254"/>
      <c r="Q693" s="254"/>
      <c r="R693" s="254"/>
      <c r="S693" s="254"/>
      <c r="T693" s="255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56" t="s">
        <v>143</v>
      </c>
      <c r="AU693" s="256" t="s">
        <v>82</v>
      </c>
      <c r="AV693" s="14" t="s">
        <v>82</v>
      </c>
      <c r="AW693" s="14" t="s">
        <v>33</v>
      </c>
      <c r="AX693" s="14" t="s">
        <v>72</v>
      </c>
      <c r="AY693" s="256" t="s">
        <v>132</v>
      </c>
    </row>
    <row r="694" spans="1:51" s="15" customFormat="1" ht="12">
      <c r="A694" s="15"/>
      <c r="B694" s="257"/>
      <c r="C694" s="258"/>
      <c r="D694" s="232" t="s">
        <v>143</v>
      </c>
      <c r="E694" s="259" t="s">
        <v>19</v>
      </c>
      <c r="F694" s="260" t="s">
        <v>148</v>
      </c>
      <c r="G694" s="258"/>
      <c r="H694" s="261">
        <v>60</v>
      </c>
      <c r="I694" s="262"/>
      <c r="J694" s="258"/>
      <c r="K694" s="258"/>
      <c r="L694" s="263"/>
      <c r="M694" s="264"/>
      <c r="N694" s="265"/>
      <c r="O694" s="265"/>
      <c r="P694" s="265"/>
      <c r="Q694" s="265"/>
      <c r="R694" s="265"/>
      <c r="S694" s="265"/>
      <c r="T694" s="266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T694" s="267" t="s">
        <v>143</v>
      </c>
      <c r="AU694" s="267" t="s">
        <v>82</v>
      </c>
      <c r="AV694" s="15" t="s">
        <v>139</v>
      </c>
      <c r="AW694" s="15" t="s">
        <v>33</v>
      </c>
      <c r="AX694" s="15" t="s">
        <v>80</v>
      </c>
      <c r="AY694" s="267" t="s">
        <v>132</v>
      </c>
    </row>
    <row r="695" spans="1:65" s="2" customFormat="1" ht="33" customHeight="1">
      <c r="A695" s="39"/>
      <c r="B695" s="40"/>
      <c r="C695" s="219" t="s">
        <v>790</v>
      </c>
      <c r="D695" s="219" t="s">
        <v>134</v>
      </c>
      <c r="E695" s="220" t="s">
        <v>791</v>
      </c>
      <c r="F695" s="221" t="s">
        <v>792</v>
      </c>
      <c r="G695" s="222" t="s">
        <v>368</v>
      </c>
      <c r="H695" s="223">
        <v>559.45</v>
      </c>
      <c r="I695" s="224"/>
      <c r="J695" s="225">
        <f>ROUND(I695*H695,2)</f>
        <v>0</v>
      </c>
      <c r="K695" s="221" t="s">
        <v>138</v>
      </c>
      <c r="L695" s="45"/>
      <c r="M695" s="226" t="s">
        <v>19</v>
      </c>
      <c r="N695" s="227" t="s">
        <v>43</v>
      </c>
      <c r="O695" s="85"/>
      <c r="P695" s="228">
        <f>O695*H695</f>
        <v>0</v>
      </c>
      <c r="Q695" s="228">
        <v>0.00167</v>
      </c>
      <c r="R695" s="228">
        <f>Q695*H695</f>
        <v>0.9342815000000001</v>
      </c>
      <c r="S695" s="228">
        <v>0</v>
      </c>
      <c r="T695" s="229">
        <f>S695*H695</f>
        <v>0</v>
      </c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R695" s="230" t="s">
        <v>239</v>
      </c>
      <c r="AT695" s="230" t="s">
        <v>134</v>
      </c>
      <c r="AU695" s="230" t="s">
        <v>82</v>
      </c>
      <c r="AY695" s="18" t="s">
        <v>132</v>
      </c>
      <c r="BE695" s="231">
        <f>IF(N695="základní",J695,0)</f>
        <v>0</v>
      </c>
      <c r="BF695" s="231">
        <f>IF(N695="snížená",J695,0)</f>
        <v>0</v>
      </c>
      <c r="BG695" s="231">
        <f>IF(N695="zákl. přenesená",J695,0)</f>
        <v>0</v>
      </c>
      <c r="BH695" s="231">
        <f>IF(N695="sníž. přenesená",J695,0)</f>
        <v>0</v>
      </c>
      <c r="BI695" s="231">
        <f>IF(N695="nulová",J695,0)</f>
        <v>0</v>
      </c>
      <c r="BJ695" s="18" t="s">
        <v>80</v>
      </c>
      <c r="BK695" s="231">
        <f>ROUND(I695*H695,2)</f>
        <v>0</v>
      </c>
      <c r="BL695" s="18" t="s">
        <v>239</v>
      </c>
      <c r="BM695" s="230" t="s">
        <v>793</v>
      </c>
    </row>
    <row r="696" spans="1:47" s="2" customFormat="1" ht="12">
      <c r="A696" s="39"/>
      <c r="B696" s="40"/>
      <c r="C696" s="41"/>
      <c r="D696" s="232" t="s">
        <v>141</v>
      </c>
      <c r="E696" s="41"/>
      <c r="F696" s="233" t="s">
        <v>794</v>
      </c>
      <c r="G696" s="41"/>
      <c r="H696" s="41"/>
      <c r="I696" s="137"/>
      <c r="J696" s="41"/>
      <c r="K696" s="41"/>
      <c r="L696" s="45"/>
      <c r="M696" s="234"/>
      <c r="N696" s="235"/>
      <c r="O696" s="85"/>
      <c r="P696" s="85"/>
      <c r="Q696" s="85"/>
      <c r="R696" s="85"/>
      <c r="S696" s="85"/>
      <c r="T696" s="86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T696" s="18" t="s">
        <v>141</v>
      </c>
      <c r="AU696" s="18" t="s">
        <v>82</v>
      </c>
    </row>
    <row r="697" spans="1:51" s="13" customFormat="1" ht="12">
      <c r="A697" s="13"/>
      <c r="B697" s="236"/>
      <c r="C697" s="237"/>
      <c r="D697" s="232" t="s">
        <v>143</v>
      </c>
      <c r="E697" s="238" t="s">
        <v>19</v>
      </c>
      <c r="F697" s="239" t="s">
        <v>795</v>
      </c>
      <c r="G697" s="237"/>
      <c r="H697" s="238" t="s">
        <v>19</v>
      </c>
      <c r="I697" s="240"/>
      <c r="J697" s="237"/>
      <c r="K697" s="237"/>
      <c r="L697" s="241"/>
      <c r="M697" s="242"/>
      <c r="N697" s="243"/>
      <c r="O697" s="243"/>
      <c r="P697" s="243"/>
      <c r="Q697" s="243"/>
      <c r="R697" s="243"/>
      <c r="S697" s="243"/>
      <c r="T697" s="244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45" t="s">
        <v>143</v>
      </c>
      <c r="AU697" s="245" t="s">
        <v>82</v>
      </c>
      <c r="AV697" s="13" t="s">
        <v>80</v>
      </c>
      <c r="AW697" s="13" t="s">
        <v>33</v>
      </c>
      <c r="AX697" s="13" t="s">
        <v>72</v>
      </c>
      <c r="AY697" s="245" t="s">
        <v>132</v>
      </c>
    </row>
    <row r="698" spans="1:51" s="14" customFormat="1" ht="12">
      <c r="A698" s="14"/>
      <c r="B698" s="246"/>
      <c r="C698" s="247"/>
      <c r="D698" s="232" t="s">
        <v>143</v>
      </c>
      <c r="E698" s="248" t="s">
        <v>19</v>
      </c>
      <c r="F698" s="249" t="s">
        <v>796</v>
      </c>
      <c r="G698" s="247"/>
      <c r="H698" s="250">
        <v>30.67</v>
      </c>
      <c r="I698" s="251"/>
      <c r="J698" s="247"/>
      <c r="K698" s="247"/>
      <c r="L698" s="252"/>
      <c r="M698" s="253"/>
      <c r="N698" s="254"/>
      <c r="O698" s="254"/>
      <c r="P698" s="254"/>
      <c r="Q698" s="254"/>
      <c r="R698" s="254"/>
      <c r="S698" s="254"/>
      <c r="T698" s="255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56" t="s">
        <v>143</v>
      </c>
      <c r="AU698" s="256" t="s">
        <v>82</v>
      </c>
      <c r="AV698" s="14" t="s">
        <v>82</v>
      </c>
      <c r="AW698" s="14" t="s">
        <v>33</v>
      </c>
      <c r="AX698" s="14" t="s">
        <v>72</v>
      </c>
      <c r="AY698" s="256" t="s">
        <v>132</v>
      </c>
    </row>
    <row r="699" spans="1:51" s="13" customFormat="1" ht="12">
      <c r="A699" s="13"/>
      <c r="B699" s="236"/>
      <c r="C699" s="237"/>
      <c r="D699" s="232" t="s">
        <v>143</v>
      </c>
      <c r="E699" s="238" t="s">
        <v>19</v>
      </c>
      <c r="F699" s="239" t="s">
        <v>797</v>
      </c>
      <c r="G699" s="237"/>
      <c r="H699" s="238" t="s">
        <v>19</v>
      </c>
      <c r="I699" s="240"/>
      <c r="J699" s="237"/>
      <c r="K699" s="237"/>
      <c r="L699" s="241"/>
      <c r="M699" s="242"/>
      <c r="N699" s="243"/>
      <c r="O699" s="243"/>
      <c r="P699" s="243"/>
      <c r="Q699" s="243"/>
      <c r="R699" s="243"/>
      <c r="S699" s="243"/>
      <c r="T699" s="244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45" t="s">
        <v>143</v>
      </c>
      <c r="AU699" s="245" t="s">
        <v>82</v>
      </c>
      <c r="AV699" s="13" t="s">
        <v>80</v>
      </c>
      <c r="AW699" s="13" t="s">
        <v>33</v>
      </c>
      <c r="AX699" s="13" t="s">
        <v>72</v>
      </c>
      <c r="AY699" s="245" t="s">
        <v>132</v>
      </c>
    </row>
    <row r="700" spans="1:51" s="14" customFormat="1" ht="12">
      <c r="A700" s="14"/>
      <c r="B700" s="246"/>
      <c r="C700" s="247"/>
      <c r="D700" s="232" t="s">
        <v>143</v>
      </c>
      <c r="E700" s="248" t="s">
        <v>19</v>
      </c>
      <c r="F700" s="249" t="s">
        <v>798</v>
      </c>
      <c r="G700" s="247"/>
      <c r="H700" s="250">
        <v>86.98</v>
      </c>
      <c r="I700" s="251"/>
      <c r="J700" s="247"/>
      <c r="K700" s="247"/>
      <c r="L700" s="252"/>
      <c r="M700" s="253"/>
      <c r="N700" s="254"/>
      <c r="O700" s="254"/>
      <c r="P700" s="254"/>
      <c r="Q700" s="254"/>
      <c r="R700" s="254"/>
      <c r="S700" s="254"/>
      <c r="T700" s="255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56" t="s">
        <v>143</v>
      </c>
      <c r="AU700" s="256" t="s">
        <v>82</v>
      </c>
      <c r="AV700" s="14" t="s">
        <v>82</v>
      </c>
      <c r="AW700" s="14" t="s">
        <v>33</v>
      </c>
      <c r="AX700" s="14" t="s">
        <v>72</v>
      </c>
      <c r="AY700" s="256" t="s">
        <v>132</v>
      </c>
    </row>
    <row r="701" spans="1:51" s="13" customFormat="1" ht="12">
      <c r="A701" s="13"/>
      <c r="B701" s="236"/>
      <c r="C701" s="237"/>
      <c r="D701" s="232" t="s">
        <v>143</v>
      </c>
      <c r="E701" s="238" t="s">
        <v>19</v>
      </c>
      <c r="F701" s="239" t="s">
        <v>799</v>
      </c>
      <c r="G701" s="237"/>
      <c r="H701" s="238" t="s">
        <v>19</v>
      </c>
      <c r="I701" s="240"/>
      <c r="J701" s="237"/>
      <c r="K701" s="237"/>
      <c r="L701" s="241"/>
      <c r="M701" s="242"/>
      <c r="N701" s="243"/>
      <c r="O701" s="243"/>
      <c r="P701" s="243"/>
      <c r="Q701" s="243"/>
      <c r="R701" s="243"/>
      <c r="S701" s="243"/>
      <c r="T701" s="244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45" t="s">
        <v>143</v>
      </c>
      <c r="AU701" s="245" t="s">
        <v>82</v>
      </c>
      <c r="AV701" s="13" t="s">
        <v>80</v>
      </c>
      <c r="AW701" s="13" t="s">
        <v>33</v>
      </c>
      <c r="AX701" s="13" t="s">
        <v>72</v>
      </c>
      <c r="AY701" s="245" t="s">
        <v>132</v>
      </c>
    </row>
    <row r="702" spans="1:51" s="14" customFormat="1" ht="12">
      <c r="A702" s="14"/>
      <c r="B702" s="246"/>
      <c r="C702" s="247"/>
      <c r="D702" s="232" t="s">
        <v>143</v>
      </c>
      <c r="E702" s="248" t="s">
        <v>19</v>
      </c>
      <c r="F702" s="249" t="s">
        <v>800</v>
      </c>
      <c r="G702" s="247"/>
      <c r="H702" s="250">
        <v>72.3</v>
      </c>
      <c r="I702" s="251"/>
      <c r="J702" s="247"/>
      <c r="K702" s="247"/>
      <c r="L702" s="252"/>
      <c r="M702" s="253"/>
      <c r="N702" s="254"/>
      <c r="O702" s="254"/>
      <c r="P702" s="254"/>
      <c r="Q702" s="254"/>
      <c r="R702" s="254"/>
      <c r="S702" s="254"/>
      <c r="T702" s="255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56" t="s">
        <v>143</v>
      </c>
      <c r="AU702" s="256" t="s">
        <v>82</v>
      </c>
      <c r="AV702" s="14" t="s">
        <v>82</v>
      </c>
      <c r="AW702" s="14" t="s">
        <v>33</v>
      </c>
      <c r="AX702" s="14" t="s">
        <v>72</v>
      </c>
      <c r="AY702" s="256" t="s">
        <v>132</v>
      </c>
    </row>
    <row r="703" spans="1:51" s="13" customFormat="1" ht="12">
      <c r="A703" s="13"/>
      <c r="B703" s="236"/>
      <c r="C703" s="237"/>
      <c r="D703" s="232" t="s">
        <v>143</v>
      </c>
      <c r="E703" s="238" t="s">
        <v>19</v>
      </c>
      <c r="F703" s="239" t="s">
        <v>801</v>
      </c>
      <c r="G703" s="237"/>
      <c r="H703" s="238" t="s">
        <v>19</v>
      </c>
      <c r="I703" s="240"/>
      <c r="J703" s="237"/>
      <c r="K703" s="237"/>
      <c r="L703" s="241"/>
      <c r="M703" s="242"/>
      <c r="N703" s="243"/>
      <c r="O703" s="243"/>
      <c r="P703" s="243"/>
      <c r="Q703" s="243"/>
      <c r="R703" s="243"/>
      <c r="S703" s="243"/>
      <c r="T703" s="244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45" t="s">
        <v>143</v>
      </c>
      <c r="AU703" s="245" t="s">
        <v>82</v>
      </c>
      <c r="AV703" s="13" t="s">
        <v>80</v>
      </c>
      <c r="AW703" s="13" t="s">
        <v>33</v>
      </c>
      <c r="AX703" s="13" t="s">
        <v>72</v>
      </c>
      <c r="AY703" s="245" t="s">
        <v>132</v>
      </c>
    </row>
    <row r="704" spans="1:51" s="14" customFormat="1" ht="12">
      <c r="A704" s="14"/>
      <c r="B704" s="246"/>
      <c r="C704" s="247"/>
      <c r="D704" s="232" t="s">
        <v>143</v>
      </c>
      <c r="E704" s="248" t="s">
        <v>19</v>
      </c>
      <c r="F704" s="249" t="s">
        <v>802</v>
      </c>
      <c r="G704" s="247"/>
      <c r="H704" s="250">
        <v>174.5</v>
      </c>
      <c r="I704" s="251"/>
      <c r="J704" s="247"/>
      <c r="K704" s="247"/>
      <c r="L704" s="252"/>
      <c r="M704" s="253"/>
      <c r="N704" s="254"/>
      <c r="O704" s="254"/>
      <c r="P704" s="254"/>
      <c r="Q704" s="254"/>
      <c r="R704" s="254"/>
      <c r="S704" s="254"/>
      <c r="T704" s="255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56" t="s">
        <v>143</v>
      </c>
      <c r="AU704" s="256" t="s">
        <v>82</v>
      </c>
      <c r="AV704" s="14" t="s">
        <v>82</v>
      </c>
      <c r="AW704" s="14" t="s">
        <v>33</v>
      </c>
      <c r="AX704" s="14" t="s">
        <v>72</v>
      </c>
      <c r="AY704" s="256" t="s">
        <v>132</v>
      </c>
    </row>
    <row r="705" spans="1:51" s="13" customFormat="1" ht="12">
      <c r="A705" s="13"/>
      <c r="B705" s="236"/>
      <c r="C705" s="237"/>
      <c r="D705" s="232" t="s">
        <v>143</v>
      </c>
      <c r="E705" s="238" t="s">
        <v>19</v>
      </c>
      <c r="F705" s="239" t="s">
        <v>803</v>
      </c>
      <c r="G705" s="237"/>
      <c r="H705" s="238" t="s">
        <v>19</v>
      </c>
      <c r="I705" s="240"/>
      <c r="J705" s="237"/>
      <c r="K705" s="237"/>
      <c r="L705" s="241"/>
      <c r="M705" s="242"/>
      <c r="N705" s="243"/>
      <c r="O705" s="243"/>
      <c r="P705" s="243"/>
      <c r="Q705" s="243"/>
      <c r="R705" s="243"/>
      <c r="S705" s="243"/>
      <c r="T705" s="244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45" t="s">
        <v>143</v>
      </c>
      <c r="AU705" s="245" t="s">
        <v>82</v>
      </c>
      <c r="AV705" s="13" t="s">
        <v>80</v>
      </c>
      <c r="AW705" s="13" t="s">
        <v>33</v>
      </c>
      <c r="AX705" s="13" t="s">
        <v>72</v>
      </c>
      <c r="AY705" s="245" t="s">
        <v>132</v>
      </c>
    </row>
    <row r="706" spans="1:51" s="14" customFormat="1" ht="12">
      <c r="A706" s="14"/>
      <c r="B706" s="246"/>
      <c r="C706" s="247"/>
      <c r="D706" s="232" t="s">
        <v>143</v>
      </c>
      <c r="E706" s="248" t="s">
        <v>19</v>
      </c>
      <c r="F706" s="249" t="s">
        <v>804</v>
      </c>
      <c r="G706" s="247"/>
      <c r="H706" s="250">
        <v>28.3</v>
      </c>
      <c r="I706" s="251"/>
      <c r="J706" s="247"/>
      <c r="K706" s="247"/>
      <c r="L706" s="252"/>
      <c r="M706" s="253"/>
      <c r="N706" s="254"/>
      <c r="O706" s="254"/>
      <c r="P706" s="254"/>
      <c r="Q706" s="254"/>
      <c r="R706" s="254"/>
      <c r="S706" s="254"/>
      <c r="T706" s="255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T706" s="256" t="s">
        <v>143</v>
      </c>
      <c r="AU706" s="256" t="s">
        <v>82</v>
      </c>
      <c r="AV706" s="14" t="s">
        <v>82</v>
      </c>
      <c r="AW706" s="14" t="s">
        <v>33</v>
      </c>
      <c r="AX706" s="14" t="s">
        <v>72</v>
      </c>
      <c r="AY706" s="256" t="s">
        <v>132</v>
      </c>
    </row>
    <row r="707" spans="1:51" s="13" customFormat="1" ht="12">
      <c r="A707" s="13"/>
      <c r="B707" s="236"/>
      <c r="C707" s="237"/>
      <c r="D707" s="232" t="s">
        <v>143</v>
      </c>
      <c r="E707" s="238" t="s">
        <v>19</v>
      </c>
      <c r="F707" s="239" t="s">
        <v>805</v>
      </c>
      <c r="G707" s="237"/>
      <c r="H707" s="238" t="s">
        <v>19</v>
      </c>
      <c r="I707" s="240"/>
      <c r="J707" s="237"/>
      <c r="K707" s="237"/>
      <c r="L707" s="241"/>
      <c r="M707" s="242"/>
      <c r="N707" s="243"/>
      <c r="O707" s="243"/>
      <c r="P707" s="243"/>
      <c r="Q707" s="243"/>
      <c r="R707" s="243"/>
      <c r="S707" s="243"/>
      <c r="T707" s="244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45" t="s">
        <v>143</v>
      </c>
      <c r="AU707" s="245" t="s">
        <v>82</v>
      </c>
      <c r="AV707" s="13" t="s">
        <v>80</v>
      </c>
      <c r="AW707" s="13" t="s">
        <v>33</v>
      </c>
      <c r="AX707" s="13" t="s">
        <v>72</v>
      </c>
      <c r="AY707" s="245" t="s">
        <v>132</v>
      </c>
    </row>
    <row r="708" spans="1:51" s="14" customFormat="1" ht="12">
      <c r="A708" s="14"/>
      <c r="B708" s="246"/>
      <c r="C708" s="247"/>
      <c r="D708" s="232" t="s">
        <v>143</v>
      </c>
      <c r="E708" s="248" t="s">
        <v>19</v>
      </c>
      <c r="F708" s="249" t="s">
        <v>806</v>
      </c>
      <c r="G708" s="247"/>
      <c r="H708" s="250">
        <v>166.7</v>
      </c>
      <c r="I708" s="251"/>
      <c r="J708" s="247"/>
      <c r="K708" s="247"/>
      <c r="L708" s="252"/>
      <c r="M708" s="253"/>
      <c r="N708" s="254"/>
      <c r="O708" s="254"/>
      <c r="P708" s="254"/>
      <c r="Q708" s="254"/>
      <c r="R708" s="254"/>
      <c r="S708" s="254"/>
      <c r="T708" s="255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56" t="s">
        <v>143</v>
      </c>
      <c r="AU708" s="256" t="s">
        <v>82</v>
      </c>
      <c r="AV708" s="14" t="s">
        <v>82</v>
      </c>
      <c r="AW708" s="14" t="s">
        <v>33</v>
      </c>
      <c r="AX708" s="14" t="s">
        <v>72</v>
      </c>
      <c r="AY708" s="256" t="s">
        <v>132</v>
      </c>
    </row>
    <row r="709" spans="1:51" s="15" customFormat="1" ht="12">
      <c r="A709" s="15"/>
      <c r="B709" s="257"/>
      <c r="C709" s="258"/>
      <c r="D709" s="232" t="s">
        <v>143</v>
      </c>
      <c r="E709" s="259" t="s">
        <v>19</v>
      </c>
      <c r="F709" s="260" t="s">
        <v>148</v>
      </c>
      <c r="G709" s="258"/>
      <c r="H709" s="261">
        <v>559.45</v>
      </c>
      <c r="I709" s="262"/>
      <c r="J709" s="258"/>
      <c r="K709" s="258"/>
      <c r="L709" s="263"/>
      <c r="M709" s="264"/>
      <c r="N709" s="265"/>
      <c r="O709" s="265"/>
      <c r="P709" s="265"/>
      <c r="Q709" s="265"/>
      <c r="R709" s="265"/>
      <c r="S709" s="265"/>
      <c r="T709" s="266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T709" s="267" t="s">
        <v>143</v>
      </c>
      <c r="AU709" s="267" t="s">
        <v>82</v>
      </c>
      <c r="AV709" s="15" t="s">
        <v>139</v>
      </c>
      <c r="AW709" s="15" t="s">
        <v>33</v>
      </c>
      <c r="AX709" s="15" t="s">
        <v>80</v>
      </c>
      <c r="AY709" s="267" t="s">
        <v>132</v>
      </c>
    </row>
    <row r="710" spans="1:65" s="2" customFormat="1" ht="21.75" customHeight="1">
      <c r="A710" s="39"/>
      <c r="B710" s="40"/>
      <c r="C710" s="219" t="s">
        <v>807</v>
      </c>
      <c r="D710" s="219" t="s">
        <v>134</v>
      </c>
      <c r="E710" s="220" t="s">
        <v>808</v>
      </c>
      <c r="F710" s="221" t="s">
        <v>809</v>
      </c>
      <c r="G710" s="222" t="s">
        <v>368</v>
      </c>
      <c r="H710" s="223">
        <v>779.08</v>
      </c>
      <c r="I710" s="224"/>
      <c r="J710" s="225">
        <f>ROUND(I710*H710,2)</f>
        <v>0</v>
      </c>
      <c r="K710" s="221" t="s">
        <v>138</v>
      </c>
      <c r="L710" s="45"/>
      <c r="M710" s="226" t="s">
        <v>19</v>
      </c>
      <c r="N710" s="227" t="s">
        <v>43</v>
      </c>
      <c r="O710" s="85"/>
      <c r="P710" s="228">
        <f>O710*H710</f>
        <v>0</v>
      </c>
      <c r="Q710" s="228">
        <v>0.00094</v>
      </c>
      <c r="R710" s="228">
        <f>Q710*H710</f>
        <v>0.7323352</v>
      </c>
      <c r="S710" s="228">
        <v>0</v>
      </c>
      <c r="T710" s="229">
        <f>S710*H710</f>
        <v>0</v>
      </c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R710" s="230" t="s">
        <v>239</v>
      </c>
      <c r="AT710" s="230" t="s">
        <v>134</v>
      </c>
      <c r="AU710" s="230" t="s">
        <v>82</v>
      </c>
      <c r="AY710" s="18" t="s">
        <v>132</v>
      </c>
      <c r="BE710" s="231">
        <f>IF(N710="základní",J710,0)</f>
        <v>0</v>
      </c>
      <c r="BF710" s="231">
        <f>IF(N710="snížená",J710,0)</f>
        <v>0</v>
      </c>
      <c r="BG710" s="231">
        <f>IF(N710="zákl. přenesená",J710,0)</f>
        <v>0</v>
      </c>
      <c r="BH710" s="231">
        <f>IF(N710="sníž. přenesená",J710,0)</f>
        <v>0</v>
      </c>
      <c r="BI710" s="231">
        <f>IF(N710="nulová",J710,0)</f>
        <v>0</v>
      </c>
      <c r="BJ710" s="18" t="s">
        <v>80</v>
      </c>
      <c r="BK710" s="231">
        <f>ROUND(I710*H710,2)</f>
        <v>0</v>
      </c>
      <c r="BL710" s="18" t="s">
        <v>239</v>
      </c>
      <c r="BM710" s="230" t="s">
        <v>810</v>
      </c>
    </row>
    <row r="711" spans="1:47" s="2" customFormat="1" ht="12">
      <c r="A711" s="39"/>
      <c r="B711" s="40"/>
      <c r="C711" s="41"/>
      <c r="D711" s="232" t="s">
        <v>141</v>
      </c>
      <c r="E711" s="41"/>
      <c r="F711" s="233" t="s">
        <v>811</v>
      </c>
      <c r="G711" s="41"/>
      <c r="H711" s="41"/>
      <c r="I711" s="137"/>
      <c r="J711" s="41"/>
      <c r="K711" s="41"/>
      <c r="L711" s="45"/>
      <c r="M711" s="234"/>
      <c r="N711" s="235"/>
      <c r="O711" s="85"/>
      <c r="P711" s="85"/>
      <c r="Q711" s="85"/>
      <c r="R711" s="85"/>
      <c r="S711" s="85"/>
      <c r="T711" s="86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T711" s="18" t="s">
        <v>141</v>
      </c>
      <c r="AU711" s="18" t="s">
        <v>82</v>
      </c>
    </row>
    <row r="712" spans="1:51" s="13" customFormat="1" ht="12">
      <c r="A712" s="13"/>
      <c r="B712" s="236"/>
      <c r="C712" s="237"/>
      <c r="D712" s="232" t="s">
        <v>143</v>
      </c>
      <c r="E712" s="238" t="s">
        <v>19</v>
      </c>
      <c r="F712" s="239" t="s">
        <v>812</v>
      </c>
      <c r="G712" s="237"/>
      <c r="H712" s="238" t="s">
        <v>19</v>
      </c>
      <c r="I712" s="240"/>
      <c r="J712" s="237"/>
      <c r="K712" s="237"/>
      <c r="L712" s="241"/>
      <c r="M712" s="242"/>
      <c r="N712" s="243"/>
      <c r="O712" s="243"/>
      <c r="P712" s="243"/>
      <c r="Q712" s="243"/>
      <c r="R712" s="243"/>
      <c r="S712" s="243"/>
      <c r="T712" s="244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45" t="s">
        <v>143</v>
      </c>
      <c r="AU712" s="245" t="s">
        <v>82</v>
      </c>
      <c r="AV712" s="13" t="s">
        <v>80</v>
      </c>
      <c r="AW712" s="13" t="s">
        <v>33</v>
      </c>
      <c r="AX712" s="13" t="s">
        <v>72</v>
      </c>
      <c r="AY712" s="245" t="s">
        <v>132</v>
      </c>
    </row>
    <row r="713" spans="1:51" s="14" customFormat="1" ht="12">
      <c r="A713" s="14"/>
      <c r="B713" s="246"/>
      <c r="C713" s="247"/>
      <c r="D713" s="232" t="s">
        <v>143</v>
      </c>
      <c r="E713" s="248" t="s">
        <v>19</v>
      </c>
      <c r="F713" s="249" t="s">
        <v>813</v>
      </c>
      <c r="G713" s="247"/>
      <c r="H713" s="250">
        <v>485.46</v>
      </c>
      <c r="I713" s="251"/>
      <c r="J713" s="247"/>
      <c r="K713" s="247"/>
      <c r="L713" s="252"/>
      <c r="M713" s="253"/>
      <c r="N713" s="254"/>
      <c r="O713" s="254"/>
      <c r="P713" s="254"/>
      <c r="Q713" s="254"/>
      <c r="R713" s="254"/>
      <c r="S713" s="254"/>
      <c r="T713" s="255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56" t="s">
        <v>143</v>
      </c>
      <c r="AU713" s="256" t="s">
        <v>82</v>
      </c>
      <c r="AV713" s="14" t="s">
        <v>82</v>
      </c>
      <c r="AW713" s="14" t="s">
        <v>33</v>
      </c>
      <c r="AX713" s="14" t="s">
        <v>72</v>
      </c>
      <c r="AY713" s="256" t="s">
        <v>132</v>
      </c>
    </row>
    <row r="714" spans="1:51" s="14" customFormat="1" ht="12">
      <c r="A714" s="14"/>
      <c r="B714" s="246"/>
      <c r="C714" s="247"/>
      <c r="D714" s="232" t="s">
        <v>143</v>
      </c>
      <c r="E714" s="248" t="s">
        <v>19</v>
      </c>
      <c r="F714" s="249" t="s">
        <v>814</v>
      </c>
      <c r="G714" s="247"/>
      <c r="H714" s="250">
        <v>128.78</v>
      </c>
      <c r="I714" s="251"/>
      <c r="J714" s="247"/>
      <c r="K714" s="247"/>
      <c r="L714" s="252"/>
      <c r="M714" s="253"/>
      <c r="N714" s="254"/>
      <c r="O714" s="254"/>
      <c r="P714" s="254"/>
      <c r="Q714" s="254"/>
      <c r="R714" s="254"/>
      <c r="S714" s="254"/>
      <c r="T714" s="255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56" t="s">
        <v>143</v>
      </c>
      <c r="AU714" s="256" t="s">
        <v>82</v>
      </c>
      <c r="AV714" s="14" t="s">
        <v>82</v>
      </c>
      <c r="AW714" s="14" t="s">
        <v>33</v>
      </c>
      <c r="AX714" s="14" t="s">
        <v>72</v>
      </c>
      <c r="AY714" s="256" t="s">
        <v>132</v>
      </c>
    </row>
    <row r="715" spans="1:51" s="14" customFormat="1" ht="12">
      <c r="A715" s="14"/>
      <c r="B715" s="246"/>
      <c r="C715" s="247"/>
      <c r="D715" s="232" t="s">
        <v>143</v>
      </c>
      <c r="E715" s="248" t="s">
        <v>19</v>
      </c>
      <c r="F715" s="249" t="s">
        <v>815</v>
      </c>
      <c r="G715" s="247"/>
      <c r="H715" s="250">
        <v>4.7</v>
      </c>
      <c r="I715" s="251"/>
      <c r="J715" s="247"/>
      <c r="K715" s="247"/>
      <c r="L715" s="252"/>
      <c r="M715" s="253"/>
      <c r="N715" s="254"/>
      <c r="O715" s="254"/>
      <c r="P715" s="254"/>
      <c r="Q715" s="254"/>
      <c r="R715" s="254"/>
      <c r="S715" s="254"/>
      <c r="T715" s="255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56" t="s">
        <v>143</v>
      </c>
      <c r="AU715" s="256" t="s">
        <v>82</v>
      </c>
      <c r="AV715" s="14" t="s">
        <v>82</v>
      </c>
      <c r="AW715" s="14" t="s">
        <v>33</v>
      </c>
      <c r="AX715" s="14" t="s">
        <v>72</v>
      </c>
      <c r="AY715" s="256" t="s">
        <v>132</v>
      </c>
    </row>
    <row r="716" spans="1:51" s="14" customFormat="1" ht="12">
      <c r="A716" s="14"/>
      <c r="B716" s="246"/>
      <c r="C716" s="247"/>
      <c r="D716" s="232" t="s">
        <v>143</v>
      </c>
      <c r="E716" s="248" t="s">
        <v>19</v>
      </c>
      <c r="F716" s="249" t="s">
        <v>816</v>
      </c>
      <c r="G716" s="247"/>
      <c r="H716" s="250">
        <v>16.74</v>
      </c>
      <c r="I716" s="251"/>
      <c r="J716" s="247"/>
      <c r="K716" s="247"/>
      <c r="L716" s="252"/>
      <c r="M716" s="253"/>
      <c r="N716" s="254"/>
      <c r="O716" s="254"/>
      <c r="P716" s="254"/>
      <c r="Q716" s="254"/>
      <c r="R716" s="254"/>
      <c r="S716" s="254"/>
      <c r="T716" s="255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56" t="s">
        <v>143</v>
      </c>
      <c r="AU716" s="256" t="s">
        <v>82</v>
      </c>
      <c r="AV716" s="14" t="s">
        <v>82</v>
      </c>
      <c r="AW716" s="14" t="s">
        <v>33</v>
      </c>
      <c r="AX716" s="14" t="s">
        <v>72</v>
      </c>
      <c r="AY716" s="256" t="s">
        <v>132</v>
      </c>
    </row>
    <row r="717" spans="1:51" s="14" customFormat="1" ht="12">
      <c r="A717" s="14"/>
      <c r="B717" s="246"/>
      <c r="C717" s="247"/>
      <c r="D717" s="232" t="s">
        <v>143</v>
      </c>
      <c r="E717" s="248" t="s">
        <v>19</v>
      </c>
      <c r="F717" s="249" t="s">
        <v>817</v>
      </c>
      <c r="G717" s="247"/>
      <c r="H717" s="250">
        <v>33.96</v>
      </c>
      <c r="I717" s="251"/>
      <c r="J717" s="247"/>
      <c r="K717" s="247"/>
      <c r="L717" s="252"/>
      <c r="M717" s="253"/>
      <c r="N717" s="254"/>
      <c r="O717" s="254"/>
      <c r="P717" s="254"/>
      <c r="Q717" s="254"/>
      <c r="R717" s="254"/>
      <c r="S717" s="254"/>
      <c r="T717" s="255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T717" s="256" t="s">
        <v>143</v>
      </c>
      <c r="AU717" s="256" t="s">
        <v>82</v>
      </c>
      <c r="AV717" s="14" t="s">
        <v>82</v>
      </c>
      <c r="AW717" s="14" t="s">
        <v>33</v>
      </c>
      <c r="AX717" s="14" t="s">
        <v>72</v>
      </c>
      <c r="AY717" s="256" t="s">
        <v>132</v>
      </c>
    </row>
    <row r="718" spans="1:51" s="14" customFormat="1" ht="12">
      <c r="A718" s="14"/>
      <c r="B718" s="246"/>
      <c r="C718" s="247"/>
      <c r="D718" s="232" t="s">
        <v>143</v>
      </c>
      <c r="E718" s="248" t="s">
        <v>19</v>
      </c>
      <c r="F718" s="249" t="s">
        <v>818</v>
      </c>
      <c r="G718" s="247"/>
      <c r="H718" s="250">
        <v>5.72</v>
      </c>
      <c r="I718" s="251"/>
      <c r="J718" s="247"/>
      <c r="K718" s="247"/>
      <c r="L718" s="252"/>
      <c r="M718" s="253"/>
      <c r="N718" s="254"/>
      <c r="O718" s="254"/>
      <c r="P718" s="254"/>
      <c r="Q718" s="254"/>
      <c r="R718" s="254"/>
      <c r="S718" s="254"/>
      <c r="T718" s="255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T718" s="256" t="s">
        <v>143</v>
      </c>
      <c r="AU718" s="256" t="s">
        <v>82</v>
      </c>
      <c r="AV718" s="14" t="s">
        <v>82</v>
      </c>
      <c r="AW718" s="14" t="s">
        <v>33</v>
      </c>
      <c r="AX718" s="14" t="s">
        <v>72</v>
      </c>
      <c r="AY718" s="256" t="s">
        <v>132</v>
      </c>
    </row>
    <row r="719" spans="1:51" s="14" customFormat="1" ht="12">
      <c r="A719" s="14"/>
      <c r="B719" s="246"/>
      <c r="C719" s="247"/>
      <c r="D719" s="232" t="s">
        <v>143</v>
      </c>
      <c r="E719" s="248" t="s">
        <v>19</v>
      </c>
      <c r="F719" s="249" t="s">
        <v>819</v>
      </c>
      <c r="G719" s="247"/>
      <c r="H719" s="250">
        <v>40</v>
      </c>
      <c r="I719" s="251"/>
      <c r="J719" s="247"/>
      <c r="K719" s="247"/>
      <c r="L719" s="252"/>
      <c r="M719" s="253"/>
      <c r="N719" s="254"/>
      <c r="O719" s="254"/>
      <c r="P719" s="254"/>
      <c r="Q719" s="254"/>
      <c r="R719" s="254"/>
      <c r="S719" s="254"/>
      <c r="T719" s="255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T719" s="256" t="s">
        <v>143</v>
      </c>
      <c r="AU719" s="256" t="s">
        <v>82</v>
      </c>
      <c r="AV719" s="14" t="s">
        <v>82</v>
      </c>
      <c r="AW719" s="14" t="s">
        <v>33</v>
      </c>
      <c r="AX719" s="14" t="s">
        <v>72</v>
      </c>
      <c r="AY719" s="256" t="s">
        <v>132</v>
      </c>
    </row>
    <row r="720" spans="1:51" s="14" customFormat="1" ht="12">
      <c r="A720" s="14"/>
      <c r="B720" s="246"/>
      <c r="C720" s="247"/>
      <c r="D720" s="232" t="s">
        <v>143</v>
      </c>
      <c r="E720" s="248" t="s">
        <v>19</v>
      </c>
      <c r="F720" s="249" t="s">
        <v>820</v>
      </c>
      <c r="G720" s="247"/>
      <c r="H720" s="250">
        <v>8.22</v>
      </c>
      <c r="I720" s="251"/>
      <c r="J720" s="247"/>
      <c r="K720" s="247"/>
      <c r="L720" s="252"/>
      <c r="M720" s="253"/>
      <c r="N720" s="254"/>
      <c r="O720" s="254"/>
      <c r="P720" s="254"/>
      <c r="Q720" s="254"/>
      <c r="R720" s="254"/>
      <c r="S720" s="254"/>
      <c r="T720" s="255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T720" s="256" t="s">
        <v>143</v>
      </c>
      <c r="AU720" s="256" t="s">
        <v>82</v>
      </c>
      <c r="AV720" s="14" t="s">
        <v>82</v>
      </c>
      <c r="AW720" s="14" t="s">
        <v>33</v>
      </c>
      <c r="AX720" s="14" t="s">
        <v>72</v>
      </c>
      <c r="AY720" s="256" t="s">
        <v>132</v>
      </c>
    </row>
    <row r="721" spans="1:51" s="14" customFormat="1" ht="12">
      <c r="A721" s="14"/>
      <c r="B721" s="246"/>
      <c r="C721" s="247"/>
      <c r="D721" s="232" t="s">
        <v>143</v>
      </c>
      <c r="E721" s="248" t="s">
        <v>19</v>
      </c>
      <c r="F721" s="249" t="s">
        <v>821</v>
      </c>
      <c r="G721" s="247"/>
      <c r="H721" s="250">
        <v>11.2</v>
      </c>
      <c r="I721" s="251"/>
      <c r="J721" s="247"/>
      <c r="K721" s="247"/>
      <c r="L721" s="252"/>
      <c r="M721" s="253"/>
      <c r="N721" s="254"/>
      <c r="O721" s="254"/>
      <c r="P721" s="254"/>
      <c r="Q721" s="254"/>
      <c r="R721" s="254"/>
      <c r="S721" s="254"/>
      <c r="T721" s="255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T721" s="256" t="s">
        <v>143</v>
      </c>
      <c r="AU721" s="256" t="s">
        <v>82</v>
      </c>
      <c r="AV721" s="14" t="s">
        <v>82</v>
      </c>
      <c r="AW721" s="14" t="s">
        <v>33</v>
      </c>
      <c r="AX721" s="14" t="s">
        <v>72</v>
      </c>
      <c r="AY721" s="256" t="s">
        <v>132</v>
      </c>
    </row>
    <row r="722" spans="1:51" s="13" customFormat="1" ht="12">
      <c r="A722" s="13"/>
      <c r="B722" s="236"/>
      <c r="C722" s="237"/>
      <c r="D722" s="232" t="s">
        <v>143</v>
      </c>
      <c r="E722" s="238" t="s">
        <v>19</v>
      </c>
      <c r="F722" s="239" t="s">
        <v>822</v>
      </c>
      <c r="G722" s="237"/>
      <c r="H722" s="238" t="s">
        <v>19</v>
      </c>
      <c r="I722" s="240"/>
      <c r="J722" s="237"/>
      <c r="K722" s="237"/>
      <c r="L722" s="241"/>
      <c r="M722" s="242"/>
      <c r="N722" s="243"/>
      <c r="O722" s="243"/>
      <c r="P722" s="243"/>
      <c r="Q722" s="243"/>
      <c r="R722" s="243"/>
      <c r="S722" s="243"/>
      <c r="T722" s="244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45" t="s">
        <v>143</v>
      </c>
      <c r="AU722" s="245" t="s">
        <v>82</v>
      </c>
      <c r="AV722" s="13" t="s">
        <v>80</v>
      </c>
      <c r="AW722" s="13" t="s">
        <v>33</v>
      </c>
      <c r="AX722" s="13" t="s">
        <v>72</v>
      </c>
      <c r="AY722" s="245" t="s">
        <v>132</v>
      </c>
    </row>
    <row r="723" spans="1:51" s="14" customFormat="1" ht="12">
      <c r="A723" s="14"/>
      <c r="B723" s="246"/>
      <c r="C723" s="247"/>
      <c r="D723" s="232" t="s">
        <v>143</v>
      </c>
      <c r="E723" s="248" t="s">
        <v>19</v>
      </c>
      <c r="F723" s="249" t="s">
        <v>823</v>
      </c>
      <c r="G723" s="247"/>
      <c r="H723" s="250">
        <v>44.3</v>
      </c>
      <c r="I723" s="251"/>
      <c r="J723" s="247"/>
      <c r="K723" s="247"/>
      <c r="L723" s="252"/>
      <c r="M723" s="253"/>
      <c r="N723" s="254"/>
      <c r="O723" s="254"/>
      <c r="P723" s="254"/>
      <c r="Q723" s="254"/>
      <c r="R723" s="254"/>
      <c r="S723" s="254"/>
      <c r="T723" s="255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56" t="s">
        <v>143</v>
      </c>
      <c r="AU723" s="256" t="s">
        <v>82</v>
      </c>
      <c r="AV723" s="14" t="s">
        <v>82</v>
      </c>
      <c r="AW723" s="14" t="s">
        <v>33</v>
      </c>
      <c r="AX723" s="14" t="s">
        <v>72</v>
      </c>
      <c r="AY723" s="256" t="s">
        <v>132</v>
      </c>
    </row>
    <row r="724" spans="1:51" s="15" customFormat="1" ht="12">
      <c r="A724" s="15"/>
      <c r="B724" s="257"/>
      <c r="C724" s="258"/>
      <c r="D724" s="232" t="s">
        <v>143</v>
      </c>
      <c r="E724" s="259" t="s">
        <v>19</v>
      </c>
      <c r="F724" s="260" t="s">
        <v>148</v>
      </c>
      <c r="G724" s="258"/>
      <c r="H724" s="261">
        <v>779.0800000000002</v>
      </c>
      <c r="I724" s="262"/>
      <c r="J724" s="258"/>
      <c r="K724" s="258"/>
      <c r="L724" s="263"/>
      <c r="M724" s="264"/>
      <c r="N724" s="265"/>
      <c r="O724" s="265"/>
      <c r="P724" s="265"/>
      <c r="Q724" s="265"/>
      <c r="R724" s="265"/>
      <c r="S724" s="265"/>
      <c r="T724" s="266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T724" s="267" t="s">
        <v>143</v>
      </c>
      <c r="AU724" s="267" t="s">
        <v>82</v>
      </c>
      <c r="AV724" s="15" t="s">
        <v>139</v>
      </c>
      <c r="AW724" s="15" t="s">
        <v>33</v>
      </c>
      <c r="AX724" s="15" t="s">
        <v>80</v>
      </c>
      <c r="AY724" s="267" t="s">
        <v>132</v>
      </c>
    </row>
    <row r="725" spans="1:65" s="2" customFormat="1" ht="21.75" customHeight="1">
      <c r="A725" s="39"/>
      <c r="B725" s="40"/>
      <c r="C725" s="219" t="s">
        <v>824</v>
      </c>
      <c r="D725" s="219" t="s">
        <v>134</v>
      </c>
      <c r="E725" s="220" t="s">
        <v>825</v>
      </c>
      <c r="F725" s="221" t="s">
        <v>826</v>
      </c>
      <c r="G725" s="222" t="s">
        <v>368</v>
      </c>
      <c r="H725" s="223">
        <v>5.8</v>
      </c>
      <c r="I725" s="224"/>
      <c r="J725" s="225">
        <f>ROUND(I725*H725,2)</f>
        <v>0</v>
      </c>
      <c r="K725" s="221" t="s">
        <v>138</v>
      </c>
      <c r="L725" s="45"/>
      <c r="M725" s="226" t="s">
        <v>19</v>
      </c>
      <c r="N725" s="227" t="s">
        <v>43</v>
      </c>
      <c r="O725" s="85"/>
      <c r="P725" s="228">
        <f>O725*H725</f>
        <v>0</v>
      </c>
      <c r="Q725" s="228">
        <v>0.00116</v>
      </c>
      <c r="R725" s="228">
        <f>Q725*H725</f>
        <v>0.006728</v>
      </c>
      <c r="S725" s="228">
        <v>0</v>
      </c>
      <c r="T725" s="229">
        <f>S725*H725</f>
        <v>0</v>
      </c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R725" s="230" t="s">
        <v>239</v>
      </c>
      <c r="AT725" s="230" t="s">
        <v>134</v>
      </c>
      <c r="AU725" s="230" t="s">
        <v>82</v>
      </c>
      <c r="AY725" s="18" t="s">
        <v>132</v>
      </c>
      <c r="BE725" s="231">
        <f>IF(N725="základní",J725,0)</f>
        <v>0</v>
      </c>
      <c r="BF725" s="231">
        <f>IF(N725="snížená",J725,0)</f>
        <v>0</v>
      </c>
      <c r="BG725" s="231">
        <f>IF(N725="zákl. přenesená",J725,0)</f>
        <v>0</v>
      </c>
      <c r="BH725" s="231">
        <f>IF(N725="sníž. přenesená",J725,0)</f>
        <v>0</v>
      </c>
      <c r="BI725" s="231">
        <f>IF(N725="nulová",J725,0)</f>
        <v>0</v>
      </c>
      <c r="BJ725" s="18" t="s">
        <v>80</v>
      </c>
      <c r="BK725" s="231">
        <f>ROUND(I725*H725,2)</f>
        <v>0</v>
      </c>
      <c r="BL725" s="18" t="s">
        <v>239</v>
      </c>
      <c r="BM725" s="230" t="s">
        <v>827</v>
      </c>
    </row>
    <row r="726" spans="1:47" s="2" customFormat="1" ht="12">
      <c r="A726" s="39"/>
      <c r="B726" s="40"/>
      <c r="C726" s="41"/>
      <c r="D726" s="232" t="s">
        <v>141</v>
      </c>
      <c r="E726" s="41"/>
      <c r="F726" s="233" t="s">
        <v>828</v>
      </c>
      <c r="G726" s="41"/>
      <c r="H726" s="41"/>
      <c r="I726" s="137"/>
      <c r="J726" s="41"/>
      <c r="K726" s="41"/>
      <c r="L726" s="45"/>
      <c r="M726" s="234"/>
      <c r="N726" s="235"/>
      <c r="O726" s="85"/>
      <c r="P726" s="85"/>
      <c r="Q726" s="85"/>
      <c r="R726" s="85"/>
      <c r="S726" s="85"/>
      <c r="T726" s="86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T726" s="18" t="s">
        <v>141</v>
      </c>
      <c r="AU726" s="18" t="s">
        <v>82</v>
      </c>
    </row>
    <row r="727" spans="1:51" s="13" customFormat="1" ht="12">
      <c r="A727" s="13"/>
      <c r="B727" s="236"/>
      <c r="C727" s="237"/>
      <c r="D727" s="232" t="s">
        <v>143</v>
      </c>
      <c r="E727" s="238" t="s">
        <v>19</v>
      </c>
      <c r="F727" s="239" t="s">
        <v>829</v>
      </c>
      <c r="G727" s="237"/>
      <c r="H727" s="238" t="s">
        <v>19</v>
      </c>
      <c r="I727" s="240"/>
      <c r="J727" s="237"/>
      <c r="K727" s="237"/>
      <c r="L727" s="241"/>
      <c r="M727" s="242"/>
      <c r="N727" s="243"/>
      <c r="O727" s="243"/>
      <c r="P727" s="243"/>
      <c r="Q727" s="243"/>
      <c r="R727" s="243"/>
      <c r="S727" s="243"/>
      <c r="T727" s="244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45" t="s">
        <v>143</v>
      </c>
      <c r="AU727" s="245" t="s">
        <v>82</v>
      </c>
      <c r="AV727" s="13" t="s">
        <v>80</v>
      </c>
      <c r="AW727" s="13" t="s">
        <v>33</v>
      </c>
      <c r="AX727" s="13" t="s">
        <v>72</v>
      </c>
      <c r="AY727" s="245" t="s">
        <v>132</v>
      </c>
    </row>
    <row r="728" spans="1:51" s="14" customFormat="1" ht="12">
      <c r="A728" s="14"/>
      <c r="B728" s="246"/>
      <c r="C728" s="247"/>
      <c r="D728" s="232" t="s">
        <v>143</v>
      </c>
      <c r="E728" s="248" t="s">
        <v>19</v>
      </c>
      <c r="F728" s="249" t="s">
        <v>830</v>
      </c>
      <c r="G728" s="247"/>
      <c r="H728" s="250">
        <v>5.8</v>
      </c>
      <c r="I728" s="251"/>
      <c r="J728" s="247"/>
      <c r="K728" s="247"/>
      <c r="L728" s="252"/>
      <c r="M728" s="253"/>
      <c r="N728" s="254"/>
      <c r="O728" s="254"/>
      <c r="P728" s="254"/>
      <c r="Q728" s="254"/>
      <c r="R728" s="254"/>
      <c r="S728" s="254"/>
      <c r="T728" s="255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T728" s="256" t="s">
        <v>143</v>
      </c>
      <c r="AU728" s="256" t="s">
        <v>82</v>
      </c>
      <c r="AV728" s="14" t="s">
        <v>82</v>
      </c>
      <c r="AW728" s="14" t="s">
        <v>33</v>
      </c>
      <c r="AX728" s="14" t="s">
        <v>72</v>
      </c>
      <c r="AY728" s="256" t="s">
        <v>132</v>
      </c>
    </row>
    <row r="729" spans="1:51" s="15" customFormat="1" ht="12">
      <c r="A729" s="15"/>
      <c r="B729" s="257"/>
      <c r="C729" s="258"/>
      <c r="D729" s="232" t="s">
        <v>143</v>
      </c>
      <c r="E729" s="259" t="s">
        <v>19</v>
      </c>
      <c r="F729" s="260" t="s">
        <v>148</v>
      </c>
      <c r="G729" s="258"/>
      <c r="H729" s="261">
        <v>5.8</v>
      </c>
      <c r="I729" s="262"/>
      <c r="J729" s="258"/>
      <c r="K729" s="258"/>
      <c r="L729" s="263"/>
      <c r="M729" s="264"/>
      <c r="N729" s="265"/>
      <c r="O729" s="265"/>
      <c r="P729" s="265"/>
      <c r="Q729" s="265"/>
      <c r="R729" s="265"/>
      <c r="S729" s="265"/>
      <c r="T729" s="266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T729" s="267" t="s">
        <v>143</v>
      </c>
      <c r="AU729" s="267" t="s">
        <v>82</v>
      </c>
      <c r="AV729" s="15" t="s">
        <v>139</v>
      </c>
      <c r="AW729" s="15" t="s">
        <v>33</v>
      </c>
      <c r="AX729" s="15" t="s">
        <v>80</v>
      </c>
      <c r="AY729" s="267" t="s">
        <v>132</v>
      </c>
    </row>
    <row r="730" spans="1:65" s="2" customFormat="1" ht="16.5" customHeight="1">
      <c r="A730" s="39"/>
      <c r="B730" s="40"/>
      <c r="C730" s="219" t="s">
        <v>831</v>
      </c>
      <c r="D730" s="219" t="s">
        <v>134</v>
      </c>
      <c r="E730" s="220" t="s">
        <v>832</v>
      </c>
      <c r="F730" s="221" t="s">
        <v>833</v>
      </c>
      <c r="G730" s="222" t="s">
        <v>834</v>
      </c>
      <c r="H730" s="223">
        <v>1</v>
      </c>
      <c r="I730" s="224"/>
      <c r="J730" s="225">
        <f>ROUND(I730*H730,2)</f>
        <v>0</v>
      </c>
      <c r="K730" s="221" t="s">
        <v>19</v>
      </c>
      <c r="L730" s="45"/>
      <c r="M730" s="226" t="s">
        <v>19</v>
      </c>
      <c r="N730" s="227" t="s">
        <v>43</v>
      </c>
      <c r="O730" s="85"/>
      <c r="P730" s="228">
        <f>O730*H730</f>
        <v>0</v>
      </c>
      <c r="Q730" s="228">
        <v>0.002</v>
      </c>
      <c r="R730" s="228">
        <f>Q730*H730</f>
        <v>0.002</v>
      </c>
      <c r="S730" s="228">
        <v>0</v>
      </c>
      <c r="T730" s="229">
        <f>S730*H730</f>
        <v>0</v>
      </c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R730" s="230" t="s">
        <v>239</v>
      </c>
      <c r="AT730" s="230" t="s">
        <v>134</v>
      </c>
      <c r="AU730" s="230" t="s">
        <v>82</v>
      </c>
      <c r="AY730" s="18" t="s">
        <v>132</v>
      </c>
      <c r="BE730" s="231">
        <f>IF(N730="základní",J730,0)</f>
        <v>0</v>
      </c>
      <c r="BF730" s="231">
        <f>IF(N730="snížená",J730,0)</f>
        <v>0</v>
      </c>
      <c r="BG730" s="231">
        <f>IF(N730="zákl. přenesená",J730,0)</f>
        <v>0</v>
      </c>
      <c r="BH730" s="231">
        <f>IF(N730="sníž. přenesená",J730,0)</f>
        <v>0</v>
      </c>
      <c r="BI730" s="231">
        <f>IF(N730="nulová",J730,0)</f>
        <v>0</v>
      </c>
      <c r="BJ730" s="18" t="s">
        <v>80</v>
      </c>
      <c r="BK730" s="231">
        <f>ROUND(I730*H730,2)</f>
        <v>0</v>
      </c>
      <c r="BL730" s="18" t="s">
        <v>239</v>
      </c>
      <c r="BM730" s="230" t="s">
        <v>835</v>
      </c>
    </row>
    <row r="731" spans="1:47" s="2" customFormat="1" ht="12">
      <c r="A731" s="39"/>
      <c r="B731" s="40"/>
      <c r="C731" s="41"/>
      <c r="D731" s="232" t="s">
        <v>141</v>
      </c>
      <c r="E731" s="41"/>
      <c r="F731" s="233" t="s">
        <v>833</v>
      </c>
      <c r="G731" s="41"/>
      <c r="H731" s="41"/>
      <c r="I731" s="137"/>
      <c r="J731" s="41"/>
      <c r="K731" s="41"/>
      <c r="L731" s="45"/>
      <c r="M731" s="234"/>
      <c r="N731" s="235"/>
      <c r="O731" s="85"/>
      <c r="P731" s="85"/>
      <c r="Q731" s="85"/>
      <c r="R731" s="85"/>
      <c r="S731" s="85"/>
      <c r="T731" s="86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T731" s="18" t="s">
        <v>141</v>
      </c>
      <c r="AU731" s="18" t="s">
        <v>82</v>
      </c>
    </row>
    <row r="732" spans="1:65" s="2" customFormat="1" ht="21.75" customHeight="1">
      <c r="A732" s="39"/>
      <c r="B732" s="40"/>
      <c r="C732" s="219" t="s">
        <v>836</v>
      </c>
      <c r="D732" s="219" t="s">
        <v>134</v>
      </c>
      <c r="E732" s="220" t="s">
        <v>837</v>
      </c>
      <c r="F732" s="221" t="s">
        <v>838</v>
      </c>
      <c r="G732" s="222" t="s">
        <v>368</v>
      </c>
      <c r="H732" s="223">
        <v>127.824</v>
      </c>
      <c r="I732" s="224"/>
      <c r="J732" s="225">
        <f>ROUND(I732*H732,2)</f>
        <v>0</v>
      </c>
      <c r="K732" s="221" t="s">
        <v>138</v>
      </c>
      <c r="L732" s="45"/>
      <c r="M732" s="226" t="s">
        <v>19</v>
      </c>
      <c r="N732" s="227" t="s">
        <v>43</v>
      </c>
      <c r="O732" s="85"/>
      <c r="P732" s="228">
        <f>O732*H732</f>
        <v>0</v>
      </c>
      <c r="Q732" s="228">
        <v>0.00059</v>
      </c>
      <c r="R732" s="228">
        <f>Q732*H732</f>
        <v>0.07541616</v>
      </c>
      <c r="S732" s="228">
        <v>0</v>
      </c>
      <c r="T732" s="229">
        <f>S732*H732</f>
        <v>0</v>
      </c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R732" s="230" t="s">
        <v>239</v>
      </c>
      <c r="AT732" s="230" t="s">
        <v>134</v>
      </c>
      <c r="AU732" s="230" t="s">
        <v>82</v>
      </c>
      <c r="AY732" s="18" t="s">
        <v>132</v>
      </c>
      <c r="BE732" s="231">
        <f>IF(N732="základní",J732,0)</f>
        <v>0</v>
      </c>
      <c r="BF732" s="231">
        <f>IF(N732="snížená",J732,0)</f>
        <v>0</v>
      </c>
      <c r="BG732" s="231">
        <f>IF(N732="zákl. přenesená",J732,0)</f>
        <v>0</v>
      </c>
      <c r="BH732" s="231">
        <f>IF(N732="sníž. přenesená",J732,0)</f>
        <v>0</v>
      </c>
      <c r="BI732" s="231">
        <f>IF(N732="nulová",J732,0)</f>
        <v>0</v>
      </c>
      <c r="BJ732" s="18" t="s">
        <v>80</v>
      </c>
      <c r="BK732" s="231">
        <f>ROUND(I732*H732,2)</f>
        <v>0</v>
      </c>
      <c r="BL732" s="18" t="s">
        <v>239</v>
      </c>
      <c r="BM732" s="230" t="s">
        <v>839</v>
      </c>
    </row>
    <row r="733" spans="1:47" s="2" customFormat="1" ht="12">
      <c r="A733" s="39"/>
      <c r="B733" s="40"/>
      <c r="C733" s="41"/>
      <c r="D733" s="232" t="s">
        <v>141</v>
      </c>
      <c r="E733" s="41"/>
      <c r="F733" s="233" t="s">
        <v>840</v>
      </c>
      <c r="G733" s="41"/>
      <c r="H733" s="41"/>
      <c r="I733" s="137"/>
      <c r="J733" s="41"/>
      <c r="K733" s="41"/>
      <c r="L733" s="45"/>
      <c r="M733" s="234"/>
      <c r="N733" s="235"/>
      <c r="O733" s="85"/>
      <c r="P733" s="85"/>
      <c r="Q733" s="85"/>
      <c r="R733" s="85"/>
      <c r="S733" s="85"/>
      <c r="T733" s="86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T733" s="18" t="s">
        <v>141</v>
      </c>
      <c r="AU733" s="18" t="s">
        <v>82</v>
      </c>
    </row>
    <row r="734" spans="1:51" s="13" customFormat="1" ht="12">
      <c r="A734" s="13"/>
      <c r="B734" s="236"/>
      <c r="C734" s="237"/>
      <c r="D734" s="232" t="s">
        <v>143</v>
      </c>
      <c r="E734" s="238" t="s">
        <v>19</v>
      </c>
      <c r="F734" s="239" t="s">
        <v>841</v>
      </c>
      <c r="G734" s="237"/>
      <c r="H734" s="238" t="s">
        <v>19</v>
      </c>
      <c r="I734" s="240"/>
      <c r="J734" s="237"/>
      <c r="K734" s="237"/>
      <c r="L734" s="241"/>
      <c r="M734" s="242"/>
      <c r="N734" s="243"/>
      <c r="O734" s="243"/>
      <c r="P734" s="243"/>
      <c r="Q734" s="243"/>
      <c r="R734" s="243"/>
      <c r="S734" s="243"/>
      <c r="T734" s="244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45" t="s">
        <v>143</v>
      </c>
      <c r="AU734" s="245" t="s">
        <v>82</v>
      </c>
      <c r="AV734" s="13" t="s">
        <v>80</v>
      </c>
      <c r="AW734" s="13" t="s">
        <v>33</v>
      </c>
      <c r="AX734" s="13" t="s">
        <v>72</v>
      </c>
      <c r="AY734" s="245" t="s">
        <v>132</v>
      </c>
    </row>
    <row r="735" spans="1:51" s="14" customFormat="1" ht="12">
      <c r="A735" s="14"/>
      <c r="B735" s="246"/>
      <c r="C735" s="247"/>
      <c r="D735" s="232" t="s">
        <v>143</v>
      </c>
      <c r="E735" s="248" t="s">
        <v>19</v>
      </c>
      <c r="F735" s="249" t="s">
        <v>842</v>
      </c>
      <c r="G735" s="247"/>
      <c r="H735" s="250">
        <v>28.92</v>
      </c>
      <c r="I735" s="251"/>
      <c r="J735" s="247"/>
      <c r="K735" s="247"/>
      <c r="L735" s="252"/>
      <c r="M735" s="253"/>
      <c r="N735" s="254"/>
      <c r="O735" s="254"/>
      <c r="P735" s="254"/>
      <c r="Q735" s="254"/>
      <c r="R735" s="254"/>
      <c r="S735" s="254"/>
      <c r="T735" s="255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T735" s="256" t="s">
        <v>143</v>
      </c>
      <c r="AU735" s="256" t="s">
        <v>82</v>
      </c>
      <c r="AV735" s="14" t="s">
        <v>82</v>
      </c>
      <c r="AW735" s="14" t="s">
        <v>33</v>
      </c>
      <c r="AX735" s="14" t="s">
        <v>72</v>
      </c>
      <c r="AY735" s="256" t="s">
        <v>132</v>
      </c>
    </row>
    <row r="736" spans="1:51" s="13" customFormat="1" ht="12">
      <c r="A736" s="13"/>
      <c r="B736" s="236"/>
      <c r="C736" s="237"/>
      <c r="D736" s="232" t="s">
        <v>143</v>
      </c>
      <c r="E736" s="238" t="s">
        <v>19</v>
      </c>
      <c r="F736" s="239" t="s">
        <v>843</v>
      </c>
      <c r="G736" s="237"/>
      <c r="H736" s="238" t="s">
        <v>19</v>
      </c>
      <c r="I736" s="240"/>
      <c r="J736" s="237"/>
      <c r="K736" s="237"/>
      <c r="L736" s="241"/>
      <c r="M736" s="242"/>
      <c r="N736" s="243"/>
      <c r="O736" s="243"/>
      <c r="P736" s="243"/>
      <c r="Q736" s="243"/>
      <c r="R736" s="243"/>
      <c r="S736" s="243"/>
      <c r="T736" s="244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245" t="s">
        <v>143</v>
      </c>
      <c r="AU736" s="245" t="s">
        <v>82</v>
      </c>
      <c r="AV736" s="13" t="s">
        <v>80</v>
      </c>
      <c r="AW736" s="13" t="s">
        <v>33</v>
      </c>
      <c r="AX736" s="13" t="s">
        <v>72</v>
      </c>
      <c r="AY736" s="245" t="s">
        <v>132</v>
      </c>
    </row>
    <row r="737" spans="1:51" s="14" customFormat="1" ht="12">
      <c r="A737" s="14"/>
      <c r="B737" s="246"/>
      <c r="C737" s="247"/>
      <c r="D737" s="232" t="s">
        <v>143</v>
      </c>
      <c r="E737" s="248" t="s">
        <v>19</v>
      </c>
      <c r="F737" s="249" t="s">
        <v>844</v>
      </c>
      <c r="G737" s="247"/>
      <c r="H737" s="250">
        <v>8.184</v>
      </c>
      <c r="I737" s="251"/>
      <c r="J737" s="247"/>
      <c r="K737" s="247"/>
      <c r="L737" s="252"/>
      <c r="M737" s="253"/>
      <c r="N737" s="254"/>
      <c r="O737" s="254"/>
      <c r="P737" s="254"/>
      <c r="Q737" s="254"/>
      <c r="R737" s="254"/>
      <c r="S737" s="254"/>
      <c r="T737" s="255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T737" s="256" t="s">
        <v>143</v>
      </c>
      <c r="AU737" s="256" t="s">
        <v>82</v>
      </c>
      <c r="AV737" s="14" t="s">
        <v>82</v>
      </c>
      <c r="AW737" s="14" t="s">
        <v>33</v>
      </c>
      <c r="AX737" s="14" t="s">
        <v>72</v>
      </c>
      <c r="AY737" s="256" t="s">
        <v>132</v>
      </c>
    </row>
    <row r="738" spans="1:51" s="13" customFormat="1" ht="12">
      <c r="A738" s="13"/>
      <c r="B738" s="236"/>
      <c r="C738" s="237"/>
      <c r="D738" s="232" t="s">
        <v>143</v>
      </c>
      <c r="E738" s="238" t="s">
        <v>19</v>
      </c>
      <c r="F738" s="239" t="s">
        <v>845</v>
      </c>
      <c r="G738" s="237"/>
      <c r="H738" s="238" t="s">
        <v>19</v>
      </c>
      <c r="I738" s="240"/>
      <c r="J738" s="237"/>
      <c r="K738" s="237"/>
      <c r="L738" s="241"/>
      <c r="M738" s="242"/>
      <c r="N738" s="243"/>
      <c r="O738" s="243"/>
      <c r="P738" s="243"/>
      <c r="Q738" s="243"/>
      <c r="R738" s="243"/>
      <c r="S738" s="243"/>
      <c r="T738" s="244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45" t="s">
        <v>143</v>
      </c>
      <c r="AU738" s="245" t="s">
        <v>82</v>
      </c>
      <c r="AV738" s="13" t="s">
        <v>80</v>
      </c>
      <c r="AW738" s="13" t="s">
        <v>33</v>
      </c>
      <c r="AX738" s="13" t="s">
        <v>72</v>
      </c>
      <c r="AY738" s="245" t="s">
        <v>132</v>
      </c>
    </row>
    <row r="739" spans="1:51" s="14" customFormat="1" ht="12">
      <c r="A739" s="14"/>
      <c r="B739" s="246"/>
      <c r="C739" s="247"/>
      <c r="D739" s="232" t="s">
        <v>143</v>
      </c>
      <c r="E739" s="248" t="s">
        <v>19</v>
      </c>
      <c r="F739" s="249" t="s">
        <v>316</v>
      </c>
      <c r="G739" s="247"/>
      <c r="H739" s="250">
        <v>24</v>
      </c>
      <c r="I739" s="251"/>
      <c r="J739" s="247"/>
      <c r="K739" s="247"/>
      <c r="L739" s="252"/>
      <c r="M739" s="253"/>
      <c r="N739" s="254"/>
      <c r="O739" s="254"/>
      <c r="P739" s="254"/>
      <c r="Q739" s="254"/>
      <c r="R739" s="254"/>
      <c r="S739" s="254"/>
      <c r="T739" s="255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T739" s="256" t="s">
        <v>143</v>
      </c>
      <c r="AU739" s="256" t="s">
        <v>82</v>
      </c>
      <c r="AV739" s="14" t="s">
        <v>82</v>
      </c>
      <c r="AW739" s="14" t="s">
        <v>33</v>
      </c>
      <c r="AX739" s="14" t="s">
        <v>72</v>
      </c>
      <c r="AY739" s="256" t="s">
        <v>132</v>
      </c>
    </row>
    <row r="740" spans="1:51" s="13" customFormat="1" ht="12">
      <c r="A740" s="13"/>
      <c r="B740" s="236"/>
      <c r="C740" s="237"/>
      <c r="D740" s="232" t="s">
        <v>143</v>
      </c>
      <c r="E740" s="238" t="s">
        <v>19</v>
      </c>
      <c r="F740" s="239" t="s">
        <v>846</v>
      </c>
      <c r="G740" s="237"/>
      <c r="H740" s="238" t="s">
        <v>19</v>
      </c>
      <c r="I740" s="240"/>
      <c r="J740" s="237"/>
      <c r="K740" s="237"/>
      <c r="L740" s="241"/>
      <c r="M740" s="242"/>
      <c r="N740" s="243"/>
      <c r="O740" s="243"/>
      <c r="P740" s="243"/>
      <c r="Q740" s="243"/>
      <c r="R740" s="243"/>
      <c r="S740" s="243"/>
      <c r="T740" s="244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T740" s="245" t="s">
        <v>143</v>
      </c>
      <c r="AU740" s="245" t="s">
        <v>82</v>
      </c>
      <c r="AV740" s="13" t="s">
        <v>80</v>
      </c>
      <c r="AW740" s="13" t="s">
        <v>33</v>
      </c>
      <c r="AX740" s="13" t="s">
        <v>72</v>
      </c>
      <c r="AY740" s="245" t="s">
        <v>132</v>
      </c>
    </row>
    <row r="741" spans="1:51" s="14" customFormat="1" ht="12">
      <c r="A741" s="14"/>
      <c r="B741" s="246"/>
      <c r="C741" s="247"/>
      <c r="D741" s="232" t="s">
        <v>143</v>
      </c>
      <c r="E741" s="248" t="s">
        <v>19</v>
      </c>
      <c r="F741" s="249" t="s">
        <v>847</v>
      </c>
      <c r="G741" s="247"/>
      <c r="H741" s="250">
        <v>31.42</v>
      </c>
      <c r="I741" s="251"/>
      <c r="J741" s="247"/>
      <c r="K741" s="247"/>
      <c r="L741" s="252"/>
      <c r="M741" s="253"/>
      <c r="N741" s="254"/>
      <c r="O741" s="254"/>
      <c r="P741" s="254"/>
      <c r="Q741" s="254"/>
      <c r="R741" s="254"/>
      <c r="S741" s="254"/>
      <c r="T741" s="255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T741" s="256" t="s">
        <v>143</v>
      </c>
      <c r="AU741" s="256" t="s">
        <v>82</v>
      </c>
      <c r="AV741" s="14" t="s">
        <v>82</v>
      </c>
      <c r="AW741" s="14" t="s">
        <v>33</v>
      </c>
      <c r="AX741" s="14" t="s">
        <v>72</v>
      </c>
      <c r="AY741" s="256" t="s">
        <v>132</v>
      </c>
    </row>
    <row r="742" spans="1:51" s="13" customFormat="1" ht="12">
      <c r="A742" s="13"/>
      <c r="B742" s="236"/>
      <c r="C742" s="237"/>
      <c r="D742" s="232" t="s">
        <v>143</v>
      </c>
      <c r="E742" s="238" t="s">
        <v>19</v>
      </c>
      <c r="F742" s="239" t="s">
        <v>848</v>
      </c>
      <c r="G742" s="237"/>
      <c r="H742" s="238" t="s">
        <v>19</v>
      </c>
      <c r="I742" s="240"/>
      <c r="J742" s="237"/>
      <c r="K742" s="237"/>
      <c r="L742" s="241"/>
      <c r="M742" s="242"/>
      <c r="N742" s="243"/>
      <c r="O742" s="243"/>
      <c r="P742" s="243"/>
      <c r="Q742" s="243"/>
      <c r="R742" s="243"/>
      <c r="S742" s="243"/>
      <c r="T742" s="244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45" t="s">
        <v>143</v>
      </c>
      <c r="AU742" s="245" t="s">
        <v>82</v>
      </c>
      <c r="AV742" s="13" t="s">
        <v>80</v>
      </c>
      <c r="AW742" s="13" t="s">
        <v>33</v>
      </c>
      <c r="AX742" s="13" t="s">
        <v>72</v>
      </c>
      <c r="AY742" s="245" t="s">
        <v>132</v>
      </c>
    </row>
    <row r="743" spans="1:51" s="14" customFormat="1" ht="12">
      <c r="A743" s="14"/>
      <c r="B743" s="246"/>
      <c r="C743" s="247"/>
      <c r="D743" s="232" t="s">
        <v>143</v>
      </c>
      <c r="E743" s="248" t="s">
        <v>19</v>
      </c>
      <c r="F743" s="249" t="s">
        <v>849</v>
      </c>
      <c r="G743" s="247"/>
      <c r="H743" s="250">
        <v>35.3</v>
      </c>
      <c r="I743" s="251"/>
      <c r="J743" s="247"/>
      <c r="K743" s="247"/>
      <c r="L743" s="252"/>
      <c r="M743" s="253"/>
      <c r="N743" s="254"/>
      <c r="O743" s="254"/>
      <c r="P743" s="254"/>
      <c r="Q743" s="254"/>
      <c r="R743" s="254"/>
      <c r="S743" s="254"/>
      <c r="T743" s="255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T743" s="256" t="s">
        <v>143</v>
      </c>
      <c r="AU743" s="256" t="s">
        <v>82</v>
      </c>
      <c r="AV743" s="14" t="s">
        <v>82</v>
      </c>
      <c r="AW743" s="14" t="s">
        <v>33</v>
      </c>
      <c r="AX743" s="14" t="s">
        <v>72</v>
      </c>
      <c r="AY743" s="256" t="s">
        <v>132</v>
      </c>
    </row>
    <row r="744" spans="1:51" s="15" customFormat="1" ht="12">
      <c r="A744" s="15"/>
      <c r="B744" s="257"/>
      <c r="C744" s="258"/>
      <c r="D744" s="232" t="s">
        <v>143</v>
      </c>
      <c r="E744" s="259" t="s">
        <v>19</v>
      </c>
      <c r="F744" s="260" t="s">
        <v>148</v>
      </c>
      <c r="G744" s="258"/>
      <c r="H744" s="261">
        <v>127.824</v>
      </c>
      <c r="I744" s="262"/>
      <c r="J744" s="258"/>
      <c r="K744" s="258"/>
      <c r="L744" s="263"/>
      <c r="M744" s="264"/>
      <c r="N744" s="265"/>
      <c r="O744" s="265"/>
      <c r="P744" s="265"/>
      <c r="Q744" s="265"/>
      <c r="R744" s="265"/>
      <c r="S744" s="265"/>
      <c r="T744" s="266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T744" s="267" t="s">
        <v>143</v>
      </c>
      <c r="AU744" s="267" t="s">
        <v>82</v>
      </c>
      <c r="AV744" s="15" t="s">
        <v>139</v>
      </c>
      <c r="AW744" s="15" t="s">
        <v>33</v>
      </c>
      <c r="AX744" s="15" t="s">
        <v>80</v>
      </c>
      <c r="AY744" s="267" t="s">
        <v>132</v>
      </c>
    </row>
    <row r="745" spans="1:65" s="2" customFormat="1" ht="21.75" customHeight="1">
      <c r="A745" s="39"/>
      <c r="B745" s="40"/>
      <c r="C745" s="219" t="s">
        <v>850</v>
      </c>
      <c r="D745" s="219" t="s">
        <v>134</v>
      </c>
      <c r="E745" s="220" t="s">
        <v>851</v>
      </c>
      <c r="F745" s="221" t="s">
        <v>852</v>
      </c>
      <c r="G745" s="222" t="s">
        <v>227</v>
      </c>
      <c r="H745" s="223">
        <v>4</v>
      </c>
      <c r="I745" s="224"/>
      <c r="J745" s="225">
        <f>ROUND(I745*H745,2)</f>
        <v>0</v>
      </c>
      <c r="K745" s="221" t="s">
        <v>138</v>
      </c>
      <c r="L745" s="45"/>
      <c r="M745" s="226" t="s">
        <v>19</v>
      </c>
      <c r="N745" s="227" t="s">
        <v>43</v>
      </c>
      <c r="O745" s="85"/>
      <c r="P745" s="228">
        <f>O745*H745</f>
        <v>0</v>
      </c>
      <c r="Q745" s="228">
        <v>0.00033</v>
      </c>
      <c r="R745" s="228">
        <f>Q745*H745</f>
        <v>0.00132</v>
      </c>
      <c r="S745" s="228">
        <v>0</v>
      </c>
      <c r="T745" s="229">
        <f>S745*H745</f>
        <v>0</v>
      </c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R745" s="230" t="s">
        <v>239</v>
      </c>
      <c r="AT745" s="230" t="s">
        <v>134</v>
      </c>
      <c r="AU745" s="230" t="s">
        <v>82</v>
      </c>
      <c r="AY745" s="18" t="s">
        <v>132</v>
      </c>
      <c r="BE745" s="231">
        <f>IF(N745="základní",J745,0)</f>
        <v>0</v>
      </c>
      <c r="BF745" s="231">
        <f>IF(N745="snížená",J745,0)</f>
        <v>0</v>
      </c>
      <c r="BG745" s="231">
        <f>IF(N745="zákl. přenesená",J745,0)</f>
        <v>0</v>
      </c>
      <c r="BH745" s="231">
        <f>IF(N745="sníž. přenesená",J745,0)</f>
        <v>0</v>
      </c>
      <c r="BI745" s="231">
        <f>IF(N745="nulová",J745,0)</f>
        <v>0</v>
      </c>
      <c r="BJ745" s="18" t="s">
        <v>80</v>
      </c>
      <c r="BK745" s="231">
        <f>ROUND(I745*H745,2)</f>
        <v>0</v>
      </c>
      <c r="BL745" s="18" t="s">
        <v>239</v>
      </c>
      <c r="BM745" s="230" t="s">
        <v>853</v>
      </c>
    </row>
    <row r="746" spans="1:47" s="2" customFormat="1" ht="12">
      <c r="A746" s="39"/>
      <c r="B746" s="40"/>
      <c r="C746" s="41"/>
      <c r="D746" s="232" t="s">
        <v>141</v>
      </c>
      <c r="E746" s="41"/>
      <c r="F746" s="233" t="s">
        <v>854</v>
      </c>
      <c r="G746" s="41"/>
      <c r="H746" s="41"/>
      <c r="I746" s="137"/>
      <c r="J746" s="41"/>
      <c r="K746" s="41"/>
      <c r="L746" s="45"/>
      <c r="M746" s="234"/>
      <c r="N746" s="235"/>
      <c r="O746" s="85"/>
      <c r="P746" s="85"/>
      <c r="Q746" s="85"/>
      <c r="R746" s="85"/>
      <c r="S746" s="85"/>
      <c r="T746" s="86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T746" s="18" t="s">
        <v>141</v>
      </c>
      <c r="AU746" s="18" t="s">
        <v>82</v>
      </c>
    </row>
    <row r="747" spans="1:65" s="2" customFormat="1" ht="21.75" customHeight="1">
      <c r="A747" s="39"/>
      <c r="B747" s="40"/>
      <c r="C747" s="219" t="s">
        <v>855</v>
      </c>
      <c r="D747" s="219" t="s">
        <v>134</v>
      </c>
      <c r="E747" s="220" t="s">
        <v>856</v>
      </c>
      <c r="F747" s="221" t="s">
        <v>857</v>
      </c>
      <c r="G747" s="222" t="s">
        <v>368</v>
      </c>
      <c r="H747" s="223">
        <v>40</v>
      </c>
      <c r="I747" s="224"/>
      <c r="J747" s="225">
        <f>ROUND(I747*H747,2)</f>
        <v>0</v>
      </c>
      <c r="K747" s="221" t="s">
        <v>138</v>
      </c>
      <c r="L747" s="45"/>
      <c r="M747" s="226" t="s">
        <v>19</v>
      </c>
      <c r="N747" s="227" t="s">
        <v>43</v>
      </c>
      <c r="O747" s="85"/>
      <c r="P747" s="228">
        <f>O747*H747</f>
        <v>0</v>
      </c>
      <c r="Q747" s="228">
        <v>0.00158</v>
      </c>
      <c r="R747" s="228">
        <f>Q747*H747</f>
        <v>0.0632</v>
      </c>
      <c r="S747" s="228">
        <v>0</v>
      </c>
      <c r="T747" s="229">
        <f>S747*H747</f>
        <v>0</v>
      </c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R747" s="230" t="s">
        <v>239</v>
      </c>
      <c r="AT747" s="230" t="s">
        <v>134</v>
      </c>
      <c r="AU747" s="230" t="s">
        <v>82</v>
      </c>
      <c r="AY747" s="18" t="s">
        <v>132</v>
      </c>
      <c r="BE747" s="231">
        <f>IF(N747="základní",J747,0)</f>
        <v>0</v>
      </c>
      <c r="BF747" s="231">
        <f>IF(N747="snížená",J747,0)</f>
        <v>0</v>
      </c>
      <c r="BG747" s="231">
        <f>IF(N747="zákl. přenesená",J747,0)</f>
        <v>0</v>
      </c>
      <c r="BH747" s="231">
        <f>IF(N747="sníž. přenesená",J747,0)</f>
        <v>0</v>
      </c>
      <c r="BI747" s="231">
        <f>IF(N747="nulová",J747,0)</f>
        <v>0</v>
      </c>
      <c r="BJ747" s="18" t="s">
        <v>80</v>
      </c>
      <c r="BK747" s="231">
        <f>ROUND(I747*H747,2)</f>
        <v>0</v>
      </c>
      <c r="BL747" s="18" t="s">
        <v>239</v>
      </c>
      <c r="BM747" s="230" t="s">
        <v>858</v>
      </c>
    </row>
    <row r="748" spans="1:47" s="2" customFormat="1" ht="12">
      <c r="A748" s="39"/>
      <c r="B748" s="40"/>
      <c r="C748" s="41"/>
      <c r="D748" s="232" t="s">
        <v>141</v>
      </c>
      <c r="E748" s="41"/>
      <c r="F748" s="233" t="s">
        <v>859</v>
      </c>
      <c r="G748" s="41"/>
      <c r="H748" s="41"/>
      <c r="I748" s="137"/>
      <c r="J748" s="41"/>
      <c r="K748" s="41"/>
      <c r="L748" s="45"/>
      <c r="M748" s="234"/>
      <c r="N748" s="235"/>
      <c r="O748" s="85"/>
      <c r="P748" s="85"/>
      <c r="Q748" s="85"/>
      <c r="R748" s="85"/>
      <c r="S748" s="85"/>
      <c r="T748" s="86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T748" s="18" t="s">
        <v>141</v>
      </c>
      <c r="AU748" s="18" t="s">
        <v>82</v>
      </c>
    </row>
    <row r="749" spans="1:51" s="13" customFormat="1" ht="12">
      <c r="A749" s="13"/>
      <c r="B749" s="236"/>
      <c r="C749" s="237"/>
      <c r="D749" s="232" t="s">
        <v>143</v>
      </c>
      <c r="E749" s="238" t="s">
        <v>19</v>
      </c>
      <c r="F749" s="239" t="s">
        <v>860</v>
      </c>
      <c r="G749" s="237"/>
      <c r="H749" s="238" t="s">
        <v>19</v>
      </c>
      <c r="I749" s="240"/>
      <c r="J749" s="237"/>
      <c r="K749" s="237"/>
      <c r="L749" s="241"/>
      <c r="M749" s="242"/>
      <c r="N749" s="243"/>
      <c r="O749" s="243"/>
      <c r="P749" s="243"/>
      <c r="Q749" s="243"/>
      <c r="R749" s="243"/>
      <c r="S749" s="243"/>
      <c r="T749" s="244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245" t="s">
        <v>143</v>
      </c>
      <c r="AU749" s="245" t="s">
        <v>82</v>
      </c>
      <c r="AV749" s="13" t="s">
        <v>80</v>
      </c>
      <c r="AW749" s="13" t="s">
        <v>33</v>
      </c>
      <c r="AX749" s="13" t="s">
        <v>72</v>
      </c>
      <c r="AY749" s="245" t="s">
        <v>132</v>
      </c>
    </row>
    <row r="750" spans="1:51" s="14" customFormat="1" ht="12">
      <c r="A750" s="14"/>
      <c r="B750" s="246"/>
      <c r="C750" s="247"/>
      <c r="D750" s="232" t="s">
        <v>143</v>
      </c>
      <c r="E750" s="248" t="s">
        <v>19</v>
      </c>
      <c r="F750" s="249" t="s">
        <v>819</v>
      </c>
      <c r="G750" s="247"/>
      <c r="H750" s="250">
        <v>40</v>
      </c>
      <c r="I750" s="251"/>
      <c r="J750" s="247"/>
      <c r="K750" s="247"/>
      <c r="L750" s="252"/>
      <c r="M750" s="253"/>
      <c r="N750" s="254"/>
      <c r="O750" s="254"/>
      <c r="P750" s="254"/>
      <c r="Q750" s="254"/>
      <c r="R750" s="254"/>
      <c r="S750" s="254"/>
      <c r="T750" s="255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T750" s="256" t="s">
        <v>143</v>
      </c>
      <c r="AU750" s="256" t="s">
        <v>82</v>
      </c>
      <c r="AV750" s="14" t="s">
        <v>82</v>
      </c>
      <c r="AW750" s="14" t="s">
        <v>33</v>
      </c>
      <c r="AX750" s="14" t="s">
        <v>72</v>
      </c>
      <c r="AY750" s="256" t="s">
        <v>132</v>
      </c>
    </row>
    <row r="751" spans="1:51" s="15" customFormat="1" ht="12">
      <c r="A751" s="15"/>
      <c r="B751" s="257"/>
      <c r="C751" s="258"/>
      <c r="D751" s="232" t="s">
        <v>143</v>
      </c>
      <c r="E751" s="259" t="s">
        <v>19</v>
      </c>
      <c r="F751" s="260" t="s">
        <v>148</v>
      </c>
      <c r="G751" s="258"/>
      <c r="H751" s="261">
        <v>40</v>
      </c>
      <c r="I751" s="262"/>
      <c r="J751" s="258"/>
      <c r="K751" s="258"/>
      <c r="L751" s="263"/>
      <c r="M751" s="264"/>
      <c r="N751" s="265"/>
      <c r="O751" s="265"/>
      <c r="P751" s="265"/>
      <c r="Q751" s="265"/>
      <c r="R751" s="265"/>
      <c r="S751" s="265"/>
      <c r="T751" s="266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T751" s="267" t="s">
        <v>143</v>
      </c>
      <c r="AU751" s="267" t="s">
        <v>82</v>
      </c>
      <c r="AV751" s="15" t="s">
        <v>139</v>
      </c>
      <c r="AW751" s="15" t="s">
        <v>33</v>
      </c>
      <c r="AX751" s="15" t="s">
        <v>80</v>
      </c>
      <c r="AY751" s="267" t="s">
        <v>132</v>
      </c>
    </row>
    <row r="752" spans="1:63" s="12" customFormat="1" ht="22.8" customHeight="1">
      <c r="A752" s="12"/>
      <c r="B752" s="203"/>
      <c r="C752" s="204"/>
      <c r="D752" s="205" t="s">
        <v>71</v>
      </c>
      <c r="E752" s="217" t="s">
        <v>861</v>
      </c>
      <c r="F752" s="217" t="s">
        <v>862</v>
      </c>
      <c r="G752" s="204"/>
      <c r="H752" s="204"/>
      <c r="I752" s="207"/>
      <c r="J752" s="218">
        <f>BK752</f>
        <v>0</v>
      </c>
      <c r="K752" s="204"/>
      <c r="L752" s="209"/>
      <c r="M752" s="210"/>
      <c r="N752" s="211"/>
      <c r="O752" s="211"/>
      <c r="P752" s="212">
        <f>SUM(P753:P935)</f>
        <v>0</v>
      </c>
      <c r="Q752" s="211"/>
      <c r="R752" s="212">
        <f>SUM(R753:R935)</f>
        <v>2.73135836</v>
      </c>
      <c r="S752" s="211"/>
      <c r="T752" s="213">
        <f>SUM(T753:T935)</f>
        <v>4.31566</v>
      </c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R752" s="214" t="s">
        <v>82</v>
      </c>
      <c r="AT752" s="215" t="s">
        <v>71</v>
      </c>
      <c r="AU752" s="215" t="s">
        <v>80</v>
      </c>
      <c r="AY752" s="214" t="s">
        <v>132</v>
      </c>
      <c r="BK752" s="216">
        <f>SUM(BK753:BK935)</f>
        <v>0</v>
      </c>
    </row>
    <row r="753" spans="1:65" s="2" customFormat="1" ht="21.75" customHeight="1">
      <c r="A753" s="39"/>
      <c r="B753" s="40"/>
      <c r="C753" s="219" t="s">
        <v>863</v>
      </c>
      <c r="D753" s="219" t="s">
        <v>134</v>
      </c>
      <c r="E753" s="220" t="s">
        <v>864</v>
      </c>
      <c r="F753" s="221" t="s">
        <v>865</v>
      </c>
      <c r="G753" s="222" t="s">
        <v>227</v>
      </c>
      <c r="H753" s="223">
        <v>709.36</v>
      </c>
      <c r="I753" s="224"/>
      <c r="J753" s="225">
        <f>ROUND(I753*H753,2)</f>
        <v>0</v>
      </c>
      <c r="K753" s="221" t="s">
        <v>138</v>
      </c>
      <c r="L753" s="45"/>
      <c r="M753" s="226" t="s">
        <v>19</v>
      </c>
      <c r="N753" s="227" t="s">
        <v>43</v>
      </c>
      <c r="O753" s="85"/>
      <c r="P753" s="228">
        <f>O753*H753</f>
        <v>0</v>
      </c>
      <c r="Q753" s="228">
        <v>0</v>
      </c>
      <c r="R753" s="228">
        <f>Q753*H753</f>
        <v>0</v>
      </c>
      <c r="S753" s="228">
        <v>0.006</v>
      </c>
      <c r="T753" s="229">
        <f>S753*H753</f>
        <v>4.25616</v>
      </c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R753" s="230" t="s">
        <v>139</v>
      </c>
      <c r="AT753" s="230" t="s">
        <v>134</v>
      </c>
      <c r="AU753" s="230" t="s">
        <v>82</v>
      </c>
      <c r="AY753" s="18" t="s">
        <v>132</v>
      </c>
      <c r="BE753" s="231">
        <f>IF(N753="základní",J753,0)</f>
        <v>0</v>
      </c>
      <c r="BF753" s="231">
        <f>IF(N753="snížená",J753,0)</f>
        <v>0</v>
      </c>
      <c r="BG753" s="231">
        <f>IF(N753="zákl. přenesená",J753,0)</f>
        <v>0</v>
      </c>
      <c r="BH753" s="231">
        <f>IF(N753="sníž. přenesená",J753,0)</f>
        <v>0</v>
      </c>
      <c r="BI753" s="231">
        <f>IF(N753="nulová",J753,0)</f>
        <v>0</v>
      </c>
      <c r="BJ753" s="18" t="s">
        <v>80</v>
      </c>
      <c r="BK753" s="231">
        <f>ROUND(I753*H753,2)</f>
        <v>0</v>
      </c>
      <c r="BL753" s="18" t="s">
        <v>139</v>
      </c>
      <c r="BM753" s="230" t="s">
        <v>866</v>
      </c>
    </row>
    <row r="754" spans="1:47" s="2" customFormat="1" ht="12">
      <c r="A754" s="39"/>
      <c r="B754" s="40"/>
      <c r="C754" s="41"/>
      <c r="D754" s="232" t="s">
        <v>141</v>
      </c>
      <c r="E754" s="41"/>
      <c r="F754" s="233" t="s">
        <v>867</v>
      </c>
      <c r="G754" s="41"/>
      <c r="H754" s="41"/>
      <c r="I754" s="137"/>
      <c r="J754" s="41"/>
      <c r="K754" s="41"/>
      <c r="L754" s="45"/>
      <c r="M754" s="234"/>
      <c r="N754" s="235"/>
      <c r="O754" s="85"/>
      <c r="P754" s="85"/>
      <c r="Q754" s="85"/>
      <c r="R754" s="85"/>
      <c r="S754" s="85"/>
      <c r="T754" s="86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T754" s="18" t="s">
        <v>141</v>
      </c>
      <c r="AU754" s="18" t="s">
        <v>82</v>
      </c>
    </row>
    <row r="755" spans="1:51" s="13" customFormat="1" ht="12">
      <c r="A755" s="13"/>
      <c r="B755" s="236"/>
      <c r="C755" s="237"/>
      <c r="D755" s="232" t="s">
        <v>143</v>
      </c>
      <c r="E755" s="238" t="s">
        <v>19</v>
      </c>
      <c r="F755" s="239" t="s">
        <v>577</v>
      </c>
      <c r="G755" s="237"/>
      <c r="H755" s="238" t="s">
        <v>19</v>
      </c>
      <c r="I755" s="240"/>
      <c r="J755" s="237"/>
      <c r="K755" s="237"/>
      <c r="L755" s="241"/>
      <c r="M755" s="242"/>
      <c r="N755" s="243"/>
      <c r="O755" s="243"/>
      <c r="P755" s="243"/>
      <c r="Q755" s="243"/>
      <c r="R755" s="243"/>
      <c r="S755" s="243"/>
      <c r="T755" s="244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T755" s="245" t="s">
        <v>143</v>
      </c>
      <c r="AU755" s="245" t="s">
        <v>82</v>
      </c>
      <c r="AV755" s="13" t="s">
        <v>80</v>
      </c>
      <c r="AW755" s="13" t="s">
        <v>33</v>
      </c>
      <c r="AX755" s="13" t="s">
        <v>72</v>
      </c>
      <c r="AY755" s="245" t="s">
        <v>132</v>
      </c>
    </row>
    <row r="756" spans="1:51" s="14" customFormat="1" ht="12">
      <c r="A756" s="14"/>
      <c r="B756" s="246"/>
      <c r="C756" s="247"/>
      <c r="D756" s="232" t="s">
        <v>143</v>
      </c>
      <c r="E756" s="248" t="s">
        <v>19</v>
      </c>
      <c r="F756" s="249" t="s">
        <v>868</v>
      </c>
      <c r="G756" s="247"/>
      <c r="H756" s="250">
        <v>8.04</v>
      </c>
      <c r="I756" s="251"/>
      <c r="J756" s="247"/>
      <c r="K756" s="247"/>
      <c r="L756" s="252"/>
      <c r="M756" s="253"/>
      <c r="N756" s="254"/>
      <c r="O756" s="254"/>
      <c r="P756" s="254"/>
      <c r="Q756" s="254"/>
      <c r="R756" s="254"/>
      <c r="S756" s="254"/>
      <c r="T756" s="255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T756" s="256" t="s">
        <v>143</v>
      </c>
      <c r="AU756" s="256" t="s">
        <v>82</v>
      </c>
      <c r="AV756" s="14" t="s">
        <v>82</v>
      </c>
      <c r="AW756" s="14" t="s">
        <v>33</v>
      </c>
      <c r="AX756" s="14" t="s">
        <v>72</v>
      </c>
      <c r="AY756" s="256" t="s">
        <v>132</v>
      </c>
    </row>
    <row r="757" spans="1:51" s="13" customFormat="1" ht="12">
      <c r="A757" s="13"/>
      <c r="B757" s="236"/>
      <c r="C757" s="237"/>
      <c r="D757" s="232" t="s">
        <v>143</v>
      </c>
      <c r="E757" s="238" t="s">
        <v>19</v>
      </c>
      <c r="F757" s="239" t="s">
        <v>579</v>
      </c>
      <c r="G757" s="237"/>
      <c r="H757" s="238" t="s">
        <v>19</v>
      </c>
      <c r="I757" s="240"/>
      <c r="J757" s="237"/>
      <c r="K757" s="237"/>
      <c r="L757" s="241"/>
      <c r="M757" s="242"/>
      <c r="N757" s="243"/>
      <c r="O757" s="243"/>
      <c r="P757" s="243"/>
      <c r="Q757" s="243"/>
      <c r="R757" s="243"/>
      <c r="S757" s="243"/>
      <c r="T757" s="244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T757" s="245" t="s">
        <v>143</v>
      </c>
      <c r="AU757" s="245" t="s">
        <v>82</v>
      </c>
      <c r="AV757" s="13" t="s">
        <v>80</v>
      </c>
      <c r="AW757" s="13" t="s">
        <v>33</v>
      </c>
      <c r="AX757" s="13" t="s">
        <v>72</v>
      </c>
      <c r="AY757" s="245" t="s">
        <v>132</v>
      </c>
    </row>
    <row r="758" spans="1:51" s="14" customFormat="1" ht="12">
      <c r="A758" s="14"/>
      <c r="B758" s="246"/>
      <c r="C758" s="247"/>
      <c r="D758" s="232" t="s">
        <v>143</v>
      </c>
      <c r="E758" s="248" t="s">
        <v>19</v>
      </c>
      <c r="F758" s="249" t="s">
        <v>869</v>
      </c>
      <c r="G758" s="247"/>
      <c r="H758" s="250">
        <v>468</v>
      </c>
      <c r="I758" s="251"/>
      <c r="J758" s="247"/>
      <c r="K758" s="247"/>
      <c r="L758" s="252"/>
      <c r="M758" s="253"/>
      <c r="N758" s="254"/>
      <c r="O758" s="254"/>
      <c r="P758" s="254"/>
      <c r="Q758" s="254"/>
      <c r="R758" s="254"/>
      <c r="S758" s="254"/>
      <c r="T758" s="255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T758" s="256" t="s">
        <v>143</v>
      </c>
      <c r="AU758" s="256" t="s">
        <v>82</v>
      </c>
      <c r="AV758" s="14" t="s">
        <v>82</v>
      </c>
      <c r="AW758" s="14" t="s">
        <v>33</v>
      </c>
      <c r="AX758" s="14" t="s">
        <v>72</v>
      </c>
      <c r="AY758" s="256" t="s">
        <v>132</v>
      </c>
    </row>
    <row r="759" spans="1:51" s="13" customFormat="1" ht="12">
      <c r="A759" s="13"/>
      <c r="B759" s="236"/>
      <c r="C759" s="237"/>
      <c r="D759" s="232" t="s">
        <v>143</v>
      </c>
      <c r="E759" s="238" t="s">
        <v>19</v>
      </c>
      <c r="F759" s="239" t="s">
        <v>581</v>
      </c>
      <c r="G759" s="237"/>
      <c r="H759" s="238" t="s">
        <v>19</v>
      </c>
      <c r="I759" s="240"/>
      <c r="J759" s="237"/>
      <c r="K759" s="237"/>
      <c r="L759" s="241"/>
      <c r="M759" s="242"/>
      <c r="N759" s="243"/>
      <c r="O759" s="243"/>
      <c r="P759" s="243"/>
      <c r="Q759" s="243"/>
      <c r="R759" s="243"/>
      <c r="S759" s="243"/>
      <c r="T759" s="244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T759" s="245" t="s">
        <v>143</v>
      </c>
      <c r="AU759" s="245" t="s">
        <v>82</v>
      </c>
      <c r="AV759" s="13" t="s">
        <v>80</v>
      </c>
      <c r="AW759" s="13" t="s">
        <v>33</v>
      </c>
      <c r="AX759" s="13" t="s">
        <v>72</v>
      </c>
      <c r="AY759" s="245" t="s">
        <v>132</v>
      </c>
    </row>
    <row r="760" spans="1:51" s="14" customFormat="1" ht="12">
      <c r="A760" s="14"/>
      <c r="B760" s="246"/>
      <c r="C760" s="247"/>
      <c r="D760" s="232" t="s">
        <v>143</v>
      </c>
      <c r="E760" s="248" t="s">
        <v>19</v>
      </c>
      <c r="F760" s="249" t="s">
        <v>870</v>
      </c>
      <c r="G760" s="247"/>
      <c r="H760" s="250">
        <v>3.6</v>
      </c>
      <c r="I760" s="251"/>
      <c r="J760" s="247"/>
      <c r="K760" s="247"/>
      <c r="L760" s="252"/>
      <c r="M760" s="253"/>
      <c r="N760" s="254"/>
      <c r="O760" s="254"/>
      <c r="P760" s="254"/>
      <c r="Q760" s="254"/>
      <c r="R760" s="254"/>
      <c r="S760" s="254"/>
      <c r="T760" s="255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T760" s="256" t="s">
        <v>143</v>
      </c>
      <c r="AU760" s="256" t="s">
        <v>82</v>
      </c>
      <c r="AV760" s="14" t="s">
        <v>82</v>
      </c>
      <c r="AW760" s="14" t="s">
        <v>33</v>
      </c>
      <c r="AX760" s="14" t="s">
        <v>72</v>
      </c>
      <c r="AY760" s="256" t="s">
        <v>132</v>
      </c>
    </row>
    <row r="761" spans="1:51" s="13" customFormat="1" ht="12">
      <c r="A761" s="13"/>
      <c r="B761" s="236"/>
      <c r="C761" s="237"/>
      <c r="D761" s="232" t="s">
        <v>143</v>
      </c>
      <c r="E761" s="238" t="s">
        <v>19</v>
      </c>
      <c r="F761" s="239" t="s">
        <v>562</v>
      </c>
      <c r="G761" s="237"/>
      <c r="H761" s="238" t="s">
        <v>19</v>
      </c>
      <c r="I761" s="240"/>
      <c r="J761" s="237"/>
      <c r="K761" s="237"/>
      <c r="L761" s="241"/>
      <c r="M761" s="242"/>
      <c r="N761" s="243"/>
      <c r="O761" s="243"/>
      <c r="P761" s="243"/>
      <c r="Q761" s="243"/>
      <c r="R761" s="243"/>
      <c r="S761" s="243"/>
      <c r="T761" s="244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45" t="s">
        <v>143</v>
      </c>
      <c r="AU761" s="245" t="s">
        <v>82</v>
      </c>
      <c r="AV761" s="13" t="s">
        <v>80</v>
      </c>
      <c r="AW761" s="13" t="s">
        <v>33</v>
      </c>
      <c r="AX761" s="13" t="s">
        <v>72</v>
      </c>
      <c r="AY761" s="245" t="s">
        <v>132</v>
      </c>
    </row>
    <row r="762" spans="1:51" s="14" customFormat="1" ht="12">
      <c r="A762" s="14"/>
      <c r="B762" s="246"/>
      <c r="C762" s="247"/>
      <c r="D762" s="232" t="s">
        <v>143</v>
      </c>
      <c r="E762" s="248" t="s">
        <v>19</v>
      </c>
      <c r="F762" s="249" t="s">
        <v>871</v>
      </c>
      <c r="G762" s="247"/>
      <c r="H762" s="250">
        <v>107.36</v>
      </c>
      <c r="I762" s="251"/>
      <c r="J762" s="247"/>
      <c r="K762" s="247"/>
      <c r="L762" s="252"/>
      <c r="M762" s="253"/>
      <c r="N762" s="254"/>
      <c r="O762" s="254"/>
      <c r="P762" s="254"/>
      <c r="Q762" s="254"/>
      <c r="R762" s="254"/>
      <c r="S762" s="254"/>
      <c r="T762" s="255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T762" s="256" t="s">
        <v>143</v>
      </c>
      <c r="AU762" s="256" t="s">
        <v>82</v>
      </c>
      <c r="AV762" s="14" t="s">
        <v>82</v>
      </c>
      <c r="AW762" s="14" t="s">
        <v>33</v>
      </c>
      <c r="AX762" s="14" t="s">
        <v>72</v>
      </c>
      <c r="AY762" s="256" t="s">
        <v>132</v>
      </c>
    </row>
    <row r="763" spans="1:51" s="13" customFormat="1" ht="12">
      <c r="A763" s="13"/>
      <c r="B763" s="236"/>
      <c r="C763" s="237"/>
      <c r="D763" s="232" t="s">
        <v>143</v>
      </c>
      <c r="E763" s="238" t="s">
        <v>19</v>
      </c>
      <c r="F763" s="239" t="s">
        <v>585</v>
      </c>
      <c r="G763" s="237"/>
      <c r="H763" s="238" t="s">
        <v>19</v>
      </c>
      <c r="I763" s="240"/>
      <c r="J763" s="237"/>
      <c r="K763" s="237"/>
      <c r="L763" s="241"/>
      <c r="M763" s="242"/>
      <c r="N763" s="243"/>
      <c r="O763" s="243"/>
      <c r="P763" s="243"/>
      <c r="Q763" s="243"/>
      <c r="R763" s="243"/>
      <c r="S763" s="243"/>
      <c r="T763" s="244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T763" s="245" t="s">
        <v>143</v>
      </c>
      <c r="AU763" s="245" t="s">
        <v>82</v>
      </c>
      <c r="AV763" s="13" t="s">
        <v>80</v>
      </c>
      <c r="AW763" s="13" t="s">
        <v>33</v>
      </c>
      <c r="AX763" s="13" t="s">
        <v>72</v>
      </c>
      <c r="AY763" s="245" t="s">
        <v>132</v>
      </c>
    </row>
    <row r="764" spans="1:51" s="14" customFormat="1" ht="12">
      <c r="A764" s="14"/>
      <c r="B764" s="246"/>
      <c r="C764" s="247"/>
      <c r="D764" s="232" t="s">
        <v>143</v>
      </c>
      <c r="E764" s="248" t="s">
        <v>19</v>
      </c>
      <c r="F764" s="249" t="s">
        <v>872</v>
      </c>
      <c r="G764" s="247"/>
      <c r="H764" s="250">
        <v>33.82</v>
      </c>
      <c r="I764" s="251"/>
      <c r="J764" s="247"/>
      <c r="K764" s="247"/>
      <c r="L764" s="252"/>
      <c r="M764" s="253"/>
      <c r="N764" s="254"/>
      <c r="O764" s="254"/>
      <c r="P764" s="254"/>
      <c r="Q764" s="254"/>
      <c r="R764" s="254"/>
      <c r="S764" s="254"/>
      <c r="T764" s="255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T764" s="256" t="s">
        <v>143</v>
      </c>
      <c r="AU764" s="256" t="s">
        <v>82</v>
      </c>
      <c r="AV764" s="14" t="s">
        <v>82</v>
      </c>
      <c r="AW764" s="14" t="s">
        <v>33</v>
      </c>
      <c r="AX764" s="14" t="s">
        <v>72</v>
      </c>
      <c r="AY764" s="256" t="s">
        <v>132</v>
      </c>
    </row>
    <row r="765" spans="1:51" s="13" customFormat="1" ht="12">
      <c r="A765" s="13"/>
      <c r="B765" s="236"/>
      <c r="C765" s="237"/>
      <c r="D765" s="232" t="s">
        <v>143</v>
      </c>
      <c r="E765" s="238" t="s">
        <v>19</v>
      </c>
      <c r="F765" s="239" t="s">
        <v>564</v>
      </c>
      <c r="G765" s="237"/>
      <c r="H765" s="238" t="s">
        <v>19</v>
      </c>
      <c r="I765" s="240"/>
      <c r="J765" s="237"/>
      <c r="K765" s="237"/>
      <c r="L765" s="241"/>
      <c r="M765" s="242"/>
      <c r="N765" s="243"/>
      <c r="O765" s="243"/>
      <c r="P765" s="243"/>
      <c r="Q765" s="243"/>
      <c r="R765" s="243"/>
      <c r="S765" s="243"/>
      <c r="T765" s="244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T765" s="245" t="s">
        <v>143</v>
      </c>
      <c r="AU765" s="245" t="s">
        <v>82</v>
      </c>
      <c r="AV765" s="13" t="s">
        <v>80</v>
      </c>
      <c r="AW765" s="13" t="s">
        <v>33</v>
      </c>
      <c r="AX765" s="13" t="s">
        <v>72</v>
      </c>
      <c r="AY765" s="245" t="s">
        <v>132</v>
      </c>
    </row>
    <row r="766" spans="1:51" s="14" customFormat="1" ht="12">
      <c r="A766" s="14"/>
      <c r="B766" s="246"/>
      <c r="C766" s="247"/>
      <c r="D766" s="232" t="s">
        <v>143</v>
      </c>
      <c r="E766" s="248" t="s">
        <v>19</v>
      </c>
      <c r="F766" s="249" t="s">
        <v>873</v>
      </c>
      <c r="G766" s="247"/>
      <c r="H766" s="250">
        <v>11.44</v>
      </c>
      <c r="I766" s="251"/>
      <c r="J766" s="247"/>
      <c r="K766" s="247"/>
      <c r="L766" s="252"/>
      <c r="M766" s="253"/>
      <c r="N766" s="254"/>
      <c r="O766" s="254"/>
      <c r="P766" s="254"/>
      <c r="Q766" s="254"/>
      <c r="R766" s="254"/>
      <c r="S766" s="254"/>
      <c r="T766" s="255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T766" s="256" t="s">
        <v>143</v>
      </c>
      <c r="AU766" s="256" t="s">
        <v>82</v>
      </c>
      <c r="AV766" s="14" t="s">
        <v>82</v>
      </c>
      <c r="AW766" s="14" t="s">
        <v>33</v>
      </c>
      <c r="AX766" s="14" t="s">
        <v>72</v>
      </c>
      <c r="AY766" s="256" t="s">
        <v>132</v>
      </c>
    </row>
    <row r="767" spans="1:51" s="13" customFormat="1" ht="12">
      <c r="A767" s="13"/>
      <c r="B767" s="236"/>
      <c r="C767" s="237"/>
      <c r="D767" s="232" t="s">
        <v>143</v>
      </c>
      <c r="E767" s="238" t="s">
        <v>19</v>
      </c>
      <c r="F767" s="239" t="s">
        <v>604</v>
      </c>
      <c r="G767" s="237"/>
      <c r="H767" s="238" t="s">
        <v>19</v>
      </c>
      <c r="I767" s="240"/>
      <c r="J767" s="237"/>
      <c r="K767" s="237"/>
      <c r="L767" s="241"/>
      <c r="M767" s="242"/>
      <c r="N767" s="243"/>
      <c r="O767" s="243"/>
      <c r="P767" s="243"/>
      <c r="Q767" s="243"/>
      <c r="R767" s="243"/>
      <c r="S767" s="243"/>
      <c r="T767" s="244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45" t="s">
        <v>143</v>
      </c>
      <c r="AU767" s="245" t="s">
        <v>82</v>
      </c>
      <c r="AV767" s="13" t="s">
        <v>80</v>
      </c>
      <c r="AW767" s="13" t="s">
        <v>33</v>
      </c>
      <c r="AX767" s="13" t="s">
        <v>72</v>
      </c>
      <c r="AY767" s="245" t="s">
        <v>132</v>
      </c>
    </row>
    <row r="768" spans="1:51" s="14" customFormat="1" ht="12">
      <c r="A768" s="14"/>
      <c r="B768" s="246"/>
      <c r="C768" s="247"/>
      <c r="D768" s="232" t="s">
        <v>143</v>
      </c>
      <c r="E768" s="248" t="s">
        <v>19</v>
      </c>
      <c r="F768" s="249" t="s">
        <v>874</v>
      </c>
      <c r="G768" s="247"/>
      <c r="H768" s="250">
        <v>33.6</v>
      </c>
      <c r="I768" s="251"/>
      <c r="J768" s="247"/>
      <c r="K768" s="247"/>
      <c r="L768" s="252"/>
      <c r="M768" s="253"/>
      <c r="N768" s="254"/>
      <c r="O768" s="254"/>
      <c r="P768" s="254"/>
      <c r="Q768" s="254"/>
      <c r="R768" s="254"/>
      <c r="S768" s="254"/>
      <c r="T768" s="255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T768" s="256" t="s">
        <v>143</v>
      </c>
      <c r="AU768" s="256" t="s">
        <v>82</v>
      </c>
      <c r="AV768" s="14" t="s">
        <v>82</v>
      </c>
      <c r="AW768" s="14" t="s">
        <v>33</v>
      </c>
      <c r="AX768" s="14" t="s">
        <v>72</v>
      </c>
      <c r="AY768" s="256" t="s">
        <v>132</v>
      </c>
    </row>
    <row r="769" spans="1:51" s="13" customFormat="1" ht="12">
      <c r="A769" s="13"/>
      <c r="B769" s="236"/>
      <c r="C769" s="237"/>
      <c r="D769" s="232" t="s">
        <v>143</v>
      </c>
      <c r="E769" s="238" t="s">
        <v>19</v>
      </c>
      <c r="F769" s="239" t="s">
        <v>606</v>
      </c>
      <c r="G769" s="237"/>
      <c r="H769" s="238" t="s">
        <v>19</v>
      </c>
      <c r="I769" s="240"/>
      <c r="J769" s="237"/>
      <c r="K769" s="237"/>
      <c r="L769" s="241"/>
      <c r="M769" s="242"/>
      <c r="N769" s="243"/>
      <c r="O769" s="243"/>
      <c r="P769" s="243"/>
      <c r="Q769" s="243"/>
      <c r="R769" s="243"/>
      <c r="S769" s="243"/>
      <c r="T769" s="244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T769" s="245" t="s">
        <v>143</v>
      </c>
      <c r="AU769" s="245" t="s">
        <v>82</v>
      </c>
      <c r="AV769" s="13" t="s">
        <v>80</v>
      </c>
      <c r="AW769" s="13" t="s">
        <v>33</v>
      </c>
      <c r="AX769" s="13" t="s">
        <v>72</v>
      </c>
      <c r="AY769" s="245" t="s">
        <v>132</v>
      </c>
    </row>
    <row r="770" spans="1:51" s="14" customFormat="1" ht="12">
      <c r="A770" s="14"/>
      <c r="B770" s="246"/>
      <c r="C770" s="247"/>
      <c r="D770" s="232" t="s">
        <v>143</v>
      </c>
      <c r="E770" s="248" t="s">
        <v>19</v>
      </c>
      <c r="F770" s="249" t="s">
        <v>875</v>
      </c>
      <c r="G770" s="247"/>
      <c r="H770" s="250">
        <v>5.6</v>
      </c>
      <c r="I770" s="251"/>
      <c r="J770" s="247"/>
      <c r="K770" s="247"/>
      <c r="L770" s="252"/>
      <c r="M770" s="253"/>
      <c r="N770" s="254"/>
      <c r="O770" s="254"/>
      <c r="P770" s="254"/>
      <c r="Q770" s="254"/>
      <c r="R770" s="254"/>
      <c r="S770" s="254"/>
      <c r="T770" s="255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T770" s="256" t="s">
        <v>143</v>
      </c>
      <c r="AU770" s="256" t="s">
        <v>82</v>
      </c>
      <c r="AV770" s="14" t="s">
        <v>82</v>
      </c>
      <c r="AW770" s="14" t="s">
        <v>33</v>
      </c>
      <c r="AX770" s="14" t="s">
        <v>72</v>
      </c>
      <c r="AY770" s="256" t="s">
        <v>132</v>
      </c>
    </row>
    <row r="771" spans="1:51" s="13" customFormat="1" ht="12">
      <c r="A771" s="13"/>
      <c r="B771" s="236"/>
      <c r="C771" s="237"/>
      <c r="D771" s="232" t="s">
        <v>143</v>
      </c>
      <c r="E771" s="238" t="s">
        <v>19</v>
      </c>
      <c r="F771" s="239" t="s">
        <v>591</v>
      </c>
      <c r="G771" s="237"/>
      <c r="H771" s="238" t="s">
        <v>19</v>
      </c>
      <c r="I771" s="240"/>
      <c r="J771" s="237"/>
      <c r="K771" s="237"/>
      <c r="L771" s="241"/>
      <c r="M771" s="242"/>
      <c r="N771" s="243"/>
      <c r="O771" s="243"/>
      <c r="P771" s="243"/>
      <c r="Q771" s="243"/>
      <c r="R771" s="243"/>
      <c r="S771" s="243"/>
      <c r="T771" s="244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T771" s="245" t="s">
        <v>143</v>
      </c>
      <c r="AU771" s="245" t="s">
        <v>82</v>
      </c>
      <c r="AV771" s="13" t="s">
        <v>80</v>
      </c>
      <c r="AW771" s="13" t="s">
        <v>33</v>
      </c>
      <c r="AX771" s="13" t="s">
        <v>72</v>
      </c>
      <c r="AY771" s="245" t="s">
        <v>132</v>
      </c>
    </row>
    <row r="772" spans="1:51" s="14" customFormat="1" ht="12">
      <c r="A772" s="14"/>
      <c r="B772" s="246"/>
      <c r="C772" s="247"/>
      <c r="D772" s="232" t="s">
        <v>143</v>
      </c>
      <c r="E772" s="248" t="s">
        <v>19</v>
      </c>
      <c r="F772" s="249" t="s">
        <v>876</v>
      </c>
      <c r="G772" s="247"/>
      <c r="H772" s="250">
        <v>1.76</v>
      </c>
      <c r="I772" s="251"/>
      <c r="J772" s="247"/>
      <c r="K772" s="247"/>
      <c r="L772" s="252"/>
      <c r="M772" s="253"/>
      <c r="N772" s="254"/>
      <c r="O772" s="254"/>
      <c r="P772" s="254"/>
      <c r="Q772" s="254"/>
      <c r="R772" s="254"/>
      <c r="S772" s="254"/>
      <c r="T772" s="255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T772" s="256" t="s">
        <v>143</v>
      </c>
      <c r="AU772" s="256" t="s">
        <v>82</v>
      </c>
      <c r="AV772" s="14" t="s">
        <v>82</v>
      </c>
      <c r="AW772" s="14" t="s">
        <v>33</v>
      </c>
      <c r="AX772" s="14" t="s">
        <v>72</v>
      </c>
      <c r="AY772" s="256" t="s">
        <v>132</v>
      </c>
    </row>
    <row r="773" spans="1:51" s="13" customFormat="1" ht="12">
      <c r="A773" s="13"/>
      <c r="B773" s="236"/>
      <c r="C773" s="237"/>
      <c r="D773" s="232" t="s">
        <v>143</v>
      </c>
      <c r="E773" s="238" t="s">
        <v>19</v>
      </c>
      <c r="F773" s="239" t="s">
        <v>616</v>
      </c>
      <c r="G773" s="237"/>
      <c r="H773" s="238" t="s">
        <v>19</v>
      </c>
      <c r="I773" s="240"/>
      <c r="J773" s="237"/>
      <c r="K773" s="237"/>
      <c r="L773" s="241"/>
      <c r="M773" s="242"/>
      <c r="N773" s="243"/>
      <c r="O773" s="243"/>
      <c r="P773" s="243"/>
      <c r="Q773" s="243"/>
      <c r="R773" s="243"/>
      <c r="S773" s="243"/>
      <c r="T773" s="244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45" t="s">
        <v>143</v>
      </c>
      <c r="AU773" s="245" t="s">
        <v>82</v>
      </c>
      <c r="AV773" s="13" t="s">
        <v>80</v>
      </c>
      <c r="AW773" s="13" t="s">
        <v>33</v>
      </c>
      <c r="AX773" s="13" t="s">
        <v>72</v>
      </c>
      <c r="AY773" s="245" t="s">
        <v>132</v>
      </c>
    </row>
    <row r="774" spans="1:51" s="14" customFormat="1" ht="12">
      <c r="A774" s="14"/>
      <c r="B774" s="246"/>
      <c r="C774" s="247"/>
      <c r="D774" s="232" t="s">
        <v>143</v>
      </c>
      <c r="E774" s="248" t="s">
        <v>19</v>
      </c>
      <c r="F774" s="249" t="s">
        <v>877</v>
      </c>
      <c r="G774" s="247"/>
      <c r="H774" s="250">
        <v>11.06</v>
      </c>
      <c r="I774" s="251"/>
      <c r="J774" s="247"/>
      <c r="K774" s="247"/>
      <c r="L774" s="252"/>
      <c r="M774" s="253"/>
      <c r="N774" s="254"/>
      <c r="O774" s="254"/>
      <c r="P774" s="254"/>
      <c r="Q774" s="254"/>
      <c r="R774" s="254"/>
      <c r="S774" s="254"/>
      <c r="T774" s="255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T774" s="256" t="s">
        <v>143</v>
      </c>
      <c r="AU774" s="256" t="s">
        <v>82</v>
      </c>
      <c r="AV774" s="14" t="s">
        <v>82</v>
      </c>
      <c r="AW774" s="14" t="s">
        <v>33</v>
      </c>
      <c r="AX774" s="14" t="s">
        <v>72</v>
      </c>
      <c r="AY774" s="256" t="s">
        <v>132</v>
      </c>
    </row>
    <row r="775" spans="1:51" s="13" customFormat="1" ht="12">
      <c r="A775" s="13"/>
      <c r="B775" s="236"/>
      <c r="C775" s="237"/>
      <c r="D775" s="232" t="s">
        <v>143</v>
      </c>
      <c r="E775" s="238" t="s">
        <v>19</v>
      </c>
      <c r="F775" s="239" t="s">
        <v>566</v>
      </c>
      <c r="G775" s="237"/>
      <c r="H775" s="238" t="s">
        <v>19</v>
      </c>
      <c r="I775" s="240"/>
      <c r="J775" s="237"/>
      <c r="K775" s="237"/>
      <c r="L775" s="241"/>
      <c r="M775" s="242"/>
      <c r="N775" s="243"/>
      <c r="O775" s="243"/>
      <c r="P775" s="243"/>
      <c r="Q775" s="243"/>
      <c r="R775" s="243"/>
      <c r="S775" s="243"/>
      <c r="T775" s="244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T775" s="245" t="s">
        <v>143</v>
      </c>
      <c r="AU775" s="245" t="s">
        <v>82</v>
      </c>
      <c r="AV775" s="13" t="s">
        <v>80</v>
      </c>
      <c r="AW775" s="13" t="s">
        <v>33</v>
      </c>
      <c r="AX775" s="13" t="s">
        <v>72</v>
      </c>
      <c r="AY775" s="245" t="s">
        <v>132</v>
      </c>
    </row>
    <row r="776" spans="1:51" s="14" customFormat="1" ht="12">
      <c r="A776" s="14"/>
      <c r="B776" s="246"/>
      <c r="C776" s="247"/>
      <c r="D776" s="232" t="s">
        <v>143</v>
      </c>
      <c r="E776" s="248" t="s">
        <v>19</v>
      </c>
      <c r="F776" s="249" t="s">
        <v>878</v>
      </c>
      <c r="G776" s="247"/>
      <c r="H776" s="250">
        <v>19.8</v>
      </c>
      <c r="I776" s="251"/>
      <c r="J776" s="247"/>
      <c r="K776" s="247"/>
      <c r="L776" s="252"/>
      <c r="M776" s="253"/>
      <c r="N776" s="254"/>
      <c r="O776" s="254"/>
      <c r="P776" s="254"/>
      <c r="Q776" s="254"/>
      <c r="R776" s="254"/>
      <c r="S776" s="254"/>
      <c r="T776" s="255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T776" s="256" t="s">
        <v>143</v>
      </c>
      <c r="AU776" s="256" t="s">
        <v>82</v>
      </c>
      <c r="AV776" s="14" t="s">
        <v>82</v>
      </c>
      <c r="AW776" s="14" t="s">
        <v>33</v>
      </c>
      <c r="AX776" s="14" t="s">
        <v>72</v>
      </c>
      <c r="AY776" s="256" t="s">
        <v>132</v>
      </c>
    </row>
    <row r="777" spans="1:51" s="13" customFormat="1" ht="12">
      <c r="A777" s="13"/>
      <c r="B777" s="236"/>
      <c r="C777" s="237"/>
      <c r="D777" s="232" t="s">
        <v>143</v>
      </c>
      <c r="E777" s="238" t="s">
        <v>19</v>
      </c>
      <c r="F777" s="239" t="s">
        <v>568</v>
      </c>
      <c r="G777" s="237"/>
      <c r="H777" s="238" t="s">
        <v>19</v>
      </c>
      <c r="I777" s="240"/>
      <c r="J777" s="237"/>
      <c r="K777" s="237"/>
      <c r="L777" s="241"/>
      <c r="M777" s="242"/>
      <c r="N777" s="243"/>
      <c r="O777" s="243"/>
      <c r="P777" s="243"/>
      <c r="Q777" s="243"/>
      <c r="R777" s="243"/>
      <c r="S777" s="243"/>
      <c r="T777" s="244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T777" s="245" t="s">
        <v>143</v>
      </c>
      <c r="AU777" s="245" t="s">
        <v>82</v>
      </c>
      <c r="AV777" s="13" t="s">
        <v>80</v>
      </c>
      <c r="AW777" s="13" t="s">
        <v>33</v>
      </c>
      <c r="AX777" s="13" t="s">
        <v>72</v>
      </c>
      <c r="AY777" s="245" t="s">
        <v>132</v>
      </c>
    </row>
    <row r="778" spans="1:51" s="14" customFormat="1" ht="12">
      <c r="A778" s="14"/>
      <c r="B778" s="246"/>
      <c r="C778" s="247"/>
      <c r="D778" s="232" t="s">
        <v>143</v>
      </c>
      <c r="E778" s="248" t="s">
        <v>19</v>
      </c>
      <c r="F778" s="249" t="s">
        <v>879</v>
      </c>
      <c r="G778" s="247"/>
      <c r="H778" s="250">
        <v>5.28</v>
      </c>
      <c r="I778" s="251"/>
      <c r="J778" s="247"/>
      <c r="K778" s="247"/>
      <c r="L778" s="252"/>
      <c r="M778" s="253"/>
      <c r="N778" s="254"/>
      <c r="O778" s="254"/>
      <c r="P778" s="254"/>
      <c r="Q778" s="254"/>
      <c r="R778" s="254"/>
      <c r="S778" s="254"/>
      <c r="T778" s="255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T778" s="256" t="s">
        <v>143</v>
      </c>
      <c r="AU778" s="256" t="s">
        <v>82</v>
      </c>
      <c r="AV778" s="14" t="s">
        <v>82</v>
      </c>
      <c r="AW778" s="14" t="s">
        <v>33</v>
      </c>
      <c r="AX778" s="14" t="s">
        <v>72</v>
      </c>
      <c r="AY778" s="256" t="s">
        <v>132</v>
      </c>
    </row>
    <row r="779" spans="1:51" s="15" customFormat="1" ht="12">
      <c r="A779" s="15"/>
      <c r="B779" s="257"/>
      <c r="C779" s="258"/>
      <c r="D779" s="232" t="s">
        <v>143</v>
      </c>
      <c r="E779" s="259" t="s">
        <v>19</v>
      </c>
      <c r="F779" s="260" t="s">
        <v>148</v>
      </c>
      <c r="G779" s="258"/>
      <c r="H779" s="261">
        <v>709.36</v>
      </c>
      <c r="I779" s="262"/>
      <c r="J779" s="258"/>
      <c r="K779" s="258"/>
      <c r="L779" s="263"/>
      <c r="M779" s="264"/>
      <c r="N779" s="265"/>
      <c r="O779" s="265"/>
      <c r="P779" s="265"/>
      <c r="Q779" s="265"/>
      <c r="R779" s="265"/>
      <c r="S779" s="265"/>
      <c r="T779" s="266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T779" s="267" t="s">
        <v>143</v>
      </c>
      <c r="AU779" s="267" t="s">
        <v>82</v>
      </c>
      <c r="AV779" s="15" t="s">
        <v>139</v>
      </c>
      <c r="AW779" s="15" t="s">
        <v>33</v>
      </c>
      <c r="AX779" s="15" t="s">
        <v>80</v>
      </c>
      <c r="AY779" s="267" t="s">
        <v>132</v>
      </c>
    </row>
    <row r="780" spans="1:65" s="2" customFormat="1" ht="21.75" customHeight="1">
      <c r="A780" s="39"/>
      <c r="B780" s="40"/>
      <c r="C780" s="219" t="s">
        <v>880</v>
      </c>
      <c r="D780" s="219" t="s">
        <v>134</v>
      </c>
      <c r="E780" s="220" t="s">
        <v>881</v>
      </c>
      <c r="F780" s="221" t="s">
        <v>882</v>
      </c>
      <c r="G780" s="222" t="s">
        <v>137</v>
      </c>
      <c r="H780" s="223">
        <v>1609.186</v>
      </c>
      <c r="I780" s="224"/>
      <c r="J780" s="225">
        <f>ROUND(I780*H780,2)</f>
        <v>0</v>
      </c>
      <c r="K780" s="221" t="s">
        <v>138</v>
      </c>
      <c r="L780" s="45"/>
      <c r="M780" s="226" t="s">
        <v>19</v>
      </c>
      <c r="N780" s="227" t="s">
        <v>43</v>
      </c>
      <c r="O780" s="85"/>
      <c r="P780" s="228">
        <f>O780*H780</f>
        <v>0</v>
      </c>
      <c r="Q780" s="228">
        <v>0.00026</v>
      </c>
      <c r="R780" s="228">
        <f>Q780*H780</f>
        <v>0.41838835999999996</v>
      </c>
      <c r="S780" s="228">
        <v>0</v>
      </c>
      <c r="T780" s="229">
        <f>S780*H780</f>
        <v>0</v>
      </c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R780" s="230" t="s">
        <v>239</v>
      </c>
      <c r="AT780" s="230" t="s">
        <v>134</v>
      </c>
      <c r="AU780" s="230" t="s">
        <v>82</v>
      </c>
      <c r="AY780" s="18" t="s">
        <v>132</v>
      </c>
      <c r="BE780" s="231">
        <f>IF(N780="základní",J780,0)</f>
        <v>0</v>
      </c>
      <c r="BF780" s="231">
        <f>IF(N780="snížená",J780,0)</f>
        <v>0</v>
      </c>
      <c r="BG780" s="231">
        <f>IF(N780="zákl. přenesená",J780,0)</f>
        <v>0</v>
      </c>
      <c r="BH780" s="231">
        <f>IF(N780="sníž. přenesená",J780,0)</f>
        <v>0</v>
      </c>
      <c r="BI780" s="231">
        <f>IF(N780="nulová",J780,0)</f>
        <v>0</v>
      </c>
      <c r="BJ780" s="18" t="s">
        <v>80</v>
      </c>
      <c r="BK780" s="231">
        <f>ROUND(I780*H780,2)</f>
        <v>0</v>
      </c>
      <c r="BL780" s="18" t="s">
        <v>239</v>
      </c>
      <c r="BM780" s="230" t="s">
        <v>883</v>
      </c>
    </row>
    <row r="781" spans="1:47" s="2" customFormat="1" ht="12">
      <c r="A781" s="39"/>
      <c r="B781" s="40"/>
      <c r="C781" s="41"/>
      <c r="D781" s="232" t="s">
        <v>141</v>
      </c>
      <c r="E781" s="41"/>
      <c r="F781" s="233" t="s">
        <v>884</v>
      </c>
      <c r="G781" s="41"/>
      <c r="H781" s="41"/>
      <c r="I781" s="137"/>
      <c r="J781" s="41"/>
      <c r="K781" s="41"/>
      <c r="L781" s="45"/>
      <c r="M781" s="234"/>
      <c r="N781" s="235"/>
      <c r="O781" s="85"/>
      <c r="P781" s="85"/>
      <c r="Q781" s="85"/>
      <c r="R781" s="85"/>
      <c r="S781" s="85"/>
      <c r="T781" s="86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T781" s="18" t="s">
        <v>141</v>
      </c>
      <c r="AU781" s="18" t="s">
        <v>82</v>
      </c>
    </row>
    <row r="782" spans="1:51" s="13" customFormat="1" ht="12">
      <c r="A782" s="13"/>
      <c r="B782" s="236"/>
      <c r="C782" s="237"/>
      <c r="D782" s="232" t="s">
        <v>143</v>
      </c>
      <c r="E782" s="238" t="s">
        <v>19</v>
      </c>
      <c r="F782" s="239" t="s">
        <v>284</v>
      </c>
      <c r="G782" s="237"/>
      <c r="H782" s="238" t="s">
        <v>19</v>
      </c>
      <c r="I782" s="240"/>
      <c r="J782" s="237"/>
      <c r="K782" s="237"/>
      <c r="L782" s="241"/>
      <c r="M782" s="242"/>
      <c r="N782" s="243"/>
      <c r="O782" s="243"/>
      <c r="P782" s="243"/>
      <c r="Q782" s="243"/>
      <c r="R782" s="243"/>
      <c r="S782" s="243"/>
      <c r="T782" s="244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245" t="s">
        <v>143</v>
      </c>
      <c r="AU782" s="245" t="s">
        <v>82</v>
      </c>
      <c r="AV782" s="13" t="s">
        <v>80</v>
      </c>
      <c r="AW782" s="13" t="s">
        <v>33</v>
      </c>
      <c r="AX782" s="13" t="s">
        <v>72</v>
      </c>
      <c r="AY782" s="245" t="s">
        <v>132</v>
      </c>
    </row>
    <row r="783" spans="1:51" s="14" customFormat="1" ht="12">
      <c r="A783" s="14"/>
      <c r="B783" s="246"/>
      <c r="C783" s="247"/>
      <c r="D783" s="232" t="s">
        <v>143</v>
      </c>
      <c r="E783" s="248" t="s">
        <v>19</v>
      </c>
      <c r="F783" s="249" t="s">
        <v>580</v>
      </c>
      <c r="G783" s="247"/>
      <c r="H783" s="250">
        <v>917.28</v>
      </c>
      <c r="I783" s="251"/>
      <c r="J783" s="247"/>
      <c r="K783" s="247"/>
      <c r="L783" s="252"/>
      <c r="M783" s="253"/>
      <c r="N783" s="254"/>
      <c r="O783" s="254"/>
      <c r="P783" s="254"/>
      <c r="Q783" s="254"/>
      <c r="R783" s="254"/>
      <c r="S783" s="254"/>
      <c r="T783" s="255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T783" s="256" t="s">
        <v>143</v>
      </c>
      <c r="AU783" s="256" t="s">
        <v>82</v>
      </c>
      <c r="AV783" s="14" t="s">
        <v>82</v>
      </c>
      <c r="AW783" s="14" t="s">
        <v>33</v>
      </c>
      <c r="AX783" s="14" t="s">
        <v>72</v>
      </c>
      <c r="AY783" s="256" t="s">
        <v>132</v>
      </c>
    </row>
    <row r="784" spans="1:51" s="13" customFormat="1" ht="12">
      <c r="A784" s="13"/>
      <c r="B784" s="236"/>
      <c r="C784" s="237"/>
      <c r="D784" s="232" t="s">
        <v>143</v>
      </c>
      <c r="E784" s="238" t="s">
        <v>19</v>
      </c>
      <c r="F784" s="239" t="s">
        <v>286</v>
      </c>
      <c r="G784" s="237"/>
      <c r="H784" s="238" t="s">
        <v>19</v>
      </c>
      <c r="I784" s="240"/>
      <c r="J784" s="237"/>
      <c r="K784" s="237"/>
      <c r="L784" s="241"/>
      <c r="M784" s="242"/>
      <c r="N784" s="243"/>
      <c r="O784" s="243"/>
      <c r="P784" s="243"/>
      <c r="Q784" s="243"/>
      <c r="R784" s="243"/>
      <c r="S784" s="243"/>
      <c r="T784" s="244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T784" s="245" t="s">
        <v>143</v>
      </c>
      <c r="AU784" s="245" t="s">
        <v>82</v>
      </c>
      <c r="AV784" s="13" t="s">
        <v>80</v>
      </c>
      <c r="AW784" s="13" t="s">
        <v>33</v>
      </c>
      <c r="AX784" s="13" t="s">
        <v>72</v>
      </c>
      <c r="AY784" s="245" t="s">
        <v>132</v>
      </c>
    </row>
    <row r="785" spans="1:51" s="14" customFormat="1" ht="12">
      <c r="A785" s="14"/>
      <c r="B785" s="246"/>
      <c r="C785" s="247"/>
      <c r="D785" s="232" t="s">
        <v>143</v>
      </c>
      <c r="E785" s="248" t="s">
        <v>19</v>
      </c>
      <c r="F785" s="249" t="s">
        <v>563</v>
      </c>
      <c r="G785" s="247"/>
      <c r="H785" s="250">
        <v>210.426</v>
      </c>
      <c r="I785" s="251"/>
      <c r="J785" s="247"/>
      <c r="K785" s="247"/>
      <c r="L785" s="252"/>
      <c r="M785" s="253"/>
      <c r="N785" s="254"/>
      <c r="O785" s="254"/>
      <c r="P785" s="254"/>
      <c r="Q785" s="254"/>
      <c r="R785" s="254"/>
      <c r="S785" s="254"/>
      <c r="T785" s="255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T785" s="256" t="s">
        <v>143</v>
      </c>
      <c r="AU785" s="256" t="s">
        <v>82</v>
      </c>
      <c r="AV785" s="14" t="s">
        <v>82</v>
      </c>
      <c r="AW785" s="14" t="s">
        <v>33</v>
      </c>
      <c r="AX785" s="14" t="s">
        <v>72</v>
      </c>
      <c r="AY785" s="256" t="s">
        <v>132</v>
      </c>
    </row>
    <row r="786" spans="1:51" s="13" customFormat="1" ht="12">
      <c r="A786" s="13"/>
      <c r="B786" s="236"/>
      <c r="C786" s="237"/>
      <c r="D786" s="232" t="s">
        <v>143</v>
      </c>
      <c r="E786" s="238" t="s">
        <v>19</v>
      </c>
      <c r="F786" s="239" t="s">
        <v>288</v>
      </c>
      <c r="G786" s="237"/>
      <c r="H786" s="238" t="s">
        <v>19</v>
      </c>
      <c r="I786" s="240"/>
      <c r="J786" s="237"/>
      <c r="K786" s="237"/>
      <c r="L786" s="241"/>
      <c r="M786" s="242"/>
      <c r="N786" s="243"/>
      <c r="O786" s="243"/>
      <c r="P786" s="243"/>
      <c r="Q786" s="243"/>
      <c r="R786" s="243"/>
      <c r="S786" s="243"/>
      <c r="T786" s="244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45" t="s">
        <v>143</v>
      </c>
      <c r="AU786" s="245" t="s">
        <v>82</v>
      </c>
      <c r="AV786" s="13" t="s">
        <v>80</v>
      </c>
      <c r="AW786" s="13" t="s">
        <v>33</v>
      </c>
      <c r="AX786" s="13" t="s">
        <v>72</v>
      </c>
      <c r="AY786" s="245" t="s">
        <v>132</v>
      </c>
    </row>
    <row r="787" spans="1:51" s="14" customFormat="1" ht="12">
      <c r="A787" s="14"/>
      <c r="B787" s="246"/>
      <c r="C787" s="247"/>
      <c r="D787" s="232" t="s">
        <v>143</v>
      </c>
      <c r="E787" s="248" t="s">
        <v>19</v>
      </c>
      <c r="F787" s="249" t="s">
        <v>885</v>
      </c>
      <c r="G787" s="247"/>
      <c r="H787" s="250">
        <v>58.824</v>
      </c>
      <c r="I787" s="251"/>
      <c r="J787" s="247"/>
      <c r="K787" s="247"/>
      <c r="L787" s="252"/>
      <c r="M787" s="253"/>
      <c r="N787" s="254"/>
      <c r="O787" s="254"/>
      <c r="P787" s="254"/>
      <c r="Q787" s="254"/>
      <c r="R787" s="254"/>
      <c r="S787" s="254"/>
      <c r="T787" s="255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T787" s="256" t="s">
        <v>143</v>
      </c>
      <c r="AU787" s="256" t="s">
        <v>82</v>
      </c>
      <c r="AV787" s="14" t="s">
        <v>82</v>
      </c>
      <c r="AW787" s="14" t="s">
        <v>33</v>
      </c>
      <c r="AX787" s="14" t="s">
        <v>72</v>
      </c>
      <c r="AY787" s="256" t="s">
        <v>132</v>
      </c>
    </row>
    <row r="788" spans="1:51" s="13" customFormat="1" ht="12">
      <c r="A788" s="13"/>
      <c r="B788" s="236"/>
      <c r="C788" s="237"/>
      <c r="D788" s="232" t="s">
        <v>143</v>
      </c>
      <c r="E788" s="238" t="s">
        <v>19</v>
      </c>
      <c r="F788" s="239" t="s">
        <v>290</v>
      </c>
      <c r="G788" s="237"/>
      <c r="H788" s="238" t="s">
        <v>19</v>
      </c>
      <c r="I788" s="240"/>
      <c r="J788" s="237"/>
      <c r="K788" s="237"/>
      <c r="L788" s="241"/>
      <c r="M788" s="242"/>
      <c r="N788" s="243"/>
      <c r="O788" s="243"/>
      <c r="P788" s="243"/>
      <c r="Q788" s="243"/>
      <c r="R788" s="243"/>
      <c r="S788" s="243"/>
      <c r="T788" s="244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T788" s="245" t="s">
        <v>143</v>
      </c>
      <c r="AU788" s="245" t="s">
        <v>82</v>
      </c>
      <c r="AV788" s="13" t="s">
        <v>80</v>
      </c>
      <c r="AW788" s="13" t="s">
        <v>33</v>
      </c>
      <c r="AX788" s="13" t="s">
        <v>72</v>
      </c>
      <c r="AY788" s="245" t="s">
        <v>132</v>
      </c>
    </row>
    <row r="789" spans="1:51" s="14" customFormat="1" ht="12">
      <c r="A789" s="14"/>
      <c r="B789" s="246"/>
      <c r="C789" s="247"/>
      <c r="D789" s="232" t="s">
        <v>143</v>
      </c>
      <c r="E789" s="248" t="s">
        <v>19</v>
      </c>
      <c r="F789" s="249" t="s">
        <v>886</v>
      </c>
      <c r="G789" s="247"/>
      <c r="H789" s="250">
        <v>19.677</v>
      </c>
      <c r="I789" s="251"/>
      <c r="J789" s="247"/>
      <c r="K789" s="247"/>
      <c r="L789" s="252"/>
      <c r="M789" s="253"/>
      <c r="N789" s="254"/>
      <c r="O789" s="254"/>
      <c r="P789" s="254"/>
      <c r="Q789" s="254"/>
      <c r="R789" s="254"/>
      <c r="S789" s="254"/>
      <c r="T789" s="255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T789" s="256" t="s">
        <v>143</v>
      </c>
      <c r="AU789" s="256" t="s">
        <v>82</v>
      </c>
      <c r="AV789" s="14" t="s">
        <v>82</v>
      </c>
      <c r="AW789" s="14" t="s">
        <v>33</v>
      </c>
      <c r="AX789" s="14" t="s">
        <v>72</v>
      </c>
      <c r="AY789" s="256" t="s">
        <v>132</v>
      </c>
    </row>
    <row r="790" spans="1:51" s="13" customFormat="1" ht="12">
      <c r="A790" s="13"/>
      <c r="B790" s="236"/>
      <c r="C790" s="237"/>
      <c r="D790" s="232" t="s">
        <v>143</v>
      </c>
      <c r="E790" s="238" t="s">
        <v>19</v>
      </c>
      <c r="F790" s="239" t="s">
        <v>292</v>
      </c>
      <c r="G790" s="237"/>
      <c r="H790" s="238" t="s">
        <v>19</v>
      </c>
      <c r="I790" s="240"/>
      <c r="J790" s="237"/>
      <c r="K790" s="237"/>
      <c r="L790" s="241"/>
      <c r="M790" s="242"/>
      <c r="N790" s="243"/>
      <c r="O790" s="243"/>
      <c r="P790" s="243"/>
      <c r="Q790" s="243"/>
      <c r="R790" s="243"/>
      <c r="S790" s="243"/>
      <c r="T790" s="244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45" t="s">
        <v>143</v>
      </c>
      <c r="AU790" s="245" t="s">
        <v>82</v>
      </c>
      <c r="AV790" s="13" t="s">
        <v>80</v>
      </c>
      <c r="AW790" s="13" t="s">
        <v>33</v>
      </c>
      <c r="AX790" s="13" t="s">
        <v>72</v>
      </c>
      <c r="AY790" s="245" t="s">
        <v>132</v>
      </c>
    </row>
    <row r="791" spans="1:51" s="14" customFormat="1" ht="12">
      <c r="A791" s="14"/>
      <c r="B791" s="246"/>
      <c r="C791" s="247"/>
      <c r="D791" s="232" t="s">
        <v>143</v>
      </c>
      <c r="E791" s="248" t="s">
        <v>19</v>
      </c>
      <c r="F791" s="249" t="s">
        <v>887</v>
      </c>
      <c r="G791" s="247"/>
      <c r="H791" s="250">
        <v>7.339</v>
      </c>
      <c r="I791" s="251"/>
      <c r="J791" s="247"/>
      <c r="K791" s="247"/>
      <c r="L791" s="252"/>
      <c r="M791" s="253"/>
      <c r="N791" s="254"/>
      <c r="O791" s="254"/>
      <c r="P791" s="254"/>
      <c r="Q791" s="254"/>
      <c r="R791" s="254"/>
      <c r="S791" s="254"/>
      <c r="T791" s="255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T791" s="256" t="s">
        <v>143</v>
      </c>
      <c r="AU791" s="256" t="s">
        <v>82</v>
      </c>
      <c r="AV791" s="14" t="s">
        <v>82</v>
      </c>
      <c r="AW791" s="14" t="s">
        <v>33</v>
      </c>
      <c r="AX791" s="14" t="s">
        <v>72</v>
      </c>
      <c r="AY791" s="256" t="s">
        <v>132</v>
      </c>
    </row>
    <row r="792" spans="1:51" s="13" customFormat="1" ht="12">
      <c r="A792" s="13"/>
      <c r="B792" s="236"/>
      <c r="C792" s="237"/>
      <c r="D792" s="232" t="s">
        <v>143</v>
      </c>
      <c r="E792" s="238" t="s">
        <v>19</v>
      </c>
      <c r="F792" s="239" t="s">
        <v>294</v>
      </c>
      <c r="G792" s="237"/>
      <c r="H792" s="238" t="s">
        <v>19</v>
      </c>
      <c r="I792" s="240"/>
      <c r="J792" s="237"/>
      <c r="K792" s="237"/>
      <c r="L792" s="241"/>
      <c r="M792" s="242"/>
      <c r="N792" s="243"/>
      <c r="O792" s="243"/>
      <c r="P792" s="243"/>
      <c r="Q792" s="243"/>
      <c r="R792" s="243"/>
      <c r="S792" s="243"/>
      <c r="T792" s="244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T792" s="245" t="s">
        <v>143</v>
      </c>
      <c r="AU792" s="245" t="s">
        <v>82</v>
      </c>
      <c r="AV792" s="13" t="s">
        <v>80</v>
      </c>
      <c r="AW792" s="13" t="s">
        <v>33</v>
      </c>
      <c r="AX792" s="13" t="s">
        <v>72</v>
      </c>
      <c r="AY792" s="245" t="s">
        <v>132</v>
      </c>
    </row>
    <row r="793" spans="1:51" s="14" customFormat="1" ht="12">
      <c r="A793" s="14"/>
      <c r="B793" s="246"/>
      <c r="C793" s="247"/>
      <c r="D793" s="232" t="s">
        <v>143</v>
      </c>
      <c r="E793" s="248" t="s">
        <v>19</v>
      </c>
      <c r="F793" s="249" t="s">
        <v>888</v>
      </c>
      <c r="G793" s="247"/>
      <c r="H793" s="250">
        <v>21.168</v>
      </c>
      <c r="I793" s="251"/>
      <c r="J793" s="247"/>
      <c r="K793" s="247"/>
      <c r="L793" s="252"/>
      <c r="M793" s="253"/>
      <c r="N793" s="254"/>
      <c r="O793" s="254"/>
      <c r="P793" s="254"/>
      <c r="Q793" s="254"/>
      <c r="R793" s="254"/>
      <c r="S793" s="254"/>
      <c r="T793" s="255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T793" s="256" t="s">
        <v>143</v>
      </c>
      <c r="AU793" s="256" t="s">
        <v>82</v>
      </c>
      <c r="AV793" s="14" t="s">
        <v>82</v>
      </c>
      <c r="AW793" s="14" t="s">
        <v>33</v>
      </c>
      <c r="AX793" s="14" t="s">
        <v>72</v>
      </c>
      <c r="AY793" s="256" t="s">
        <v>132</v>
      </c>
    </row>
    <row r="794" spans="1:51" s="13" customFormat="1" ht="12">
      <c r="A794" s="13"/>
      <c r="B794" s="236"/>
      <c r="C794" s="237"/>
      <c r="D794" s="232" t="s">
        <v>143</v>
      </c>
      <c r="E794" s="238" t="s">
        <v>19</v>
      </c>
      <c r="F794" s="239" t="s">
        <v>296</v>
      </c>
      <c r="G794" s="237"/>
      <c r="H794" s="238" t="s">
        <v>19</v>
      </c>
      <c r="I794" s="240"/>
      <c r="J794" s="237"/>
      <c r="K794" s="237"/>
      <c r="L794" s="241"/>
      <c r="M794" s="242"/>
      <c r="N794" s="243"/>
      <c r="O794" s="243"/>
      <c r="P794" s="243"/>
      <c r="Q794" s="243"/>
      <c r="R794" s="243"/>
      <c r="S794" s="243"/>
      <c r="T794" s="244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45" t="s">
        <v>143</v>
      </c>
      <c r="AU794" s="245" t="s">
        <v>82</v>
      </c>
      <c r="AV794" s="13" t="s">
        <v>80</v>
      </c>
      <c r="AW794" s="13" t="s">
        <v>33</v>
      </c>
      <c r="AX794" s="13" t="s">
        <v>72</v>
      </c>
      <c r="AY794" s="245" t="s">
        <v>132</v>
      </c>
    </row>
    <row r="795" spans="1:51" s="14" customFormat="1" ht="12">
      <c r="A795" s="14"/>
      <c r="B795" s="246"/>
      <c r="C795" s="247"/>
      <c r="D795" s="232" t="s">
        <v>143</v>
      </c>
      <c r="E795" s="248" t="s">
        <v>19</v>
      </c>
      <c r="F795" s="249" t="s">
        <v>578</v>
      </c>
      <c r="G795" s="247"/>
      <c r="H795" s="250">
        <v>15.758</v>
      </c>
      <c r="I795" s="251"/>
      <c r="J795" s="247"/>
      <c r="K795" s="247"/>
      <c r="L795" s="252"/>
      <c r="M795" s="253"/>
      <c r="N795" s="254"/>
      <c r="O795" s="254"/>
      <c r="P795" s="254"/>
      <c r="Q795" s="254"/>
      <c r="R795" s="254"/>
      <c r="S795" s="254"/>
      <c r="T795" s="255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T795" s="256" t="s">
        <v>143</v>
      </c>
      <c r="AU795" s="256" t="s">
        <v>82</v>
      </c>
      <c r="AV795" s="14" t="s">
        <v>82</v>
      </c>
      <c r="AW795" s="14" t="s">
        <v>33</v>
      </c>
      <c r="AX795" s="14" t="s">
        <v>72</v>
      </c>
      <c r="AY795" s="256" t="s">
        <v>132</v>
      </c>
    </row>
    <row r="796" spans="1:51" s="13" customFormat="1" ht="12">
      <c r="A796" s="13"/>
      <c r="B796" s="236"/>
      <c r="C796" s="237"/>
      <c r="D796" s="232" t="s">
        <v>143</v>
      </c>
      <c r="E796" s="238" t="s">
        <v>19</v>
      </c>
      <c r="F796" s="239" t="s">
        <v>298</v>
      </c>
      <c r="G796" s="237"/>
      <c r="H796" s="238" t="s">
        <v>19</v>
      </c>
      <c r="I796" s="240"/>
      <c r="J796" s="237"/>
      <c r="K796" s="237"/>
      <c r="L796" s="241"/>
      <c r="M796" s="242"/>
      <c r="N796" s="243"/>
      <c r="O796" s="243"/>
      <c r="P796" s="243"/>
      <c r="Q796" s="243"/>
      <c r="R796" s="243"/>
      <c r="S796" s="243"/>
      <c r="T796" s="244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45" t="s">
        <v>143</v>
      </c>
      <c r="AU796" s="245" t="s">
        <v>82</v>
      </c>
      <c r="AV796" s="13" t="s">
        <v>80</v>
      </c>
      <c r="AW796" s="13" t="s">
        <v>33</v>
      </c>
      <c r="AX796" s="13" t="s">
        <v>72</v>
      </c>
      <c r="AY796" s="245" t="s">
        <v>132</v>
      </c>
    </row>
    <row r="797" spans="1:51" s="14" customFormat="1" ht="12">
      <c r="A797" s="14"/>
      <c r="B797" s="246"/>
      <c r="C797" s="247"/>
      <c r="D797" s="232" t="s">
        <v>143</v>
      </c>
      <c r="E797" s="248" t="s">
        <v>19</v>
      </c>
      <c r="F797" s="249" t="s">
        <v>889</v>
      </c>
      <c r="G797" s="247"/>
      <c r="H797" s="250">
        <v>215.04</v>
      </c>
      <c r="I797" s="251"/>
      <c r="J797" s="247"/>
      <c r="K797" s="247"/>
      <c r="L797" s="252"/>
      <c r="M797" s="253"/>
      <c r="N797" s="254"/>
      <c r="O797" s="254"/>
      <c r="P797" s="254"/>
      <c r="Q797" s="254"/>
      <c r="R797" s="254"/>
      <c r="S797" s="254"/>
      <c r="T797" s="255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T797" s="256" t="s">
        <v>143</v>
      </c>
      <c r="AU797" s="256" t="s">
        <v>82</v>
      </c>
      <c r="AV797" s="14" t="s">
        <v>82</v>
      </c>
      <c r="AW797" s="14" t="s">
        <v>33</v>
      </c>
      <c r="AX797" s="14" t="s">
        <v>72</v>
      </c>
      <c r="AY797" s="256" t="s">
        <v>132</v>
      </c>
    </row>
    <row r="798" spans="1:51" s="13" customFormat="1" ht="12">
      <c r="A798" s="13"/>
      <c r="B798" s="236"/>
      <c r="C798" s="237"/>
      <c r="D798" s="232" t="s">
        <v>143</v>
      </c>
      <c r="E798" s="238" t="s">
        <v>19</v>
      </c>
      <c r="F798" s="239" t="s">
        <v>300</v>
      </c>
      <c r="G798" s="237"/>
      <c r="H798" s="238" t="s">
        <v>19</v>
      </c>
      <c r="I798" s="240"/>
      <c r="J798" s="237"/>
      <c r="K798" s="237"/>
      <c r="L798" s="241"/>
      <c r="M798" s="242"/>
      <c r="N798" s="243"/>
      <c r="O798" s="243"/>
      <c r="P798" s="243"/>
      <c r="Q798" s="243"/>
      <c r="R798" s="243"/>
      <c r="S798" s="243"/>
      <c r="T798" s="244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T798" s="245" t="s">
        <v>143</v>
      </c>
      <c r="AU798" s="245" t="s">
        <v>82</v>
      </c>
      <c r="AV798" s="13" t="s">
        <v>80</v>
      </c>
      <c r="AW798" s="13" t="s">
        <v>33</v>
      </c>
      <c r="AX798" s="13" t="s">
        <v>72</v>
      </c>
      <c r="AY798" s="245" t="s">
        <v>132</v>
      </c>
    </row>
    <row r="799" spans="1:51" s="14" customFormat="1" ht="12">
      <c r="A799" s="14"/>
      <c r="B799" s="246"/>
      <c r="C799" s="247"/>
      <c r="D799" s="232" t="s">
        <v>143</v>
      </c>
      <c r="E799" s="248" t="s">
        <v>19</v>
      </c>
      <c r="F799" s="249" t="s">
        <v>607</v>
      </c>
      <c r="G799" s="247"/>
      <c r="H799" s="250">
        <v>35.84</v>
      </c>
      <c r="I799" s="251"/>
      <c r="J799" s="247"/>
      <c r="K799" s="247"/>
      <c r="L799" s="252"/>
      <c r="M799" s="253"/>
      <c r="N799" s="254"/>
      <c r="O799" s="254"/>
      <c r="P799" s="254"/>
      <c r="Q799" s="254"/>
      <c r="R799" s="254"/>
      <c r="S799" s="254"/>
      <c r="T799" s="255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T799" s="256" t="s">
        <v>143</v>
      </c>
      <c r="AU799" s="256" t="s">
        <v>82</v>
      </c>
      <c r="AV799" s="14" t="s">
        <v>82</v>
      </c>
      <c r="AW799" s="14" t="s">
        <v>33</v>
      </c>
      <c r="AX799" s="14" t="s">
        <v>72</v>
      </c>
      <c r="AY799" s="256" t="s">
        <v>132</v>
      </c>
    </row>
    <row r="800" spans="1:51" s="13" customFormat="1" ht="12">
      <c r="A800" s="13"/>
      <c r="B800" s="236"/>
      <c r="C800" s="237"/>
      <c r="D800" s="232" t="s">
        <v>143</v>
      </c>
      <c r="E800" s="238" t="s">
        <v>19</v>
      </c>
      <c r="F800" s="239" t="s">
        <v>302</v>
      </c>
      <c r="G800" s="237"/>
      <c r="H800" s="238" t="s">
        <v>19</v>
      </c>
      <c r="I800" s="240"/>
      <c r="J800" s="237"/>
      <c r="K800" s="237"/>
      <c r="L800" s="241"/>
      <c r="M800" s="242"/>
      <c r="N800" s="243"/>
      <c r="O800" s="243"/>
      <c r="P800" s="243"/>
      <c r="Q800" s="243"/>
      <c r="R800" s="243"/>
      <c r="S800" s="243"/>
      <c r="T800" s="244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45" t="s">
        <v>143</v>
      </c>
      <c r="AU800" s="245" t="s">
        <v>82</v>
      </c>
      <c r="AV800" s="13" t="s">
        <v>80</v>
      </c>
      <c r="AW800" s="13" t="s">
        <v>33</v>
      </c>
      <c r="AX800" s="13" t="s">
        <v>72</v>
      </c>
      <c r="AY800" s="245" t="s">
        <v>132</v>
      </c>
    </row>
    <row r="801" spans="1:51" s="14" customFormat="1" ht="12">
      <c r="A801" s="14"/>
      <c r="B801" s="246"/>
      <c r="C801" s="247"/>
      <c r="D801" s="232" t="s">
        <v>143</v>
      </c>
      <c r="E801" s="248" t="s">
        <v>19</v>
      </c>
      <c r="F801" s="249" t="s">
        <v>582</v>
      </c>
      <c r="G801" s="247"/>
      <c r="H801" s="250">
        <v>8.82</v>
      </c>
      <c r="I801" s="251"/>
      <c r="J801" s="247"/>
      <c r="K801" s="247"/>
      <c r="L801" s="252"/>
      <c r="M801" s="253"/>
      <c r="N801" s="254"/>
      <c r="O801" s="254"/>
      <c r="P801" s="254"/>
      <c r="Q801" s="254"/>
      <c r="R801" s="254"/>
      <c r="S801" s="254"/>
      <c r="T801" s="255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T801" s="256" t="s">
        <v>143</v>
      </c>
      <c r="AU801" s="256" t="s">
        <v>82</v>
      </c>
      <c r="AV801" s="14" t="s">
        <v>82</v>
      </c>
      <c r="AW801" s="14" t="s">
        <v>33</v>
      </c>
      <c r="AX801" s="14" t="s">
        <v>72</v>
      </c>
      <c r="AY801" s="256" t="s">
        <v>132</v>
      </c>
    </row>
    <row r="802" spans="1:51" s="13" customFormat="1" ht="12">
      <c r="A802" s="13"/>
      <c r="B802" s="236"/>
      <c r="C802" s="237"/>
      <c r="D802" s="232" t="s">
        <v>143</v>
      </c>
      <c r="E802" s="238" t="s">
        <v>19</v>
      </c>
      <c r="F802" s="239" t="s">
        <v>304</v>
      </c>
      <c r="G802" s="237"/>
      <c r="H802" s="238" t="s">
        <v>19</v>
      </c>
      <c r="I802" s="240"/>
      <c r="J802" s="237"/>
      <c r="K802" s="237"/>
      <c r="L802" s="241"/>
      <c r="M802" s="242"/>
      <c r="N802" s="243"/>
      <c r="O802" s="243"/>
      <c r="P802" s="243"/>
      <c r="Q802" s="243"/>
      <c r="R802" s="243"/>
      <c r="S802" s="243"/>
      <c r="T802" s="244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T802" s="245" t="s">
        <v>143</v>
      </c>
      <c r="AU802" s="245" t="s">
        <v>82</v>
      </c>
      <c r="AV802" s="13" t="s">
        <v>80</v>
      </c>
      <c r="AW802" s="13" t="s">
        <v>33</v>
      </c>
      <c r="AX802" s="13" t="s">
        <v>72</v>
      </c>
      <c r="AY802" s="245" t="s">
        <v>132</v>
      </c>
    </row>
    <row r="803" spans="1:51" s="14" customFormat="1" ht="12">
      <c r="A803" s="14"/>
      <c r="B803" s="246"/>
      <c r="C803" s="247"/>
      <c r="D803" s="232" t="s">
        <v>143</v>
      </c>
      <c r="E803" s="248" t="s">
        <v>19</v>
      </c>
      <c r="F803" s="249" t="s">
        <v>592</v>
      </c>
      <c r="G803" s="247"/>
      <c r="H803" s="250">
        <v>4.312</v>
      </c>
      <c r="I803" s="251"/>
      <c r="J803" s="247"/>
      <c r="K803" s="247"/>
      <c r="L803" s="252"/>
      <c r="M803" s="253"/>
      <c r="N803" s="254"/>
      <c r="O803" s="254"/>
      <c r="P803" s="254"/>
      <c r="Q803" s="254"/>
      <c r="R803" s="254"/>
      <c r="S803" s="254"/>
      <c r="T803" s="255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T803" s="256" t="s">
        <v>143</v>
      </c>
      <c r="AU803" s="256" t="s">
        <v>82</v>
      </c>
      <c r="AV803" s="14" t="s">
        <v>82</v>
      </c>
      <c r="AW803" s="14" t="s">
        <v>33</v>
      </c>
      <c r="AX803" s="14" t="s">
        <v>72</v>
      </c>
      <c r="AY803" s="256" t="s">
        <v>132</v>
      </c>
    </row>
    <row r="804" spans="1:51" s="13" customFormat="1" ht="12">
      <c r="A804" s="13"/>
      <c r="B804" s="236"/>
      <c r="C804" s="237"/>
      <c r="D804" s="232" t="s">
        <v>143</v>
      </c>
      <c r="E804" s="238" t="s">
        <v>19</v>
      </c>
      <c r="F804" s="239" t="s">
        <v>306</v>
      </c>
      <c r="G804" s="237"/>
      <c r="H804" s="238" t="s">
        <v>19</v>
      </c>
      <c r="I804" s="240"/>
      <c r="J804" s="237"/>
      <c r="K804" s="237"/>
      <c r="L804" s="241"/>
      <c r="M804" s="242"/>
      <c r="N804" s="243"/>
      <c r="O804" s="243"/>
      <c r="P804" s="243"/>
      <c r="Q804" s="243"/>
      <c r="R804" s="243"/>
      <c r="S804" s="243"/>
      <c r="T804" s="244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T804" s="245" t="s">
        <v>143</v>
      </c>
      <c r="AU804" s="245" t="s">
        <v>82</v>
      </c>
      <c r="AV804" s="13" t="s">
        <v>80</v>
      </c>
      <c r="AW804" s="13" t="s">
        <v>33</v>
      </c>
      <c r="AX804" s="13" t="s">
        <v>72</v>
      </c>
      <c r="AY804" s="245" t="s">
        <v>132</v>
      </c>
    </row>
    <row r="805" spans="1:51" s="14" customFormat="1" ht="12">
      <c r="A805" s="14"/>
      <c r="B805" s="246"/>
      <c r="C805" s="247"/>
      <c r="D805" s="232" t="s">
        <v>143</v>
      </c>
      <c r="E805" s="248" t="s">
        <v>19</v>
      </c>
      <c r="F805" s="249" t="s">
        <v>611</v>
      </c>
      <c r="G805" s="247"/>
      <c r="H805" s="250">
        <v>17.094</v>
      </c>
      <c r="I805" s="251"/>
      <c r="J805" s="247"/>
      <c r="K805" s="247"/>
      <c r="L805" s="252"/>
      <c r="M805" s="253"/>
      <c r="N805" s="254"/>
      <c r="O805" s="254"/>
      <c r="P805" s="254"/>
      <c r="Q805" s="254"/>
      <c r="R805" s="254"/>
      <c r="S805" s="254"/>
      <c r="T805" s="255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T805" s="256" t="s">
        <v>143</v>
      </c>
      <c r="AU805" s="256" t="s">
        <v>82</v>
      </c>
      <c r="AV805" s="14" t="s">
        <v>82</v>
      </c>
      <c r="AW805" s="14" t="s">
        <v>33</v>
      </c>
      <c r="AX805" s="14" t="s">
        <v>72</v>
      </c>
      <c r="AY805" s="256" t="s">
        <v>132</v>
      </c>
    </row>
    <row r="806" spans="1:51" s="13" customFormat="1" ht="12">
      <c r="A806" s="13"/>
      <c r="B806" s="236"/>
      <c r="C806" s="237"/>
      <c r="D806" s="232" t="s">
        <v>143</v>
      </c>
      <c r="E806" s="238" t="s">
        <v>19</v>
      </c>
      <c r="F806" s="239" t="s">
        <v>308</v>
      </c>
      <c r="G806" s="237"/>
      <c r="H806" s="238" t="s">
        <v>19</v>
      </c>
      <c r="I806" s="240"/>
      <c r="J806" s="237"/>
      <c r="K806" s="237"/>
      <c r="L806" s="241"/>
      <c r="M806" s="242"/>
      <c r="N806" s="243"/>
      <c r="O806" s="243"/>
      <c r="P806" s="243"/>
      <c r="Q806" s="243"/>
      <c r="R806" s="243"/>
      <c r="S806" s="243"/>
      <c r="T806" s="244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T806" s="245" t="s">
        <v>143</v>
      </c>
      <c r="AU806" s="245" t="s">
        <v>82</v>
      </c>
      <c r="AV806" s="13" t="s">
        <v>80</v>
      </c>
      <c r="AW806" s="13" t="s">
        <v>33</v>
      </c>
      <c r="AX806" s="13" t="s">
        <v>72</v>
      </c>
      <c r="AY806" s="245" t="s">
        <v>132</v>
      </c>
    </row>
    <row r="807" spans="1:51" s="14" customFormat="1" ht="12">
      <c r="A807" s="14"/>
      <c r="B807" s="246"/>
      <c r="C807" s="247"/>
      <c r="D807" s="232" t="s">
        <v>143</v>
      </c>
      <c r="E807" s="248" t="s">
        <v>19</v>
      </c>
      <c r="F807" s="249" t="s">
        <v>613</v>
      </c>
      <c r="G807" s="247"/>
      <c r="H807" s="250">
        <v>24.16</v>
      </c>
      <c r="I807" s="251"/>
      <c r="J807" s="247"/>
      <c r="K807" s="247"/>
      <c r="L807" s="252"/>
      <c r="M807" s="253"/>
      <c r="N807" s="254"/>
      <c r="O807" s="254"/>
      <c r="P807" s="254"/>
      <c r="Q807" s="254"/>
      <c r="R807" s="254"/>
      <c r="S807" s="254"/>
      <c r="T807" s="255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T807" s="256" t="s">
        <v>143</v>
      </c>
      <c r="AU807" s="256" t="s">
        <v>82</v>
      </c>
      <c r="AV807" s="14" t="s">
        <v>82</v>
      </c>
      <c r="AW807" s="14" t="s">
        <v>33</v>
      </c>
      <c r="AX807" s="14" t="s">
        <v>72</v>
      </c>
      <c r="AY807" s="256" t="s">
        <v>132</v>
      </c>
    </row>
    <row r="808" spans="1:51" s="13" customFormat="1" ht="12">
      <c r="A808" s="13"/>
      <c r="B808" s="236"/>
      <c r="C808" s="237"/>
      <c r="D808" s="232" t="s">
        <v>143</v>
      </c>
      <c r="E808" s="238" t="s">
        <v>19</v>
      </c>
      <c r="F808" s="239" t="s">
        <v>310</v>
      </c>
      <c r="G808" s="237"/>
      <c r="H808" s="238" t="s">
        <v>19</v>
      </c>
      <c r="I808" s="240"/>
      <c r="J808" s="237"/>
      <c r="K808" s="237"/>
      <c r="L808" s="241"/>
      <c r="M808" s="242"/>
      <c r="N808" s="243"/>
      <c r="O808" s="243"/>
      <c r="P808" s="243"/>
      <c r="Q808" s="243"/>
      <c r="R808" s="243"/>
      <c r="S808" s="243"/>
      <c r="T808" s="244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245" t="s">
        <v>143</v>
      </c>
      <c r="AU808" s="245" t="s">
        <v>82</v>
      </c>
      <c r="AV808" s="13" t="s">
        <v>80</v>
      </c>
      <c r="AW808" s="13" t="s">
        <v>33</v>
      </c>
      <c r="AX808" s="13" t="s">
        <v>72</v>
      </c>
      <c r="AY808" s="245" t="s">
        <v>132</v>
      </c>
    </row>
    <row r="809" spans="1:51" s="14" customFormat="1" ht="12">
      <c r="A809" s="14"/>
      <c r="B809" s="246"/>
      <c r="C809" s="247"/>
      <c r="D809" s="232" t="s">
        <v>143</v>
      </c>
      <c r="E809" s="248" t="s">
        <v>19</v>
      </c>
      <c r="F809" s="249" t="s">
        <v>615</v>
      </c>
      <c r="G809" s="247"/>
      <c r="H809" s="250">
        <v>38.4</v>
      </c>
      <c r="I809" s="251"/>
      <c r="J809" s="247"/>
      <c r="K809" s="247"/>
      <c r="L809" s="252"/>
      <c r="M809" s="253"/>
      <c r="N809" s="254"/>
      <c r="O809" s="254"/>
      <c r="P809" s="254"/>
      <c r="Q809" s="254"/>
      <c r="R809" s="254"/>
      <c r="S809" s="254"/>
      <c r="T809" s="255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T809" s="256" t="s">
        <v>143</v>
      </c>
      <c r="AU809" s="256" t="s">
        <v>82</v>
      </c>
      <c r="AV809" s="14" t="s">
        <v>82</v>
      </c>
      <c r="AW809" s="14" t="s">
        <v>33</v>
      </c>
      <c r="AX809" s="14" t="s">
        <v>72</v>
      </c>
      <c r="AY809" s="256" t="s">
        <v>132</v>
      </c>
    </row>
    <row r="810" spans="1:51" s="13" customFormat="1" ht="12">
      <c r="A810" s="13"/>
      <c r="B810" s="236"/>
      <c r="C810" s="237"/>
      <c r="D810" s="232" t="s">
        <v>143</v>
      </c>
      <c r="E810" s="238" t="s">
        <v>19</v>
      </c>
      <c r="F810" s="239" t="s">
        <v>312</v>
      </c>
      <c r="G810" s="237"/>
      <c r="H810" s="238" t="s">
        <v>19</v>
      </c>
      <c r="I810" s="240"/>
      <c r="J810" s="237"/>
      <c r="K810" s="237"/>
      <c r="L810" s="241"/>
      <c r="M810" s="242"/>
      <c r="N810" s="243"/>
      <c r="O810" s="243"/>
      <c r="P810" s="243"/>
      <c r="Q810" s="243"/>
      <c r="R810" s="243"/>
      <c r="S810" s="243"/>
      <c r="T810" s="244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T810" s="245" t="s">
        <v>143</v>
      </c>
      <c r="AU810" s="245" t="s">
        <v>82</v>
      </c>
      <c r="AV810" s="13" t="s">
        <v>80</v>
      </c>
      <c r="AW810" s="13" t="s">
        <v>33</v>
      </c>
      <c r="AX810" s="13" t="s">
        <v>72</v>
      </c>
      <c r="AY810" s="245" t="s">
        <v>132</v>
      </c>
    </row>
    <row r="811" spans="1:51" s="14" customFormat="1" ht="12">
      <c r="A811" s="14"/>
      <c r="B811" s="246"/>
      <c r="C811" s="247"/>
      <c r="D811" s="232" t="s">
        <v>143</v>
      </c>
      <c r="E811" s="248" t="s">
        <v>19</v>
      </c>
      <c r="F811" s="249" t="s">
        <v>567</v>
      </c>
      <c r="G811" s="247"/>
      <c r="H811" s="250">
        <v>11.88</v>
      </c>
      <c r="I811" s="251"/>
      <c r="J811" s="247"/>
      <c r="K811" s="247"/>
      <c r="L811" s="252"/>
      <c r="M811" s="253"/>
      <c r="N811" s="254"/>
      <c r="O811" s="254"/>
      <c r="P811" s="254"/>
      <c r="Q811" s="254"/>
      <c r="R811" s="254"/>
      <c r="S811" s="254"/>
      <c r="T811" s="255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T811" s="256" t="s">
        <v>143</v>
      </c>
      <c r="AU811" s="256" t="s">
        <v>82</v>
      </c>
      <c r="AV811" s="14" t="s">
        <v>82</v>
      </c>
      <c r="AW811" s="14" t="s">
        <v>33</v>
      </c>
      <c r="AX811" s="14" t="s">
        <v>72</v>
      </c>
      <c r="AY811" s="256" t="s">
        <v>132</v>
      </c>
    </row>
    <row r="812" spans="1:51" s="13" customFormat="1" ht="12">
      <c r="A812" s="13"/>
      <c r="B812" s="236"/>
      <c r="C812" s="237"/>
      <c r="D812" s="232" t="s">
        <v>143</v>
      </c>
      <c r="E812" s="238" t="s">
        <v>19</v>
      </c>
      <c r="F812" s="239" t="s">
        <v>314</v>
      </c>
      <c r="G812" s="237"/>
      <c r="H812" s="238" t="s">
        <v>19</v>
      </c>
      <c r="I812" s="240"/>
      <c r="J812" s="237"/>
      <c r="K812" s="237"/>
      <c r="L812" s="241"/>
      <c r="M812" s="242"/>
      <c r="N812" s="243"/>
      <c r="O812" s="243"/>
      <c r="P812" s="243"/>
      <c r="Q812" s="243"/>
      <c r="R812" s="243"/>
      <c r="S812" s="243"/>
      <c r="T812" s="244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T812" s="245" t="s">
        <v>143</v>
      </c>
      <c r="AU812" s="245" t="s">
        <v>82</v>
      </c>
      <c r="AV812" s="13" t="s">
        <v>80</v>
      </c>
      <c r="AW812" s="13" t="s">
        <v>33</v>
      </c>
      <c r="AX812" s="13" t="s">
        <v>72</v>
      </c>
      <c r="AY812" s="245" t="s">
        <v>132</v>
      </c>
    </row>
    <row r="813" spans="1:51" s="14" customFormat="1" ht="12">
      <c r="A813" s="14"/>
      <c r="B813" s="246"/>
      <c r="C813" s="247"/>
      <c r="D813" s="232" t="s">
        <v>143</v>
      </c>
      <c r="E813" s="248" t="s">
        <v>19</v>
      </c>
      <c r="F813" s="249" t="s">
        <v>569</v>
      </c>
      <c r="G813" s="247"/>
      <c r="H813" s="250">
        <v>3.168</v>
      </c>
      <c r="I813" s="251"/>
      <c r="J813" s="247"/>
      <c r="K813" s="247"/>
      <c r="L813" s="252"/>
      <c r="M813" s="253"/>
      <c r="N813" s="254"/>
      <c r="O813" s="254"/>
      <c r="P813" s="254"/>
      <c r="Q813" s="254"/>
      <c r="R813" s="254"/>
      <c r="S813" s="254"/>
      <c r="T813" s="255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T813" s="256" t="s">
        <v>143</v>
      </c>
      <c r="AU813" s="256" t="s">
        <v>82</v>
      </c>
      <c r="AV813" s="14" t="s">
        <v>82</v>
      </c>
      <c r="AW813" s="14" t="s">
        <v>33</v>
      </c>
      <c r="AX813" s="14" t="s">
        <v>72</v>
      </c>
      <c r="AY813" s="256" t="s">
        <v>132</v>
      </c>
    </row>
    <row r="814" spans="1:51" s="15" customFormat="1" ht="12">
      <c r="A814" s="15"/>
      <c r="B814" s="257"/>
      <c r="C814" s="258"/>
      <c r="D814" s="232" t="s">
        <v>143</v>
      </c>
      <c r="E814" s="259" t="s">
        <v>19</v>
      </c>
      <c r="F814" s="260" t="s">
        <v>148</v>
      </c>
      <c r="G814" s="258"/>
      <c r="H814" s="261">
        <v>1609.1859999999997</v>
      </c>
      <c r="I814" s="262"/>
      <c r="J814" s="258"/>
      <c r="K814" s="258"/>
      <c r="L814" s="263"/>
      <c r="M814" s="264"/>
      <c r="N814" s="265"/>
      <c r="O814" s="265"/>
      <c r="P814" s="265"/>
      <c r="Q814" s="265"/>
      <c r="R814" s="265"/>
      <c r="S814" s="265"/>
      <c r="T814" s="266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T814" s="267" t="s">
        <v>143</v>
      </c>
      <c r="AU814" s="267" t="s">
        <v>82</v>
      </c>
      <c r="AV814" s="15" t="s">
        <v>139</v>
      </c>
      <c r="AW814" s="15" t="s">
        <v>33</v>
      </c>
      <c r="AX814" s="15" t="s">
        <v>80</v>
      </c>
      <c r="AY814" s="267" t="s">
        <v>132</v>
      </c>
    </row>
    <row r="815" spans="1:65" s="2" customFormat="1" ht="21.75" customHeight="1">
      <c r="A815" s="39"/>
      <c r="B815" s="40"/>
      <c r="C815" s="268" t="s">
        <v>890</v>
      </c>
      <c r="D815" s="268" t="s">
        <v>220</v>
      </c>
      <c r="E815" s="269" t="s">
        <v>284</v>
      </c>
      <c r="F815" s="270" t="s">
        <v>891</v>
      </c>
      <c r="G815" s="271" t="s">
        <v>834</v>
      </c>
      <c r="H815" s="272">
        <v>260</v>
      </c>
      <c r="I815" s="273"/>
      <c r="J815" s="274">
        <f>ROUND(I815*H815,2)</f>
        <v>0</v>
      </c>
      <c r="K815" s="270" t="s">
        <v>19</v>
      </c>
      <c r="L815" s="275"/>
      <c r="M815" s="276" t="s">
        <v>19</v>
      </c>
      <c r="N815" s="277" t="s">
        <v>43</v>
      </c>
      <c r="O815" s="85"/>
      <c r="P815" s="228">
        <f>O815*H815</f>
        <v>0</v>
      </c>
      <c r="Q815" s="228">
        <v>0</v>
      </c>
      <c r="R815" s="228">
        <f>Q815*H815</f>
        <v>0</v>
      </c>
      <c r="S815" s="228">
        <v>0</v>
      </c>
      <c r="T815" s="229">
        <f>S815*H815</f>
        <v>0</v>
      </c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R815" s="230" t="s">
        <v>396</v>
      </c>
      <c r="AT815" s="230" t="s">
        <v>220</v>
      </c>
      <c r="AU815" s="230" t="s">
        <v>82</v>
      </c>
      <c r="AY815" s="18" t="s">
        <v>132</v>
      </c>
      <c r="BE815" s="231">
        <f>IF(N815="základní",J815,0)</f>
        <v>0</v>
      </c>
      <c r="BF815" s="231">
        <f>IF(N815="snížená",J815,0)</f>
        <v>0</v>
      </c>
      <c r="BG815" s="231">
        <f>IF(N815="zákl. přenesená",J815,0)</f>
        <v>0</v>
      </c>
      <c r="BH815" s="231">
        <f>IF(N815="sníž. přenesená",J815,0)</f>
        <v>0</v>
      </c>
      <c r="BI815" s="231">
        <f>IF(N815="nulová",J815,0)</f>
        <v>0</v>
      </c>
      <c r="BJ815" s="18" t="s">
        <v>80</v>
      </c>
      <c r="BK815" s="231">
        <f>ROUND(I815*H815,2)</f>
        <v>0</v>
      </c>
      <c r="BL815" s="18" t="s">
        <v>239</v>
      </c>
      <c r="BM815" s="230" t="s">
        <v>892</v>
      </c>
    </row>
    <row r="816" spans="1:47" s="2" customFormat="1" ht="12">
      <c r="A816" s="39"/>
      <c r="B816" s="40"/>
      <c r="C816" s="41"/>
      <c r="D816" s="232" t="s">
        <v>141</v>
      </c>
      <c r="E816" s="41"/>
      <c r="F816" s="233" t="s">
        <v>891</v>
      </c>
      <c r="G816" s="41"/>
      <c r="H816" s="41"/>
      <c r="I816" s="137"/>
      <c r="J816" s="41"/>
      <c r="K816" s="41"/>
      <c r="L816" s="45"/>
      <c r="M816" s="234"/>
      <c r="N816" s="235"/>
      <c r="O816" s="85"/>
      <c r="P816" s="85"/>
      <c r="Q816" s="85"/>
      <c r="R816" s="85"/>
      <c r="S816" s="85"/>
      <c r="T816" s="86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T816" s="18" t="s">
        <v>141</v>
      </c>
      <c r="AU816" s="18" t="s">
        <v>82</v>
      </c>
    </row>
    <row r="817" spans="1:65" s="2" customFormat="1" ht="33" customHeight="1">
      <c r="A817" s="39"/>
      <c r="B817" s="40"/>
      <c r="C817" s="268" t="s">
        <v>893</v>
      </c>
      <c r="D817" s="268" t="s">
        <v>220</v>
      </c>
      <c r="E817" s="269" t="s">
        <v>286</v>
      </c>
      <c r="F817" s="270" t="s">
        <v>894</v>
      </c>
      <c r="G817" s="271" t="s">
        <v>834</v>
      </c>
      <c r="H817" s="272">
        <v>122</v>
      </c>
      <c r="I817" s="273"/>
      <c r="J817" s="274">
        <f>ROUND(I817*H817,2)</f>
        <v>0</v>
      </c>
      <c r="K817" s="270" t="s">
        <v>19</v>
      </c>
      <c r="L817" s="275"/>
      <c r="M817" s="276" t="s">
        <v>19</v>
      </c>
      <c r="N817" s="277" t="s">
        <v>43</v>
      </c>
      <c r="O817" s="85"/>
      <c r="P817" s="228">
        <f>O817*H817</f>
        <v>0</v>
      </c>
      <c r="Q817" s="228">
        <v>0</v>
      </c>
      <c r="R817" s="228">
        <f>Q817*H817</f>
        <v>0</v>
      </c>
      <c r="S817" s="228">
        <v>0</v>
      </c>
      <c r="T817" s="229">
        <f>S817*H817</f>
        <v>0</v>
      </c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R817" s="230" t="s">
        <v>396</v>
      </c>
      <c r="AT817" s="230" t="s">
        <v>220</v>
      </c>
      <c r="AU817" s="230" t="s">
        <v>82</v>
      </c>
      <c r="AY817" s="18" t="s">
        <v>132</v>
      </c>
      <c r="BE817" s="231">
        <f>IF(N817="základní",J817,0)</f>
        <v>0</v>
      </c>
      <c r="BF817" s="231">
        <f>IF(N817="snížená",J817,0)</f>
        <v>0</v>
      </c>
      <c r="BG817" s="231">
        <f>IF(N817="zákl. přenesená",J817,0)</f>
        <v>0</v>
      </c>
      <c r="BH817" s="231">
        <f>IF(N817="sníž. přenesená",J817,0)</f>
        <v>0</v>
      </c>
      <c r="BI817" s="231">
        <f>IF(N817="nulová",J817,0)</f>
        <v>0</v>
      </c>
      <c r="BJ817" s="18" t="s">
        <v>80</v>
      </c>
      <c r="BK817" s="231">
        <f>ROUND(I817*H817,2)</f>
        <v>0</v>
      </c>
      <c r="BL817" s="18" t="s">
        <v>239</v>
      </c>
      <c r="BM817" s="230" t="s">
        <v>895</v>
      </c>
    </row>
    <row r="818" spans="1:47" s="2" customFormat="1" ht="12">
      <c r="A818" s="39"/>
      <c r="B818" s="40"/>
      <c r="C818" s="41"/>
      <c r="D818" s="232" t="s">
        <v>141</v>
      </c>
      <c r="E818" s="41"/>
      <c r="F818" s="233" t="s">
        <v>894</v>
      </c>
      <c r="G818" s="41"/>
      <c r="H818" s="41"/>
      <c r="I818" s="137"/>
      <c r="J818" s="41"/>
      <c r="K818" s="41"/>
      <c r="L818" s="45"/>
      <c r="M818" s="234"/>
      <c r="N818" s="235"/>
      <c r="O818" s="85"/>
      <c r="P818" s="85"/>
      <c r="Q818" s="85"/>
      <c r="R818" s="85"/>
      <c r="S818" s="85"/>
      <c r="T818" s="86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T818" s="18" t="s">
        <v>141</v>
      </c>
      <c r="AU818" s="18" t="s">
        <v>82</v>
      </c>
    </row>
    <row r="819" spans="1:65" s="2" customFormat="1" ht="21.75" customHeight="1">
      <c r="A819" s="39"/>
      <c r="B819" s="40"/>
      <c r="C819" s="268" t="s">
        <v>896</v>
      </c>
      <c r="D819" s="268" t="s">
        <v>220</v>
      </c>
      <c r="E819" s="269" t="s">
        <v>288</v>
      </c>
      <c r="F819" s="270" t="s">
        <v>897</v>
      </c>
      <c r="G819" s="271" t="s">
        <v>834</v>
      </c>
      <c r="H819" s="272">
        <v>19</v>
      </c>
      <c r="I819" s="273"/>
      <c r="J819" s="274">
        <f>ROUND(I819*H819,2)</f>
        <v>0</v>
      </c>
      <c r="K819" s="270" t="s">
        <v>19</v>
      </c>
      <c r="L819" s="275"/>
      <c r="M819" s="276" t="s">
        <v>19</v>
      </c>
      <c r="N819" s="277" t="s">
        <v>43</v>
      </c>
      <c r="O819" s="85"/>
      <c r="P819" s="228">
        <f>O819*H819</f>
        <v>0</v>
      </c>
      <c r="Q819" s="228">
        <v>0</v>
      </c>
      <c r="R819" s="228">
        <f>Q819*H819</f>
        <v>0</v>
      </c>
      <c r="S819" s="228">
        <v>0</v>
      </c>
      <c r="T819" s="229">
        <f>S819*H819</f>
        <v>0</v>
      </c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R819" s="230" t="s">
        <v>396</v>
      </c>
      <c r="AT819" s="230" t="s">
        <v>220</v>
      </c>
      <c r="AU819" s="230" t="s">
        <v>82</v>
      </c>
      <c r="AY819" s="18" t="s">
        <v>132</v>
      </c>
      <c r="BE819" s="231">
        <f>IF(N819="základní",J819,0)</f>
        <v>0</v>
      </c>
      <c r="BF819" s="231">
        <f>IF(N819="snížená",J819,0)</f>
        <v>0</v>
      </c>
      <c r="BG819" s="231">
        <f>IF(N819="zákl. přenesená",J819,0)</f>
        <v>0</v>
      </c>
      <c r="BH819" s="231">
        <f>IF(N819="sníž. přenesená",J819,0)</f>
        <v>0</v>
      </c>
      <c r="BI819" s="231">
        <f>IF(N819="nulová",J819,0)</f>
        <v>0</v>
      </c>
      <c r="BJ819" s="18" t="s">
        <v>80</v>
      </c>
      <c r="BK819" s="231">
        <f>ROUND(I819*H819,2)</f>
        <v>0</v>
      </c>
      <c r="BL819" s="18" t="s">
        <v>239</v>
      </c>
      <c r="BM819" s="230" t="s">
        <v>898</v>
      </c>
    </row>
    <row r="820" spans="1:47" s="2" customFormat="1" ht="12">
      <c r="A820" s="39"/>
      <c r="B820" s="40"/>
      <c r="C820" s="41"/>
      <c r="D820" s="232" t="s">
        <v>141</v>
      </c>
      <c r="E820" s="41"/>
      <c r="F820" s="233" t="s">
        <v>899</v>
      </c>
      <c r="G820" s="41"/>
      <c r="H820" s="41"/>
      <c r="I820" s="137"/>
      <c r="J820" s="41"/>
      <c r="K820" s="41"/>
      <c r="L820" s="45"/>
      <c r="M820" s="234"/>
      <c r="N820" s="235"/>
      <c r="O820" s="85"/>
      <c r="P820" s="85"/>
      <c r="Q820" s="85"/>
      <c r="R820" s="85"/>
      <c r="S820" s="85"/>
      <c r="T820" s="86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T820" s="18" t="s">
        <v>141</v>
      </c>
      <c r="AU820" s="18" t="s">
        <v>82</v>
      </c>
    </row>
    <row r="821" spans="1:65" s="2" customFormat="1" ht="33" customHeight="1">
      <c r="A821" s="39"/>
      <c r="B821" s="40"/>
      <c r="C821" s="268" t="s">
        <v>900</v>
      </c>
      <c r="D821" s="268" t="s">
        <v>220</v>
      </c>
      <c r="E821" s="269" t="s">
        <v>290</v>
      </c>
      <c r="F821" s="270" t="s">
        <v>901</v>
      </c>
      <c r="G821" s="271" t="s">
        <v>834</v>
      </c>
      <c r="H821" s="272">
        <v>13</v>
      </c>
      <c r="I821" s="273"/>
      <c r="J821" s="274">
        <f>ROUND(I821*H821,2)</f>
        <v>0</v>
      </c>
      <c r="K821" s="270" t="s">
        <v>19</v>
      </c>
      <c r="L821" s="275"/>
      <c r="M821" s="276" t="s">
        <v>19</v>
      </c>
      <c r="N821" s="277" t="s">
        <v>43</v>
      </c>
      <c r="O821" s="85"/>
      <c r="P821" s="228">
        <f>O821*H821</f>
        <v>0</v>
      </c>
      <c r="Q821" s="228">
        <v>0</v>
      </c>
      <c r="R821" s="228">
        <f>Q821*H821</f>
        <v>0</v>
      </c>
      <c r="S821" s="228">
        <v>0</v>
      </c>
      <c r="T821" s="229">
        <f>S821*H821</f>
        <v>0</v>
      </c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R821" s="230" t="s">
        <v>396</v>
      </c>
      <c r="AT821" s="230" t="s">
        <v>220</v>
      </c>
      <c r="AU821" s="230" t="s">
        <v>82</v>
      </c>
      <c r="AY821" s="18" t="s">
        <v>132</v>
      </c>
      <c r="BE821" s="231">
        <f>IF(N821="základní",J821,0)</f>
        <v>0</v>
      </c>
      <c r="BF821" s="231">
        <f>IF(N821="snížená",J821,0)</f>
        <v>0</v>
      </c>
      <c r="BG821" s="231">
        <f>IF(N821="zákl. přenesená",J821,0)</f>
        <v>0</v>
      </c>
      <c r="BH821" s="231">
        <f>IF(N821="sníž. přenesená",J821,0)</f>
        <v>0</v>
      </c>
      <c r="BI821" s="231">
        <f>IF(N821="nulová",J821,0)</f>
        <v>0</v>
      </c>
      <c r="BJ821" s="18" t="s">
        <v>80</v>
      </c>
      <c r="BK821" s="231">
        <f>ROUND(I821*H821,2)</f>
        <v>0</v>
      </c>
      <c r="BL821" s="18" t="s">
        <v>239</v>
      </c>
      <c r="BM821" s="230" t="s">
        <v>902</v>
      </c>
    </row>
    <row r="822" spans="1:47" s="2" customFormat="1" ht="12">
      <c r="A822" s="39"/>
      <c r="B822" s="40"/>
      <c r="C822" s="41"/>
      <c r="D822" s="232" t="s">
        <v>141</v>
      </c>
      <c r="E822" s="41"/>
      <c r="F822" s="233" t="s">
        <v>901</v>
      </c>
      <c r="G822" s="41"/>
      <c r="H822" s="41"/>
      <c r="I822" s="137"/>
      <c r="J822" s="41"/>
      <c r="K822" s="41"/>
      <c r="L822" s="45"/>
      <c r="M822" s="234"/>
      <c r="N822" s="235"/>
      <c r="O822" s="85"/>
      <c r="P822" s="85"/>
      <c r="Q822" s="85"/>
      <c r="R822" s="85"/>
      <c r="S822" s="85"/>
      <c r="T822" s="86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T822" s="18" t="s">
        <v>141</v>
      </c>
      <c r="AU822" s="18" t="s">
        <v>82</v>
      </c>
    </row>
    <row r="823" spans="1:65" s="2" customFormat="1" ht="21.75" customHeight="1">
      <c r="A823" s="39"/>
      <c r="B823" s="40"/>
      <c r="C823" s="268" t="s">
        <v>903</v>
      </c>
      <c r="D823" s="268" t="s">
        <v>220</v>
      </c>
      <c r="E823" s="269" t="s">
        <v>292</v>
      </c>
      <c r="F823" s="270" t="s">
        <v>904</v>
      </c>
      <c r="G823" s="271" t="s">
        <v>834</v>
      </c>
      <c r="H823" s="272">
        <v>2</v>
      </c>
      <c r="I823" s="273"/>
      <c r="J823" s="274">
        <f>ROUND(I823*H823,2)</f>
        <v>0</v>
      </c>
      <c r="K823" s="270" t="s">
        <v>19</v>
      </c>
      <c r="L823" s="275"/>
      <c r="M823" s="276" t="s">
        <v>19</v>
      </c>
      <c r="N823" s="277" t="s">
        <v>43</v>
      </c>
      <c r="O823" s="85"/>
      <c r="P823" s="228">
        <f>O823*H823</f>
        <v>0</v>
      </c>
      <c r="Q823" s="228">
        <v>0</v>
      </c>
      <c r="R823" s="228">
        <f>Q823*H823</f>
        <v>0</v>
      </c>
      <c r="S823" s="228">
        <v>0</v>
      </c>
      <c r="T823" s="229">
        <f>S823*H823</f>
        <v>0</v>
      </c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R823" s="230" t="s">
        <v>396</v>
      </c>
      <c r="AT823" s="230" t="s">
        <v>220</v>
      </c>
      <c r="AU823" s="230" t="s">
        <v>82</v>
      </c>
      <c r="AY823" s="18" t="s">
        <v>132</v>
      </c>
      <c r="BE823" s="231">
        <f>IF(N823="základní",J823,0)</f>
        <v>0</v>
      </c>
      <c r="BF823" s="231">
        <f>IF(N823="snížená",J823,0)</f>
        <v>0</v>
      </c>
      <c r="BG823" s="231">
        <f>IF(N823="zákl. přenesená",J823,0)</f>
        <v>0</v>
      </c>
      <c r="BH823" s="231">
        <f>IF(N823="sníž. přenesená",J823,0)</f>
        <v>0</v>
      </c>
      <c r="BI823" s="231">
        <f>IF(N823="nulová",J823,0)</f>
        <v>0</v>
      </c>
      <c r="BJ823" s="18" t="s">
        <v>80</v>
      </c>
      <c r="BK823" s="231">
        <f>ROUND(I823*H823,2)</f>
        <v>0</v>
      </c>
      <c r="BL823" s="18" t="s">
        <v>239</v>
      </c>
      <c r="BM823" s="230" t="s">
        <v>905</v>
      </c>
    </row>
    <row r="824" spans="1:47" s="2" customFormat="1" ht="12">
      <c r="A824" s="39"/>
      <c r="B824" s="40"/>
      <c r="C824" s="41"/>
      <c r="D824" s="232" t="s">
        <v>141</v>
      </c>
      <c r="E824" s="41"/>
      <c r="F824" s="233" t="s">
        <v>904</v>
      </c>
      <c r="G824" s="41"/>
      <c r="H824" s="41"/>
      <c r="I824" s="137"/>
      <c r="J824" s="41"/>
      <c r="K824" s="41"/>
      <c r="L824" s="45"/>
      <c r="M824" s="234"/>
      <c r="N824" s="235"/>
      <c r="O824" s="85"/>
      <c r="P824" s="85"/>
      <c r="Q824" s="85"/>
      <c r="R824" s="85"/>
      <c r="S824" s="85"/>
      <c r="T824" s="86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T824" s="18" t="s">
        <v>141</v>
      </c>
      <c r="AU824" s="18" t="s">
        <v>82</v>
      </c>
    </row>
    <row r="825" spans="1:65" s="2" customFormat="1" ht="21.75" customHeight="1">
      <c r="A825" s="39"/>
      <c r="B825" s="40"/>
      <c r="C825" s="268" t="s">
        <v>906</v>
      </c>
      <c r="D825" s="268" t="s">
        <v>220</v>
      </c>
      <c r="E825" s="269" t="s">
        <v>294</v>
      </c>
      <c r="F825" s="270" t="s">
        <v>907</v>
      </c>
      <c r="G825" s="271" t="s">
        <v>834</v>
      </c>
      <c r="H825" s="272">
        <v>2</v>
      </c>
      <c r="I825" s="273"/>
      <c r="J825" s="274">
        <f>ROUND(I825*H825,2)</f>
        <v>0</v>
      </c>
      <c r="K825" s="270" t="s">
        <v>19</v>
      </c>
      <c r="L825" s="275"/>
      <c r="M825" s="276" t="s">
        <v>19</v>
      </c>
      <c r="N825" s="277" t="s">
        <v>43</v>
      </c>
      <c r="O825" s="85"/>
      <c r="P825" s="228">
        <f>O825*H825</f>
        <v>0</v>
      </c>
      <c r="Q825" s="228">
        <v>0</v>
      </c>
      <c r="R825" s="228">
        <f>Q825*H825</f>
        <v>0</v>
      </c>
      <c r="S825" s="228">
        <v>0</v>
      </c>
      <c r="T825" s="229">
        <f>S825*H825</f>
        <v>0</v>
      </c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R825" s="230" t="s">
        <v>396</v>
      </c>
      <c r="AT825" s="230" t="s">
        <v>220</v>
      </c>
      <c r="AU825" s="230" t="s">
        <v>82</v>
      </c>
      <c r="AY825" s="18" t="s">
        <v>132</v>
      </c>
      <c r="BE825" s="231">
        <f>IF(N825="základní",J825,0)</f>
        <v>0</v>
      </c>
      <c r="BF825" s="231">
        <f>IF(N825="snížená",J825,0)</f>
        <v>0</v>
      </c>
      <c r="BG825" s="231">
        <f>IF(N825="zákl. přenesená",J825,0)</f>
        <v>0</v>
      </c>
      <c r="BH825" s="231">
        <f>IF(N825="sníž. přenesená",J825,0)</f>
        <v>0</v>
      </c>
      <c r="BI825" s="231">
        <f>IF(N825="nulová",J825,0)</f>
        <v>0</v>
      </c>
      <c r="BJ825" s="18" t="s">
        <v>80</v>
      </c>
      <c r="BK825" s="231">
        <f>ROUND(I825*H825,2)</f>
        <v>0</v>
      </c>
      <c r="BL825" s="18" t="s">
        <v>239</v>
      </c>
      <c r="BM825" s="230" t="s">
        <v>908</v>
      </c>
    </row>
    <row r="826" spans="1:47" s="2" customFormat="1" ht="12">
      <c r="A826" s="39"/>
      <c r="B826" s="40"/>
      <c r="C826" s="41"/>
      <c r="D826" s="232" t="s">
        <v>141</v>
      </c>
      <c r="E826" s="41"/>
      <c r="F826" s="233" t="s">
        <v>907</v>
      </c>
      <c r="G826" s="41"/>
      <c r="H826" s="41"/>
      <c r="I826" s="137"/>
      <c r="J826" s="41"/>
      <c r="K826" s="41"/>
      <c r="L826" s="45"/>
      <c r="M826" s="234"/>
      <c r="N826" s="235"/>
      <c r="O826" s="85"/>
      <c r="P826" s="85"/>
      <c r="Q826" s="85"/>
      <c r="R826" s="85"/>
      <c r="S826" s="85"/>
      <c r="T826" s="86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T826" s="18" t="s">
        <v>141</v>
      </c>
      <c r="AU826" s="18" t="s">
        <v>82</v>
      </c>
    </row>
    <row r="827" spans="1:65" s="2" customFormat="1" ht="21.75" customHeight="1">
      <c r="A827" s="39"/>
      <c r="B827" s="40"/>
      <c r="C827" s="268" t="s">
        <v>909</v>
      </c>
      <c r="D827" s="268" t="s">
        <v>220</v>
      </c>
      <c r="E827" s="269" t="s">
        <v>296</v>
      </c>
      <c r="F827" s="270" t="s">
        <v>910</v>
      </c>
      <c r="G827" s="271" t="s">
        <v>834</v>
      </c>
      <c r="H827" s="272">
        <v>3</v>
      </c>
      <c r="I827" s="273"/>
      <c r="J827" s="274">
        <f>ROUND(I827*H827,2)</f>
        <v>0</v>
      </c>
      <c r="K827" s="270" t="s">
        <v>19</v>
      </c>
      <c r="L827" s="275"/>
      <c r="M827" s="276" t="s">
        <v>19</v>
      </c>
      <c r="N827" s="277" t="s">
        <v>43</v>
      </c>
      <c r="O827" s="85"/>
      <c r="P827" s="228">
        <f>O827*H827</f>
        <v>0</v>
      </c>
      <c r="Q827" s="228">
        <v>0</v>
      </c>
      <c r="R827" s="228">
        <f>Q827*H827</f>
        <v>0</v>
      </c>
      <c r="S827" s="228">
        <v>0</v>
      </c>
      <c r="T827" s="229">
        <f>S827*H827</f>
        <v>0</v>
      </c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R827" s="230" t="s">
        <v>396</v>
      </c>
      <c r="AT827" s="230" t="s">
        <v>220</v>
      </c>
      <c r="AU827" s="230" t="s">
        <v>82</v>
      </c>
      <c r="AY827" s="18" t="s">
        <v>132</v>
      </c>
      <c r="BE827" s="231">
        <f>IF(N827="základní",J827,0)</f>
        <v>0</v>
      </c>
      <c r="BF827" s="231">
        <f>IF(N827="snížená",J827,0)</f>
        <v>0</v>
      </c>
      <c r="BG827" s="231">
        <f>IF(N827="zákl. přenesená",J827,0)</f>
        <v>0</v>
      </c>
      <c r="BH827" s="231">
        <f>IF(N827="sníž. přenesená",J827,0)</f>
        <v>0</v>
      </c>
      <c r="BI827" s="231">
        <f>IF(N827="nulová",J827,0)</f>
        <v>0</v>
      </c>
      <c r="BJ827" s="18" t="s">
        <v>80</v>
      </c>
      <c r="BK827" s="231">
        <f>ROUND(I827*H827,2)</f>
        <v>0</v>
      </c>
      <c r="BL827" s="18" t="s">
        <v>239</v>
      </c>
      <c r="BM827" s="230" t="s">
        <v>911</v>
      </c>
    </row>
    <row r="828" spans="1:47" s="2" customFormat="1" ht="12">
      <c r="A828" s="39"/>
      <c r="B828" s="40"/>
      <c r="C828" s="41"/>
      <c r="D828" s="232" t="s">
        <v>141</v>
      </c>
      <c r="E828" s="41"/>
      <c r="F828" s="233" t="s">
        <v>910</v>
      </c>
      <c r="G828" s="41"/>
      <c r="H828" s="41"/>
      <c r="I828" s="137"/>
      <c r="J828" s="41"/>
      <c r="K828" s="41"/>
      <c r="L828" s="45"/>
      <c r="M828" s="234"/>
      <c r="N828" s="235"/>
      <c r="O828" s="85"/>
      <c r="P828" s="85"/>
      <c r="Q828" s="85"/>
      <c r="R828" s="85"/>
      <c r="S828" s="85"/>
      <c r="T828" s="86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T828" s="18" t="s">
        <v>141</v>
      </c>
      <c r="AU828" s="18" t="s">
        <v>82</v>
      </c>
    </row>
    <row r="829" spans="1:65" s="2" customFormat="1" ht="33" customHeight="1">
      <c r="A829" s="39"/>
      <c r="B829" s="40"/>
      <c r="C829" s="268" t="s">
        <v>912</v>
      </c>
      <c r="D829" s="268" t="s">
        <v>220</v>
      </c>
      <c r="E829" s="269" t="s">
        <v>913</v>
      </c>
      <c r="F829" s="270" t="s">
        <v>914</v>
      </c>
      <c r="G829" s="271" t="s">
        <v>834</v>
      </c>
      <c r="H829" s="272">
        <v>4</v>
      </c>
      <c r="I829" s="273"/>
      <c r="J829" s="274">
        <f>ROUND(I829*H829,2)</f>
        <v>0</v>
      </c>
      <c r="K829" s="270" t="s">
        <v>19</v>
      </c>
      <c r="L829" s="275"/>
      <c r="M829" s="276" t="s">
        <v>19</v>
      </c>
      <c r="N829" s="277" t="s">
        <v>43</v>
      </c>
      <c r="O829" s="85"/>
      <c r="P829" s="228">
        <f>O829*H829</f>
        <v>0</v>
      </c>
      <c r="Q829" s="228">
        <v>0</v>
      </c>
      <c r="R829" s="228">
        <f>Q829*H829</f>
        <v>0</v>
      </c>
      <c r="S829" s="228">
        <v>0</v>
      </c>
      <c r="T829" s="229">
        <f>S829*H829</f>
        <v>0</v>
      </c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R829" s="230" t="s">
        <v>396</v>
      </c>
      <c r="AT829" s="230" t="s">
        <v>220</v>
      </c>
      <c r="AU829" s="230" t="s">
        <v>82</v>
      </c>
      <c r="AY829" s="18" t="s">
        <v>132</v>
      </c>
      <c r="BE829" s="231">
        <f>IF(N829="základní",J829,0)</f>
        <v>0</v>
      </c>
      <c r="BF829" s="231">
        <f>IF(N829="snížená",J829,0)</f>
        <v>0</v>
      </c>
      <c r="BG829" s="231">
        <f>IF(N829="zákl. přenesená",J829,0)</f>
        <v>0</v>
      </c>
      <c r="BH829" s="231">
        <f>IF(N829="sníž. přenesená",J829,0)</f>
        <v>0</v>
      </c>
      <c r="BI829" s="231">
        <f>IF(N829="nulová",J829,0)</f>
        <v>0</v>
      </c>
      <c r="BJ829" s="18" t="s">
        <v>80</v>
      </c>
      <c r="BK829" s="231">
        <f>ROUND(I829*H829,2)</f>
        <v>0</v>
      </c>
      <c r="BL829" s="18" t="s">
        <v>239</v>
      </c>
      <c r="BM829" s="230" t="s">
        <v>915</v>
      </c>
    </row>
    <row r="830" spans="1:47" s="2" customFormat="1" ht="12">
      <c r="A830" s="39"/>
      <c r="B830" s="40"/>
      <c r="C830" s="41"/>
      <c r="D830" s="232" t="s">
        <v>141</v>
      </c>
      <c r="E830" s="41"/>
      <c r="F830" s="233" t="s">
        <v>914</v>
      </c>
      <c r="G830" s="41"/>
      <c r="H830" s="41"/>
      <c r="I830" s="137"/>
      <c r="J830" s="41"/>
      <c r="K830" s="41"/>
      <c r="L830" s="45"/>
      <c r="M830" s="234"/>
      <c r="N830" s="235"/>
      <c r="O830" s="85"/>
      <c r="P830" s="85"/>
      <c r="Q830" s="85"/>
      <c r="R830" s="85"/>
      <c r="S830" s="85"/>
      <c r="T830" s="86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T830" s="18" t="s">
        <v>141</v>
      </c>
      <c r="AU830" s="18" t="s">
        <v>82</v>
      </c>
    </row>
    <row r="831" spans="1:65" s="2" customFormat="1" ht="33" customHeight="1">
      <c r="A831" s="39"/>
      <c r="B831" s="40"/>
      <c r="C831" s="268" t="s">
        <v>916</v>
      </c>
      <c r="D831" s="268" t="s">
        <v>220</v>
      </c>
      <c r="E831" s="269" t="s">
        <v>917</v>
      </c>
      <c r="F831" s="270" t="s">
        <v>918</v>
      </c>
      <c r="G831" s="271" t="s">
        <v>834</v>
      </c>
      <c r="H831" s="272">
        <v>3</v>
      </c>
      <c r="I831" s="273"/>
      <c r="J831" s="274">
        <f>ROUND(I831*H831,2)</f>
        <v>0</v>
      </c>
      <c r="K831" s="270" t="s">
        <v>19</v>
      </c>
      <c r="L831" s="275"/>
      <c r="M831" s="276" t="s">
        <v>19</v>
      </c>
      <c r="N831" s="277" t="s">
        <v>43</v>
      </c>
      <c r="O831" s="85"/>
      <c r="P831" s="228">
        <f>O831*H831</f>
        <v>0</v>
      </c>
      <c r="Q831" s="228">
        <v>0</v>
      </c>
      <c r="R831" s="228">
        <f>Q831*H831</f>
        <v>0</v>
      </c>
      <c r="S831" s="228">
        <v>0</v>
      </c>
      <c r="T831" s="229">
        <f>S831*H831</f>
        <v>0</v>
      </c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R831" s="230" t="s">
        <v>396</v>
      </c>
      <c r="AT831" s="230" t="s">
        <v>220</v>
      </c>
      <c r="AU831" s="230" t="s">
        <v>82</v>
      </c>
      <c r="AY831" s="18" t="s">
        <v>132</v>
      </c>
      <c r="BE831" s="231">
        <f>IF(N831="základní",J831,0)</f>
        <v>0</v>
      </c>
      <c r="BF831" s="231">
        <f>IF(N831="snížená",J831,0)</f>
        <v>0</v>
      </c>
      <c r="BG831" s="231">
        <f>IF(N831="zákl. přenesená",J831,0)</f>
        <v>0</v>
      </c>
      <c r="BH831" s="231">
        <f>IF(N831="sníž. přenesená",J831,0)</f>
        <v>0</v>
      </c>
      <c r="BI831" s="231">
        <f>IF(N831="nulová",J831,0)</f>
        <v>0</v>
      </c>
      <c r="BJ831" s="18" t="s">
        <v>80</v>
      </c>
      <c r="BK831" s="231">
        <f>ROUND(I831*H831,2)</f>
        <v>0</v>
      </c>
      <c r="BL831" s="18" t="s">
        <v>239</v>
      </c>
      <c r="BM831" s="230" t="s">
        <v>919</v>
      </c>
    </row>
    <row r="832" spans="1:47" s="2" customFormat="1" ht="12">
      <c r="A832" s="39"/>
      <c r="B832" s="40"/>
      <c r="C832" s="41"/>
      <c r="D832" s="232" t="s">
        <v>141</v>
      </c>
      <c r="E832" s="41"/>
      <c r="F832" s="233" t="s">
        <v>918</v>
      </c>
      <c r="G832" s="41"/>
      <c r="H832" s="41"/>
      <c r="I832" s="137"/>
      <c r="J832" s="41"/>
      <c r="K832" s="41"/>
      <c r="L832" s="45"/>
      <c r="M832" s="234"/>
      <c r="N832" s="235"/>
      <c r="O832" s="85"/>
      <c r="P832" s="85"/>
      <c r="Q832" s="85"/>
      <c r="R832" s="85"/>
      <c r="S832" s="85"/>
      <c r="T832" s="86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T832" s="18" t="s">
        <v>141</v>
      </c>
      <c r="AU832" s="18" t="s">
        <v>82</v>
      </c>
    </row>
    <row r="833" spans="1:65" s="2" customFormat="1" ht="21.75" customHeight="1">
      <c r="A833" s="39"/>
      <c r="B833" s="40"/>
      <c r="C833" s="268" t="s">
        <v>920</v>
      </c>
      <c r="D833" s="268" t="s">
        <v>220</v>
      </c>
      <c r="E833" s="269" t="s">
        <v>298</v>
      </c>
      <c r="F833" s="270" t="s">
        <v>921</v>
      </c>
      <c r="G833" s="271" t="s">
        <v>834</v>
      </c>
      <c r="H833" s="272">
        <v>6</v>
      </c>
      <c r="I833" s="273"/>
      <c r="J833" s="274">
        <f>ROUND(I833*H833,2)</f>
        <v>0</v>
      </c>
      <c r="K833" s="270" t="s">
        <v>19</v>
      </c>
      <c r="L833" s="275"/>
      <c r="M833" s="276" t="s">
        <v>19</v>
      </c>
      <c r="N833" s="277" t="s">
        <v>43</v>
      </c>
      <c r="O833" s="85"/>
      <c r="P833" s="228">
        <f>O833*H833</f>
        <v>0</v>
      </c>
      <c r="Q833" s="228">
        <v>0</v>
      </c>
      <c r="R833" s="228">
        <f>Q833*H833</f>
        <v>0</v>
      </c>
      <c r="S833" s="228">
        <v>0</v>
      </c>
      <c r="T833" s="229">
        <f>S833*H833</f>
        <v>0</v>
      </c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R833" s="230" t="s">
        <v>396</v>
      </c>
      <c r="AT833" s="230" t="s">
        <v>220</v>
      </c>
      <c r="AU833" s="230" t="s">
        <v>82</v>
      </c>
      <c r="AY833" s="18" t="s">
        <v>132</v>
      </c>
      <c r="BE833" s="231">
        <f>IF(N833="základní",J833,0)</f>
        <v>0</v>
      </c>
      <c r="BF833" s="231">
        <f>IF(N833="snížená",J833,0)</f>
        <v>0</v>
      </c>
      <c r="BG833" s="231">
        <f>IF(N833="zákl. přenesená",J833,0)</f>
        <v>0</v>
      </c>
      <c r="BH833" s="231">
        <f>IF(N833="sníž. přenesená",J833,0)</f>
        <v>0</v>
      </c>
      <c r="BI833" s="231">
        <f>IF(N833="nulová",J833,0)</f>
        <v>0</v>
      </c>
      <c r="BJ833" s="18" t="s">
        <v>80</v>
      </c>
      <c r="BK833" s="231">
        <f>ROUND(I833*H833,2)</f>
        <v>0</v>
      </c>
      <c r="BL833" s="18" t="s">
        <v>239</v>
      </c>
      <c r="BM833" s="230" t="s">
        <v>922</v>
      </c>
    </row>
    <row r="834" spans="1:47" s="2" customFormat="1" ht="12">
      <c r="A834" s="39"/>
      <c r="B834" s="40"/>
      <c r="C834" s="41"/>
      <c r="D834" s="232" t="s">
        <v>141</v>
      </c>
      <c r="E834" s="41"/>
      <c r="F834" s="233" t="s">
        <v>921</v>
      </c>
      <c r="G834" s="41"/>
      <c r="H834" s="41"/>
      <c r="I834" s="137"/>
      <c r="J834" s="41"/>
      <c r="K834" s="41"/>
      <c r="L834" s="45"/>
      <c r="M834" s="234"/>
      <c r="N834" s="235"/>
      <c r="O834" s="85"/>
      <c r="P834" s="85"/>
      <c r="Q834" s="85"/>
      <c r="R834" s="85"/>
      <c r="S834" s="85"/>
      <c r="T834" s="86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T834" s="18" t="s">
        <v>141</v>
      </c>
      <c r="AU834" s="18" t="s">
        <v>82</v>
      </c>
    </row>
    <row r="835" spans="1:65" s="2" customFormat="1" ht="21.75" customHeight="1">
      <c r="A835" s="39"/>
      <c r="B835" s="40"/>
      <c r="C835" s="268" t="s">
        <v>923</v>
      </c>
      <c r="D835" s="268" t="s">
        <v>220</v>
      </c>
      <c r="E835" s="269" t="s">
        <v>300</v>
      </c>
      <c r="F835" s="270" t="s">
        <v>924</v>
      </c>
      <c r="G835" s="271" t="s">
        <v>834</v>
      </c>
      <c r="H835" s="272">
        <v>2</v>
      </c>
      <c r="I835" s="273"/>
      <c r="J835" s="274">
        <f>ROUND(I835*H835,2)</f>
        <v>0</v>
      </c>
      <c r="K835" s="270" t="s">
        <v>19</v>
      </c>
      <c r="L835" s="275"/>
      <c r="M835" s="276" t="s">
        <v>19</v>
      </c>
      <c r="N835" s="277" t="s">
        <v>43</v>
      </c>
      <c r="O835" s="85"/>
      <c r="P835" s="228">
        <f>O835*H835</f>
        <v>0</v>
      </c>
      <c r="Q835" s="228">
        <v>0</v>
      </c>
      <c r="R835" s="228">
        <f>Q835*H835</f>
        <v>0</v>
      </c>
      <c r="S835" s="228">
        <v>0</v>
      </c>
      <c r="T835" s="229">
        <f>S835*H835</f>
        <v>0</v>
      </c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R835" s="230" t="s">
        <v>396</v>
      </c>
      <c r="AT835" s="230" t="s">
        <v>220</v>
      </c>
      <c r="AU835" s="230" t="s">
        <v>82</v>
      </c>
      <c r="AY835" s="18" t="s">
        <v>132</v>
      </c>
      <c r="BE835" s="231">
        <f>IF(N835="základní",J835,0)</f>
        <v>0</v>
      </c>
      <c r="BF835" s="231">
        <f>IF(N835="snížená",J835,0)</f>
        <v>0</v>
      </c>
      <c r="BG835" s="231">
        <f>IF(N835="zákl. přenesená",J835,0)</f>
        <v>0</v>
      </c>
      <c r="BH835" s="231">
        <f>IF(N835="sníž. přenesená",J835,0)</f>
        <v>0</v>
      </c>
      <c r="BI835" s="231">
        <f>IF(N835="nulová",J835,0)</f>
        <v>0</v>
      </c>
      <c r="BJ835" s="18" t="s">
        <v>80</v>
      </c>
      <c r="BK835" s="231">
        <f>ROUND(I835*H835,2)</f>
        <v>0</v>
      </c>
      <c r="BL835" s="18" t="s">
        <v>239</v>
      </c>
      <c r="BM835" s="230" t="s">
        <v>925</v>
      </c>
    </row>
    <row r="836" spans="1:47" s="2" customFormat="1" ht="12">
      <c r="A836" s="39"/>
      <c r="B836" s="40"/>
      <c r="C836" s="41"/>
      <c r="D836" s="232" t="s">
        <v>141</v>
      </c>
      <c r="E836" s="41"/>
      <c r="F836" s="233" t="s">
        <v>924</v>
      </c>
      <c r="G836" s="41"/>
      <c r="H836" s="41"/>
      <c r="I836" s="137"/>
      <c r="J836" s="41"/>
      <c r="K836" s="41"/>
      <c r="L836" s="45"/>
      <c r="M836" s="234"/>
      <c r="N836" s="235"/>
      <c r="O836" s="85"/>
      <c r="P836" s="85"/>
      <c r="Q836" s="85"/>
      <c r="R836" s="85"/>
      <c r="S836" s="85"/>
      <c r="T836" s="86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T836" s="18" t="s">
        <v>141</v>
      </c>
      <c r="AU836" s="18" t="s">
        <v>82</v>
      </c>
    </row>
    <row r="837" spans="1:65" s="2" customFormat="1" ht="33" customHeight="1">
      <c r="A837" s="39"/>
      <c r="B837" s="40"/>
      <c r="C837" s="268" t="s">
        <v>926</v>
      </c>
      <c r="D837" s="268" t="s">
        <v>220</v>
      </c>
      <c r="E837" s="269" t="s">
        <v>927</v>
      </c>
      <c r="F837" s="270" t="s">
        <v>928</v>
      </c>
      <c r="G837" s="271" t="s">
        <v>834</v>
      </c>
      <c r="H837" s="272">
        <v>1</v>
      </c>
      <c r="I837" s="273"/>
      <c r="J837" s="274">
        <f>ROUND(I837*H837,2)</f>
        <v>0</v>
      </c>
      <c r="K837" s="270" t="s">
        <v>19</v>
      </c>
      <c r="L837" s="275"/>
      <c r="M837" s="276" t="s">
        <v>19</v>
      </c>
      <c r="N837" s="277" t="s">
        <v>43</v>
      </c>
      <c r="O837" s="85"/>
      <c r="P837" s="228">
        <f>O837*H837</f>
        <v>0</v>
      </c>
      <c r="Q837" s="228">
        <v>0</v>
      </c>
      <c r="R837" s="228">
        <f>Q837*H837</f>
        <v>0</v>
      </c>
      <c r="S837" s="228">
        <v>0</v>
      </c>
      <c r="T837" s="229">
        <f>S837*H837</f>
        <v>0</v>
      </c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R837" s="230" t="s">
        <v>396</v>
      </c>
      <c r="AT837" s="230" t="s">
        <v>220</v>
      </c>
      <c r="AU837" s="230" t="s">
        <v>82</v>
      </c>
      <c r="AY837" s="18" t="s">
        <v>132</v>
      </c>
      <c r="BE837" s="231">
        <f>IF(N837="základní",J837,0)</f>
        <v>0</v>
      </c>
      <c r="BF837" s="231">
        <f>IF(N837="snížená",J837,0)</f>
        <v>0</v>
      </c>
      <c r="BG837" s="231">
        <f>IF(N837="zákl. přenesená",J837,0)</f>
        <v>0</v>
      </c>
      <c r="BH837" s="231">
        <f>IF(N837="sníž. přenesená",J837,0)</f>
        <v>0</v>
      </c>
      <c r="BI837" s="231">
        <f>IF(N837="nulová",J837,0)</f>
        <v>0</v>
      </c>
      <c r="BJ837" s="18" t="s">
        <v>80</v>
      </c>
      <c r="BK837" s="231">
        <f>ROUND(I837*H837,2)</f>
        <v>0</v>
      </c>
      <c r="BL837" s="18" t="s">
        <v>239</v>
      </c>
      <c r="BM837" s="230" t="s">
        <v>929</v>
      </c>
    </row>
    <row r="838" spans="1:47" s="2" customFormat="1" ht="12">
      <c r="A838" s="39"/>
      <c r="B838" s="40"/>
      <c r="C838" s="41"/>
      <c r="D838" s="232" t="s">
        <v>141</v>
      </c>
      <c r="E838" s="41"/>
      <c r="F838" s="233" t="s">
        <v>928</v>
      </c>
      <c r="G838" s="41"/>
      <c r="H838" s="41"/>
      <c r="I838" s="137"/>
      <c r="J838" s="41"/>
      <c r="K838" s="41"/>
      <c r="L838" s="45"/>
      <c r="M838" s="234"/>
      <c r="N838" s="235"/>
      <c r="O838" s="85"/>
      <c r="P838" s="85"/>
      <c r="Q838" s="85"/>
      <c r="R838" s="85"/>
      <c r="S838" s="85"/>
      <c r="T838" s="86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T838" s="18" t="s">
        <v>141</v>
      </c>
      <c r="AU838" s="18" t="s">
        <v>82</v>
      </c>
    </row>
    <row r="839" spans="1:65" s="2" customFormat="1" ht="33" customHeight="1">
      <c r="A839" s="39"/>
      <c r="B839" s="40"/>
      <c r="C839" s="268" t="s">
        <v>930</v>
      </c>
      <c r="D839" s="268" t="s">
        <v>220</v>
      </c>
      <c r="E839" s="269" t="s">
        <v>302</v>
      </c>
      <c r="F839" s="270" t="s">
        <v>931</v>
      </c>
      <c r="G839" s="271" t="s">
        <v>834</v>
      </c>
      <c r="H839" s="272">
        <v>2</v>
      </c>
      <c r="I839" s="273"/>
      <c r="J839" s="274">
        <f>ROUND(I839*H839,2)</f>
        <v>0</v>
      </c>
      <c r="K839" s="270" t="s">
        <v>19</v>
      </c>
      <c r="L839" s="275"/>
      <c r="M839" s="276" t="s">
        <v>19</v>
      </c>
      <c r="N839" s="277" t="s">
        <v>43</v>
      </c>
      <c r="O839" s="85"/>
      <c r="P839" s="228">
        <f>O839*H839</f>
        <v>0</v>
      </c>
      <c r="Q839" s="228">
        <v>0</v>
      </c>
      <c r="R839" s="228">
        <f>Q839*H839</f>
        <v>0</v>
      </c>
      <c r="S839" s="228">
        <v>0</v>
      </c>
      <c r="T839" s="229">
        <f>S839*H839</f>
        <v>0</v>
      </c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R839" s="230" t="s">
        <v>396</v>
      </c>
      <c r="AT839" s="230" t="s">
        <v>220</v>
      </c>
      <c r="AU839" s="230" t="s">
        <v>82</v>
      </c>
      <c r="AY839" s="18" t="s">
        <v>132</v>
      </c>
      <c r="BE839" s="231">
        <f>IF(N839="základní",J839,0)</f>
        <v>0</v>
      </c>
      <c r="BF839" s="231">
        <f>IF(N839="snížená",J839,0)</f>
        <v>0</v>
      </c>
      <c r="BG839" s="231">
        <f>IF(N839="zákl. přenesená",J839,0)</f>
        <v>0</v>
      </c>
      <c r="BH839" s="231">
        <f>IF(N839="sníž. přenesená",J839,0)</f>
        <v>0</v>
      </c>
      <c r="BI839" s="231">
        <f>IF(N839="nulová",J839,0)</f>
        <v>0</v>
      </c>
      <c r="BJ839" s="18" t="s">
        <v>80</v>
      </c>
      <c r="BK839" s="231">
        <f>ROUND(I839*H839,2)</f>
        <v>0</v>
      </c>
      <c r="BL839" s="18" t="s">
        <v>239</v>
      </c>
      <c r="BM839" s="230" t="s">
        <v>932</v>
      </c>
    </row>
    <row r="840" spans="1:47" s="2" customFormat="1" ht="12">
      <c r="A840" s="39"/>
      <c r="B840" s="40"/>
      <c r="C840" s="41"/>
      <c r="D840" s="232" t="s">
        <v>141</v>
      </c>
      <c r="E840" s="41"/>
      <c r="F840" s="233" t="s">
        <v>931</v>
      </c>
      <c r="G840" s="41"/>
      <c r="H840" s="41"/>
      <c r="I840" s="137"/>
      <c r="J840" s="41"/>
      <c r="K840" s="41"/>
      <c r="L840" s="45"/>
      <c r="M840" s="234"/>
      <c r="N840" s="235"/>
      <c r="O840" s="85"/>
      <c r="P840" s="85"/>
      <c r="Q840" s="85"/>
      <c r="R840" s="85"/>
      <c r="S840" s="85"/>
      <c r="T840" s="86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T840" s="18" t="s">
        <v>141</v>
      </c>
      <c r="AU840" s="18" t="s">
        <v>82</v>
      </c>
    </row>
    <row r="841" spans="1:65" s="2" customFormat="1" ht="33" customHeight="1">
      <c r="A841" s="39"/>
      <c r="B841" s="40"/>
      <c r="C841" s="268" t="s">
        <v>933</v>
      </c>
      <c r="D841" s="268" t="s">
        <v>220</v>
      </c>
      <c r="E841" s="269" t="s">
        <v>304</v>
      </c>
      <c r="F841" s="270" t="s">
        <v>934</v>
      </c>
      <c r="G841" s="271" t="s">
        <v>834</v>
      </c>
      <c r="H841" s="272">
        <v>2</v>
      </c>
      <c r="I841" s="273"/>
      <c r="J841" s="274">
        <f>ROUND(I841*H841,2)</f>
        <v>0</v>
      </c>
      <c r="K841" s="270" t="s">
        <v>19</v>
      </c>
      <c r="L841" s="275"/>
      <c r="M841" s="276" t="s">
        <v>19</v>
      </c>
      <c r="N841" s="277" t="s">
        <v>43</v>
      </c>
      <c r="O841" s="85"/>
      <c r="P841" s="228">
        <f>O841*H841</f>
        <v>0</v>
      </c>
      <c r="Q841" s="228">
        <v>0</v>
      </c>
      <c r="R841" s="228">
        <f>Q841*H841</f>
        <v>0</v>
      </c>
      <c r="S841" s="228">
        <v>0</v>
      </c>
      <c r="T841" s="229">
        <f>S841*H841</f>
        <v>0</v>
      </c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R841" s="230" t="s">
        <v>396</v>
      </c>
      <c r="AT841" s="230" t="s">
        <v>220</v>
      </c>
      <c r="AU841" s="230" t="s">
        <v>82</v>
      </c>
      <c r="AY841" s="18" t="s">
        <v>132</v>
      </c>
      <c r="BE841" s="231">
        <f>IF(N841="základní",J841,0)</f>
        <v>0</v>
      </c>
      <c r="BF841" s="231">
        <f>IF(N841="snížená",J841,0)</f>
        <v>0</v>
      </c>
      <c r="BG841" s="231">
        <f>IF(N841="zákl. přenesená",J841,0)</f>
        <v>0</v>
      </c>
      <c r="BH841" s="231">
        <f>IF(N841="sníž. přenesená",J841,0)</f>
        <v>0</v>
      </c>
      <c r="BI841" s="231">
        <f>IF(N841="nulová",J841,0)</f>
        <v>0</v>
      </c>
      <c r="BJ841" s="18" t="s">
        <v>80</v>
      </c>
      <c r="BK841" s="231">
        <f>ROUND(I841*H841,2)</f>
        <v>0</v>
      </c>
      <c r="BL841" s="18" t="s">
        <v>239</v>
      </c>
      <c r="BM841" s="230" t="s">
        <v>935</v>
      </c>
    </row>
    <row r="842" spans="1:47" s="2" customFormat="1" ht="12">
      <c r="A842" s="39"/>
      <c r="B842" s="40"/>
      <c r="C842" s="41"/>
      <c r="D842" s="232" t="s">
        <v>141</v>
      </c>
      <c r="E842" s="41"/>
      <c r="F842" s="233" t="s">
        <v>934</v>
      </c>
      <c r="G842" s="41"/>
      <c r="H842" s="41"/>
      <c r="I842" s="137"/>
      <c r="J842" s="41"/>
      <c r="K842" s="41"/>
      <c r="L842" s="45"/>
      <c r="M842" s="234"/>
      <c r="N842" s="235"/>
      <c r="O842" s="85"/>
      <c r="P842" s="85"/>
      <c r="Q842" s="85"/>
      <c r="R842" s="85"/>
      <c r="S842" s="85"/>
      <c r="T842" s="86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T842" s="18" t="s">
        <v>141</v>
      </c>
      <c r="AU842" s="18" t="s">
        <v>82</v>
      </c>
    </row>
    <row r="843" spans="1:65" s="2" customFormat="1" ht="33" customHeight="1">
      <c r="A843" s="39"/>
      <c r="B843" s="40"/>
      <c r="C843" s="268" t="s">
        <v>936</v>
      </c>
      <c r="D843" s="268" t="s">
        <v>220</v>
      </c>
      <c r="E843" s="269" t="s">
        <v>937</v>
      </c>
      <c r="F843" s="270" t="s">
        <v>938</v>
      </c>
      <c r="G843" s="271" t="s">
        <v>834</v>
      </c>
      <c r="H843" s="272">
        <v>1</v>
      </c>
      <c r="I843" s="273"/>
      <c r="J843" s="274">
        <f>ROUND(I843*H843,2)</f>
        <v>0</v>
      </c>
      <c r="K843" s="270" t="s">
        <v>19</v>
      </c>
      <c r="L843" s="275"/>
      <c r="M843" s="276" t="s">
        <v>19</v>
      </c>
      <c r="N843" s="277" t="s">
        <v>43</v>
      </c>
      <c r="O843" s="85"/>
      <c r="P843" s="228">
        <f>O843*H843</f>
        <v>0</v>
      </c>
      <c r="Q843" s="228">
        <v>0</v>
      </c>
      <c r="R843" s="228">
        <f>Q843*H843</f>
        <v>0</v>
      </c>
      <c r="S843" s="228">
        <v>0</v>
      </c>
      <c r="T843" s="229">
        <f>S843*H843</f>
        <v>0</v>
      </c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R843" s="230" t="s">
        <v>396</v>
      </c>
      <c r="AT843" s="230" t="s">
        <v>220</v>
      </c>
      <c r="AU843" s="230" t="s">
        <v>82</v>
      </c>
      <c r="AY843" s="18" t="s">
        <v>132</v>
      </c>
      <c r="BE843" s="231">
        <f>IF(N843="základní",J843,0)</f>
        <v>0</v>
      </c>
      <c r="BF843" s="231">
        <f>IF(N843="snížená",J843,0)</f>
        <v>0</v>
      </c>
      <c r="BG843" s="231">
        <f>IF(N843="zákl. přenesená",J843,0)</f>
        <v>0</v>
      </c>
      <c r="BH843" s="231">
        <f>IF(N843="sníž. přenesená",J843,0)</f>
        <v>0</v>
      </c>
      <c r="BI843" s="231">
        <f>IF(N843="nulová",J843,0)</f>
        <v>0</v>
      </c>
      <c r="BJ843" s="18" t="s">
        <v>80</v>
      </c>
      <c r="BK843" s="231">
        <f>ROUND(I843*H843,2)</f>
        <v>0</v>
      </c>
      <c r="BL843" s="18" t="s">
        <v>239</v>
      </c>
      <c r="BM843" s="230" t="s">
        <v>939</v>
      </c>
    </row>
    <row r="844" spans="1:47" s="2" customFormat="1" ht="12">
      <c r="A844" s="39"/>
      <c r="B844" s="40"/>
      <c r="C844" s="41"/>
      <c r="D844" s="232" t="s">
        <v>141</v>
      </c>
      <c r="E844" s="41"/>
      <c r="F844" s="233" t="s">
        <v>938</v>
      </c>
      <c r="G844" s="41"/>
      <c r="H844" s="41"/>
      <c r="I844" s="137"/>
      <c r="J844" s="41"/>
      <c r="K844" s="41"/>
      <c r="L844" s="45"/>
      <c r="M844" s="234"/>
      <c r="N844" s="235"/>
      <c r="O844" s="85"/>
      <c r="P844" s="85"/>
      <c r="Q844" s="85"/>
      <c r="R844" s="85"/>
      <c r="S844" s="85"/>
      <c r="T844" s="86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T844" s="18" t="s">
        <v>141</v>
      </c>
      <c r="AU844" s="18" t="s">
        <v>82</v>
      </c>
    </row>
    <row r="845" spans="1:65" s="2" customFormat="1" ht="21.75" customHeight="1">
      <c r="A845" s="39"/>
      <c r="B845" s="40"/>
      <c r="C845" s="268" t="s">
        <v>940</v>
      </c>
      <c r="D845" s="268" t="s">
        <v>220</v>
      </c>
      <c r="E845" s="269" t="s">
        <v>941</v>
      </c>
      <c r="F845" s="270" t="s">
        <v>942</v>
      </c>
      <c r="G845" s="271" t="s">
        <v>834</v>
      </c>
      <c r="H845" s="272">
        <v>3</v>
      </c>
      <c r="I845" s="273"/>
      <c r="J845" s="274">
        <f>ROUND(I845*H845,2)</f>
        <v>0</v>
      </c>
      <c r="K845" s="270" t="s">
        <v>19</v>
      </c>
      <c r="L845" s="275"/>
      <c r="M845" s="276" t="s">
        <v>19</v>
      </c>
      <c r="N845" s="277" t="s">
        <v>43</v>
      </c>
      <c r="O845" s="85"/>
      <c r="P845" s="228">
        <f>O845*H845</f>
        <v>0</v>
      </c>
      <c r="Q845" s="228">
        <v>0</v>
      </c>
      <c r="R845" s="228">
        <f>Q845*H845</f>
        <v>0</v>
      </c>
      <c r="S845" s="228">
        <v>0</v>
      </c>
      <c r="T845" s="229">
        <f>S845*H845</f>
        <v>0</v>
      </c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R845" s="230" t="s">
        <v>396</v>
      </c>
      <c r="AT845" s="230" t="s">
        <v>220</v>
      </c>
      <c r="AU845" s="230" t="s">
        <v>82</v>
      </c>
      <c r="AY845" s="18" t="s">
        <v>132</v>
      </c>
      <c r="BE845" s="231">
        <f>IF(N845="základní",J845,0)</f>
        <v>0</v>
      </c>
      <c r="BF845" s="231">
        <f>IF(N845="snížená",J845,0)</f>
        <v>0</v>
      </c>
      <c r="BG845" s="231">
        <f>IF(N845="zákl. přenesená",J845,0)</f>
        <v>0</v>
      </c>
      <c r="BH845" s="231">
        <f>IF(N845="sníž. přenesená",J845,0)</f>
        <v>0</v>
      </c>
      <c r="BI845" s="231">
        <f>IF(N845="nulová",J845,0)</f>
        <v>0</v>
      </c>
      <c r="BJ845" s="18" t="s">
        <v>80</v>
      </c>
      <c r="BK845" s="231">
        <f>ROUND(I845*H845,2)</f>
        <v>0</v>
      </c>
      <c r="BL845" s="18" t="s">
        <v>239</v>
      </c>
      <c r="BM845" s="230" t="s">
        <v>943</v>
      </c>
    </row>
    <row r="846" spans="1:47" s="2" customFormat="1" ht="12">
      <c r="A846" s="39"/>
      <c r="B846" s="40"/>
      <c r="C846" s="41"/>
      <c r="D846" s="232" t="s">
        <v>141</v>
      </c>
      <c r="E846" s="41"/>
      <c r="F846" s="233" t="s">
        <v>942</v>
      </c>
      <c r="G846" s="41"/>
      <c r="H846" s="41"/>
      <c r="I846" s="137"/>
      <c r="J846" s="41"/>
      <c r="K846" s="41"/>
      <c r="L846" s="45"/>
      <c r="M846" s="234"/>
      <c r="N846" s="235"/>
      <c r="O846" s="85"/>
      <c r="P846" s="85"/>
      <c r="Q846" s="85"/>
      <c r="R846" s="85"/>
      <c r="S846" s="85"/>
      <c r="T846" s="86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T846" s="18" t="s">
        <v>141</v>
      </c>
      <c r="AU846" s="18" t="s">
        <v>82</v>
      </c>
    </row>
    <row r="847" spans="1:65" s="2" customFormat="1" ht="33" customHeight="1">
      <c r="A847" s="39"/>
      <c r="B847" s="40"/>
      <c r="C847" s="268" t="s">
        <v>944</v>
      </c>
      <c r="D847" s="268" t="s">
        <v>220</v>
      </c>
      <c r="E847" s="269" t="s">
        <v>945</v>
      </c>
      <c r="F847" s="270" t="s">
        <v>946</v>
      </c>
      <c r="G847" s="271" t="s">
        <v>834</v>
      </c>
      <c r="H847" s="272">
        <v>1</v>
      </c>
      <c r="I847" s="273"/>
      <c r="J847" s="274">
        <f>ROUND(I847*H847,2)</f>
        <v>0</v>
      </c>
      <c r="K847" s="270" t="s">
        <v>19</v>
      </c>
      <c r="L847" s="275"/>
      <c r="M847" s="276" t="s">
        <v>19</v>
      </c>
      <c r="N847" s="277" t="s">
        <v>43</v>
      </c>
      <c r="O847" s="85"/>
      <c r="P847" s="228">
        <f>O847*H847</f>
        <v>0</v>
      </c>
      <c r="Q847" s="228">
        <v>0</v>
      </c>
      <c r="R847" s="228">
        <f>Q847*H847</f>
        <v>0</v>
      </c>
      <c r="S847" s="228">
        <v>0</v>
      </c>
      <c r="T847" s="229">
        <f>S847*H847</f>
        <v>0</v>
      </c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R847" s="230" t="s">
        <v>396</v>
      </c>
      <c r="AT847" s="230" t="s">
        <v>220</v>
      </c>
      <c r="AU847" s="230" t="s">
        <v>82</v>
      </c>
      <c r="AY847" s="18" t="s">
        <v>132</v>
      </c>
      <c r="BE847" s="231">
        <f>IF(N847="základní",J847,0)</f>
        <v>0</v>
      </c>
      <c r="BF847" s="231">
        <f>IF(N847="snížená",J847,0)</f>
        <v>0</v>
      </c>
      <c r="BG847" s="231">
        <f>IF(N847="zákl. přenesená",J847,0)</f>
        <v>0</v>
      </c>
      <c r="BH847" s="231">
        <f>IF(N847="sníž. přenesená",J847,0)</f>
        <v>0</v>
      </c>
      <c r="BI847" s="231">
        <f>IF(N847="nulová",J847,0)</f>
        <v>0</v>
      </c>
      <c r="BJ847" s="18" t="s">
        <v>80</v>
      </c>
      <c r="BK847" s="231">
        <f>ROUND(I847*H847,2)</f>
        <v>0</v>
      </c>
      <c r="BL847" s="18" t="s">
        <v>239</v>
      </c>
      <c r="BM847" s="230" t="s">
        <v>947</v>
      </c>
    </row>
    <row r="848" spans="1:47" s="2" customFormat="1" ht="12">
      <c r="A848" s="39"/>
      <c r="B848" s="40"/>
      <c r="C848" s="41"/>
      <c r="D848" s="232" t="s">
        <v>141</v>
      </c>
      <c r="E848" s="41"/>
      <c r="F848" s="233" t="s">
        <v>946</v>
      </c>
      <c r="G848" s="41"/>
      <c r="H848" s="41"/>
      <c r="I848" s="137"/>
      <c r="J848" s="41"/>
      <c r="K848" s="41"/>
      <c r="L848" s="45"/>
      <c r="M848" s="234"/>
      <c r="N848" s="235"/>
      <c r="O848" s="85"/>
      <c r="P848" s="85"/>
      <c r="Q848" s="85"/>
      <c r="R848" s="85"/>
      <c r="S848" s="85"/>
      <c r="T848" s="86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T848" s="18" t="s">
        <v>141</v>
      </c>
      <c r="AU848" s="18" t="s">
        <v>82</v>
      </c>
    </row>
    <row r="849" spans="1:65" s="2" customFormat="1" ht="33" customHeight="1">
      <c r="A849" s="39"/>
      <c r="B849" s="40"/>
      <c r="C849" s="268" t="s">
        <v>948</v>
      </c>
      <c r="D849" s="268" t="s">
        <v>220</v>
      </c>
      <c r="E849" s="269" t="s">
        <v>949</v>
      </c>
      <c r="F849" s="270" t="s">
        <v>950</v>
      </c>
      <c r="G849" s="271" t="s">
        <v>834</v>
      </c>
      <c r="H849" s="272">
        <v>1</v>
      </c>
      <c r="I849" s="273"/>
      <c r="J849" s="274">
        <f>ROUND(I849*H849,2)</f>
        <v>0</v>
      </c>
      <c r="K849" s="270" t="s">
        <v>19</v>
      </c>
      <c r="L849" s="275"/>
      <c r="M849" s="276" t="s">
        <v>19</v>
      </c>
      <c r="N849" s="277" t="s">
        <v>43</v>
      </c>
      <c r="O849" s="85"/>
      <c r="P849" s="228">
        <f>O849*H849</f>
        <v>0</v>
      </c>
      <c r="Q849" s="228">
        <v>0</v>
      </c>
      <c r="R849" s="228">
        <f>Q849*H849</f>
        <v>0</v>
      </c>
      <c r="S849" s="228">
        <v>0</v>
      </c>
      <c r="T849" s="229">
        <f>S849*H849</f>
        <v>0</v>
      </c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R849" s="230" t="s">
        <v>396</v>
      </c>
      <c r="AT849" s="230" t="s">
        <v>220</v>
      </c>
      <c r="AU849" s="230" t="s">
        <v>82</v>
      </c>
      <c r="AY849" s="18" t="s">
        <v>132</v>
      </c>
      <c r="BE849" s="231">
        <f>IF(N849="základní",J849,0)</f>
        <v>0</v>
      </c>
      <c r="BF849" s="231">
        <f>IF(N849="snížená",J849,0)</f>
        <v>0</v>
      </c>
      <c r="BG849" s="231">
        <f>IF(N849="zákl. přenesená",J849,0)</f>
        <v>0</v>
      </c>
      <c r="BH849" s="231">
        <f>IF(N849="sníž. přenesená",J849,0)</f>
        <v>0</v>
      </c>
      <c r="BI849" s="231">
        <f>IF(N849="nulová",J849,0)</f>
        <v>0</v>
      </c>
      <c r="BJ849" s="18" t="s">
        <v>80</v>
      </c>
      <c r="BK849" s="231">
        <f>ROUND(I849*H849,2)</f>
        <v>0</v>
      </c>
      <c r="BL849" s="18" t="s">
        <v>239</v>
      </c>
      <c r="BM849" s="230" t="s">
        <v>951</v>
      </c>
    </row>
    <row r="850" spans="1:47" s="2" customFormat="1" ht="12">
      <c r="A850" s="39"/>
      <c r="B850" s="40"/>
      <c r="C850" s="41"/>
      <c r="D850" s="232" t="s">
        <v>141</v>
      </c>
      <c r="E850" s="41"/>
      <c r="F850" s="233" t="s">
        <v>950</v>
      </c>
      <c r="G850" s="41"/>
      <c r="H850" s="41"/>
      <c r="I850" s="137"/>
      <c r="J850" s="41"/>
      <c r="K850" s="41"/>
      <c r="L850" s="45"/>
      <c r="M850" s="234"/>
      <c r="N850" s="235"/>
      <c r="O850" s="85"/>
      <c r="P850" s="85"/>
      <c r="Q850" s="85"/>
      <c r="R850" s="85"/>
      <c r="S850" s="85"/>
      <c r="T850" s="86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T850" s="18" t="s">
        <v>141</v>
      </c>
      <c r="AU850" s="18" t="s">
        <v>82</v>
      </c>
    </row>
    <row r="851" spans="1:65" s="2" customFormat="1" ht="21.75" customHeight="1">
      <c r="A851" s="39"/>
      <c r="B851" s="40"/>
      <c r="C851" s="268" t="s">
        <v>952</v>
      </c>
      <c r="D851" s="268" t="s">
        <v>220</v>
      </c>
      <c r="E851" s="269" t="s">
        <v>312</v>
      </c>
      <c r="F851" s="270" t="s">
        <v>953</v>
      </c>
      <c r="G851" s="271" t="s">
        <v>834</v>
      </c>
      <c r="H851" s="272">
        <v>11</v>
      </c>
      <c r="I851" s="273"/>
      <c r="J851" s="274">
        <f>ROUND(I851*H851,2)</f>
        <v>0</v>
      </c>
      <c r="K851" s="270" t="s">
        <v>19</v>
      </c>
      <c r="L851" s="275"/>
      <c r="M851" s="276" t="s">
        <v>19</v>
      </c>
      <c r="N851" s="277" t="s">
        <v>43</v>
      </c>
      <c r="O851" s="85"/>
      <c r="P851" s="228">
        <f>O851*H851</f>
        <v>0</v>
      </c>
      <c r="Q851" s="228">
        <v>0</v>
      </c>
      <c r="R851" s="228">
        <f>Q851*H851</f>
        <v>0</v>
      </c>
      <c r="S851" s="228">
        <v>0</v>
      </c>
      <c r="T851" s="229">
        <f>S851*H851</f>
        <v>0</v>
      </c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R851" s="230" t="s">
        <v>396</v>
      </c>
      <c r="AT851" s="230" t="s">
        <v>220</v>
      </c>
      <c r="AU851" s="230" t="s">
        <v>82</v>
      </c>
      <c r="AY851" s="18" t="s">
        <v>132</v>
      </c>
      <c r="BE851" s="231">
        <f>IF(N851="základní",J851,0)</f>
        <v>0</v>
      </c>
      <c r="BF851" s="231">
        <f>IF(N851="snížená",J851,0)</f>
        <v>0</v>
      </c>
      <c r="BG851" s="231">
        <f>IF(N851="zákl. přenesená",J851,0)</f>
        <v>0</v>
      </c>
      <c r="BH851" s="231">
        <f>IF(N851="sníž. přenesená",J851,0)</f>
        <v>0</v>
      </c>
      <c r="BI851" s="231">
        <f>IF(N851="nulová",J851,0)</f>
        <v>0</v>
      </c>
      <c r="BJ851" s="18" t="s">
        <v>80</v>
      </c>
      <c r="BK851" s="231">
        <f>ROUND(I851*H851,2)</f>
        <v>0</v>
      </c>
      <c r="BL851" s="18" t="s">
        <v>239</v>
      </c>
      <c r="BM851" s="230" t="s">
        <v>954</v>
      </c>
    </row>
    <row r="852" spans="1:47" s="2" customFormat="1" ht="12">
      <c r="A852" s="39"/>
      <c r="B852" s="40"/>
      <c r="C852" s="41"/>
      <c r="D852" s="232" t="s">
        <v>141</v>
      </c>
      <c r="E852" s="41"/>
      <c r="F852" s="233" t="s">
        <v>953</v>
      </c>
      <c r="G852" s="41"/>
      <c r="H852" s="41"/>
      <c r="I852" s="137"/>
      <c r="J852" s="41"/>
      <c r="K852" s="41"/>
      <c r="L852" s="45"/>
      <c r="M852" s="234"/>
      <c r="N852" s="235"/>
      <c r="O852" s="85"/>
      <c r="P852" s="85"/>
      <c r="Q852" s="85"/>
      <c r="R852" s="85"/>
      <c r="S852" s="85"/>
      <c r="T852" s="86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T852" s="18" t="s">
        <v>141</v>
      </c>
      <c r="AU852" s="18" t="s">
        <v>82</v>
      </c>
    </row>
    <row r="853" spans="1:65" s="2" customFormat="1" ht="21.75" customHeight="1">
      <c r="A853" s="39"/>
      <c r="B853" s="40"/>
      <c r="C853" s="268" t="s">
        <v>955</v>
      </c>
      <c r="D853" s="268" t="s">
        <v>220</v>
      </c>
      <c r="E853" s="269" t="s">
        <v>314</v>
      </c>
      <c r="F853" s="270" t="s">
        <v>956</v>
      </c>
      <c r="G853" s="271" t="s">
        <v>834</v>
      </c>
      <c r="H853" s="272">
        <v>6</v>
      </c>
      <c r="I853" s="273"/>
      <c r="J853" s="274">
        <f>ROUND(I853*H853,2)</f>
        <v>0</v>
      </c>
      <c r="K853" s="270" t="s">
        <v>19</v>
      </c>
      <c r="L853" s="275"/>
      <c r="M853" s="276" t="s">
        <v>19</v>
      </c>
      <c r="N853" s="277" t="s">
        <v>43</v>
      </c>
      <c r="O853" s="85"/>
      <c r="P853" s="228">
        <f>O853*H853</f>
        <v>0</v>
      </c>
      <c r="Q853" s="228">
        <v>0</v>
      </c>
      <c r="R853" s="228">
        <f>Q853*H853</f>
        <v>0</v>
      </c>
      <c r="S853" s="228">
        <v>0</v>
      </c>
      <c r="T853" s="229">
        <f>S853*H853</f>
        <v>0</v>
      </c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R853" s="230" t="s">
        <v>396</v>
      </c>
      <c r="AT853" s="230" t="s">
        <v>220</v>
      </c>
      <c r="AU853" s="230" t="s">
        <v>82</v>
      </c>
      <c r="AY853" s="18" t="s">
        <v>132</v>
      </c>
      <c r="BE853" s="231">
        <f>IF(N853="základní",J853,0)</f>
        <v>0</v>
      </c>
      <c r="BF853" s="231">
        <f>IF(N853="snížená",J853,0)</f>
        <v>0</v>
      </c>
      <c r="BG853" s="231">
        <f>IF(N853="zákl. přenesená",J853,0)</f>
        <v>0</v>
      </c>
      <c r="BH853" s="231">
        <f>IF(N853="sníž. přenesená",J853,0)</f>
        <v>0</v>
      </c>
      <c r="BI853" s="231">
        <f>IF(N853="nulová",J853,0)</f>
        <v>0</v>
      </c>
      <c r="BJ853" s="18" t="s">
        <v>80</v>
      </c>
      <c r="BK853" s="231">
        <f>ROUND(I853*H853,2)</f>
        <v>0</v>
      </c>
      <c r="BL853" s="18" t="s">
        <v>239</v>
      </c>
      <c r="BM853" s="230" t="s">
        <v>957</v>
      </c>
    </row>
    <row r="854" spans="1:47" s="2" customFormat="1" ht="12">
      <c r="A854" s="39"/>
      <c r="B854" s="40"/>
      <c r="C854" s="41"/>
      <c r="D854" s="232" t="s">
        <v>141</v>
      </c>
      <c r="E854" s="41"/>
      <c r="F854" s="233" t="s">
        <v>956</v>
      </c>
      <c r="G854" s="41"/>
      <c r="H854" s="41"/>
      <c r="I854" s="137"/>
      <c r="J854" s="41"/>
      <c r="K854" s="41"/>
      <c r="L854" s="45"/>
      <c r="M854" s="234"/>
      <c r="N854" s="235"/>
      <c r="O854" s="85"/>
      <c r="P854" s="85"/>
      <c r="Q854" s="85"/>
      <c r="R854" s="85"/>
      <c r="S854" s="85"/>
      <c r="T854" s="86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T854" s="18" t="s">
        <v>141</v>
      </c>
      <c r="AU854" s="18" t="s">
        <v>82</v>
      </c>
    </row>
    <row r="855" spans="1:65" s="2" customFormat="1" ht="33" customHeight="1">
      <c r="A855" s="39"/>
      <c r="B855" s="40"/>
      <c r="C855" s="268" t="s">
        <v>958</v>
      </c>
      <c r="D855" s="268" t="s">
        <v>220</v>
      </c>
      <c r="E855" s="269" t="s">
        <v>306</v>
      </c>
      <c r="F855" s="270" t="s">
        <v>959</v>
      </c>
      <c r="G855" s="271" t="s">
        <v>834</v>
      </c>
      <c r="H855" s="272">
        <v>1</v>
      </c>
      <c r="I855" s="273"/>
      <c r="J855" s="274">
        <f>ROUND(I855*H855,2)</f>
        <v>0</v>
      </c>
      <c r="K855" s="270" t="s">
        <v>19</v>
      </c>
      <c r="L855" s="275"/>
      <c r="M855" s="276" t="s">
        <v>19</v>
      </c>
      <c r="N855" s="277" t="s">
        <v>43</v>
      </c>
      <c r="O855" s="85"/>
      <c r="P855" s="228">
        <f>O855*H855</f>
        <v>0</v>
      </c>
      <c r="Q855" s="228">
        <v>0</v>
      </c>
      <c r="R855" s="228">
        <f>Q855*H855</f>
        <v>0</v>
      </c>
      <c r="S855" s="228">
        <v>0</v>
      </c>
      <c r="T855" s="229">
        <f>S855*H855</f>
        <v>0</v>
      </c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R855" s="230" t="s">
        <v>396</v>
      </c>
      <c r="AT855" s="230" t="s">
        <v>220</v>
      </c>
      <c r="AU855" s="230" t="s">
        <v>82</v>
      </c>
      <c r="AY855" s="18" t="s">
        <v>132</v>
      </c>
      <c r="BE855" s="231">
        <f>IF(N855="základní",J855,0)</f>
        <v>0</v>
      </c>
      <c r="BF855" s="231">
        <f>IF(N855="snížená",J855,0)</f>
        <v>0</v>
      </c>
      <c r="BG855" s="231">
        <f>IF(N855="zákl. přenesená",J855,0)</f>
        <v>0</v>
      </c>
      <c r="BH855" s="231">
        <f>IF(N855="sníž. přenesená",J855,0)</f>
        <v>0</v>
      </c>
      <c r="BI855" s="231">
        <f>IF(N855="nulová",J855,0)</f>
        <v>0</v>
      </c>
      <c r="BJ855" s="18" t="s">
        <v>80</v>
      </c>
      <c r="BK855" s="231">
        <f>ROUND(I855*H855,2)</f>
        <v>0</v>
      </c>
      <c r="BL855" s="18" t="s">
        <v>239</v>
      </c>
      <c r="BM855" s="230" t="s">
        <v>960</v>
      </c>
    </row>
    <row r="856" spans="1:47" s="2" customFormat="1" ht="12">
      <c r="A856" s="39"/>
      <c r="B856" s="40"/>
      <c r="C856" s="41"/>
      <c r="D856" s="232" t="s">
        <v>141</v>
      </c>
      <c r="E856" s="41"/>
      <c r="F856" s="233" t="s">
        <v>959</v>
      </c>
      <c r="G856" s="41"/>
      <c r="H856" s="41"/>
      <c r="I856" s="137"/>
      <c r="J856" s="41"/>
      <c r="K856" s="41"/>
      <c r="L856" s="45"/>
      <c r="M856" s="234"/>
      <c r="N856" s="235"/>
      <c r="O856" s="85"/>
      <c r="P856" s="85"/>
      <c r="Q856" s="85"/>
      <c r="R856" s="85"/>
      <c r="S856" s="85"/>
      <c r="T856" s="86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T856" s="18" t="s">
        <v>141</v>
      </c>
      <c r="AU856" s="18" t="s">
        <v>82</v>
      </c>
    </row>
    <row r="857" spans="1:65" s="2" customFormat="1" ht="44.25" customHeight="1">
      <c r="A857" s="39"/>
      <c r="B857" s="40"/>
      <c r="C857" s="268" t="s">
        <v>961</v>
      </c>
      <c r="D857" s="268" t="s">
        <v>220</v>
      </c>
      <c r="E857" s="269" t="s">
        <v>308</v>
      </c>
      <c r="F857" s="270" t="s">
        <v>962</v>
      </c>
      <c r="G857" s="271" t="s">
        <v>834</v>
      </c>
      <c r="H857" s="272">
        <v>1</v>
      </c>
      <c r="I857" s="273"/>
      <c r="J857" s="274">
        <f>ROUND(I857*H857,2)</f>
        <v>0</v>
      </c>
      <c r="K857" s="270" t="s">
        <v>19</v>
      </c>
      <c r="L857" s="275"/>
      <c r="M857" s="276" t="s">
        <v>19</v>
      </c>
      <c r="N857" s="277" t="s">
        <v>43</v>
      </c>
      <c r="O857" s="85"/>
      <c r="P857" s="228">
        <f>O857*H857</f>
        <v>0</v>
      </c>
      <c r="Q857" s="228">
        <v>0</v>
      </c>
      <c r="R857" s="228">
        <f>Q857*H857</f>
        <v>0</v>
      </c>
      <c r="S857" s="228">
        <v>0</v>
      </c>
      <c r="T857" s="229">
        <f>S857*H857</f>
        <v>0</v>
      </c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R857" s="230" t="s">
        <v>396</v>
      </c>
      <c r="AT857" s="230" t="s">
        <v>220</v>
      </c>
      <c r="AU857" s="230" t="s">
        <v>82</v>
      </c>
      <c r="AY857" s="18" t="s">
        <v>132</v>
      </c>
      <c r="BE857" s="231">
        <f>IF(N857="základní",J857,0)</f>
        <v>0</v>
      </c>
      <c r="BF857" s="231">
        <f>IF(N857="snížená",J857,0)</f>
        <v>0</v>
      </c>
      <c r="BG857" s="231">
        <f>IF(N857="zákl. přenesená",J857,0)</f>
        <v>0</v>
      </c>
      <c r="BH857" s="231">
        <f>IF(N857="sníž. přenesená",J857,0)</f>
        <v>0</v>
      </c>
      <c r="BI857" s="231">
        <f>IF(N857="nulová",J857,0)</f>
        <v>0</v>
      </c>
      <c r="BJ857" s="18" t="s">
        <v>80</v>
      </c>
      <c r="BK857" s="231">
        <f>ROUND(I857*H857,2)</f>
        <v>0</v>
      </c>
      <c r="BL857" s="18" t="s">
        <v>239</v>
      </c>
      <c r="BM857" s="230" t="s">
        <v>963</v>
      </c>
    </row>
    <row r="858" spans="1:47" s="2" customFormat="1" ht="12">
      <c r="A858" s="39"/>
      <c r="B858" s="40"/>
      <c r="C858" s="41"/>
      <c r="D858" s="232" t="s">
        <v>141</v>
      </c>
      <c r="E858" s="41"/>
      <c r="F858" s="233" t="s">
        <v>962</v>
      </c>
      <c r="G858" s="41"/>
      <c r="H858" s="41"/>
      <c r="I858" s="137"/>
      <c r="J858" s="41"/>
      <c r="K858" s="41"/>
      <c r="L858" s="45"/>
      <c r="M858" s="234"/>
      <c r="N858" s="235"/>
      <c r="O858" s="85"/>
      <c r="P858" s="85"/>
      <c r="Q858" s="85"/>
      <c r="R858" s="85"/>
      <c r="S858" s="85"/>
      <c r="T858" s="86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T858" s="18" t="s">
        <v>141</v>
      </c>
      <c r="AU858" s="18" t="s">
        <v>82</v>
      </c>
    </row>
    <row r="859" spans="1:65" s="2" customFormat="1" ht="33" customHeight="1">
      <c r="A859" s="39"/>
      <c r="B859" s="40"/>
      <c r="C859" s="268" t="s">
        <v>964</v>
      </c>
      <c r="D859" s="268" t="s">
        <v>220</v>
      </c>
      <c r="E859" s="269" t="s">
        <v>310</v>
      </c>
      <c r="F859" s="270" t="s">
        <v>965</v>
      </c>
      <c r="G859" s="271" t="s">
        <v>834</v>
      </c>
      <c r="H859" s="272">
        <v>2</v>
      </c>
      <c r="I859" s="273"/>
      <c r="J859" s="274">
        <f>ROUND(I859*H859,2)</f>
        <v>0</v>
      </c>
      <c r="K859" s="270" t="s">
        <v>19</v>
      </c>
      <c r="L859" s="275"/>
      <c r="M859" s="276" t="s">
        <v>19</v>
      </c>
      <c r="N859" s="277" t="s">
        <v>43</v>
      </c>
      <c r="O859" s="85"/>
      <c r="P859" s="228">
        <f>O859*H859</f>
        <v>0</v>
      </c>
      <c r="Q859" s="228">
        <v>0</v>
      </c>
      <c r="R859" s="228">
        <f>Q859*H859</f>
        <v>0</v>
      </c>
      <c r="S859" s="228">
        <v>0</v>
      </c>
      <c r="T859" s="229">
        <f>S859*H859</f>
        <v>0</v>
      </c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R859" s="230" t="s">
        <v>396</v>
      </c>
      <c r="AT859" s="230" t="s">
        <v>220</v>
      </c>
      <c r="AU859" s="230" t="s">
        <v>82</v>
      </c>
      <c r="AY859" s="18" t="s">
        <v>132</v>
      </c>
      <c r="BE859" s="231">
        <f>IF(N859="základní",J859,0)</f>
        <v>0</v>
      </c>
      <c r="BF859" s="231">
        <f>IF(N859="snížená",J859,0)</f>
        <v>0</v>
      </c>
      <c r="BG859" s="231">
        <f>IF(N859="zákl. přenesená",J859,0)</f>
        <v>0</v>
      </c>
      <c r="BH859" s="231">
        <f>IF(N859="sníž. přenesená",J859,0)</f>
        <v>0</v>
      </c>
      <c r="BI859" s="231">
        <f>IF(N859="nulová",J859,0)</f>
        <v>0</v>
      </c>
      <c r="BJ859" s="18" t="s">
        <v>80</v>
      </c>
      <c r="BK859" s="231">
        <f>ROUND(I859*H859,2)</f>
        <v>0</v>
      </c>
      <c r="BL859" s="18" t="s">
        <v>239</v>
      </c>
      <c r="BM859" s="230" t="s">
        <v>966</v>
      </c>
    </row>
    <row r="860" spans="1:47" s="2" customFormat="1" ht="12">
      <c r="A860" s="39"/>
      <c r="B860" s="40"/>
      <c r="C860" s="41"/>
      <c r="D860" s="232" t="s">
        <v>141</v>
      </c>
      <c r="E860" s="41"/>
      <c r="F860" s="233" t="s">
        <v>965</v>
      </c>
      <c r="G860" s="41"/>
      <c r="H860" s="41"/>
      <c r="I860" s="137"/>
      <c r="J860" s="41"/>
      <c r="K860" s="41"/>
      <c r="L860" s="45"/>
      <c r="M860" s="234"/>
      <c r="N860" s="235"/>
      <c r="O860" s="85"/>
      <c r="P860" s="85"/>
      <c r="Q860" s="85"/>
      <c r="R860" s="85"/>
      <c r="S860" s="85"/>
      <c r="T860" s="86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T860" s="18" t="s">
        <v>141</v>
      </c>
      <c r="AU860" s="18" t="s">
        <v>82</v>
      </c>
    </row>
    <row r="861" spans="1:65" s="2" customFormat="1" ht="21.75" customHeight="1">
      <c r="A861" s="39"/>
      <c r="B861" s="40"/>
      <c r="C861" s="219" t="s">
        <v>967</v>
      </c>
      <c r="D861" s="219" t="s">
        <v>134</v>
      </c>
      <c r="E861" s="220" t="s">
        <v>968</v>
      </c>
      <c r="F861" s="221" t="s">
        <v>969</v>
      </c>
      <c r="G861" s="222" t="s">
        <v>227</v>
      </c>
      <c r="H861" s="223">
        <v>3</v>
      </c>
      <c r="I861" s="224"/>
      <c r="J861" s="225">
        <f>ROUND(I861*H861,2)</f>
        <v>0</v>
      </c>
      <c r="K861" s="221" t="s">
        <v>138</v>
      </c>
      <c r="L861" s="45"/>
      <c r="M861" s="226" t="s">
        <v>19</v>
      </c>
      <c r="N861" s="227" t="s">
        <v>43</v>
      </c>
      <c r="O861" s="85"/>
      <c r="P861" s="228">
        <f>O861*H861</f>
        <v>0</v>
      </c>
      <c r="Q861" s="228">
        <v>0</v>
      </c>
      <c r="R861" s="228">
        <f>Q861*H861</f>
        <v>0</v>
      </c>
      <c r="S861" s="228">
        <v>0</v>
      </c>
      <c r="T861" s="229">
        <f>S861*H861</f>
        <v>0</v>
      </c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R861" s="230" t="s">
        <v>239</v>
      </c>
      <c r="AT861" s="230" t="s">
        <v>134</v>
      </c>
      <c r="AU861" s="230" t="s">
        <v>82</v>
      </c>
      <c r="AY861" s="18" t="s">
        <v>132</v>
      </c>
      <c r="BE861" s="231">
        <f>IF(N861="základní",J861,0)</f>
        <v>0</v>
      </c>
      <c r="BF861" s="231">
        <f>IF(N861="snížená",J861,0)</f>
        <v>0</v>
      </c>
      <c r="BG861" s="231">
        <f>IF(N861="zákl. přenesená",J861,0)</f>
        <v>0</v>
      </c>
      <c r="BH861" s="231">
        <f>IF(N861="sníž. přenesená",J861,0)</f>
        <v>0</v>
      </c>
      <c r="BI861" s="231">
        <f>IF(N861="nulová",J861,0)</f>
        <v>0</v>
      </c>
      <c r="BJ861" s="18" t="s">
        <v>80</v>
      </c>
      <c r="BK861" s="231">
        <f>ROUND(I861*H861,2)</f>
        <v>0</v>
      </c>
      <c r="BL861" s="18" t="s">
        <v>239</v>
      </c>
      <c r="BM861" s="230" t="s">
        <v>970</v>
      </c>
    </row>
    <row r="862" spans="1:47" s="2" customFormat="1" ht="12">
      <c r="A862" s="39"/>
      <c r="B862" s="40"/>
      <c r="C862" s="41"/>
      <c r="D862" s="232" t="s">
        <v>141</v>
      </c>
      <c r="E862" s="41"/>
      <c r="F862" s="233" t="s">
        <v>971</v>
      </c>
      <c r="G862" s="41"/>
      <c r="H862" s="41"/>
      <c r="I862" s="137"/>
      <c r="J862" s="41"/>
      <c r="K862" s="41"/>
      <c r="L862" s="45"/>
      <c r="M862" s="234"/>
      <c r="N862" s="235"/>
      <c r="O862" s="85"/>
      <c r="P862" s="85"/>
      <c r="Q862" s="85"/>
      <c r="R862" s="85"/>
      <c r="S862" s="85"/>
      <c r="T862" s="86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T862" s="18" t="s">
        <v>141</v>
      </c>
      <c r="AU862" s="18" t="s">
        <v>82</v>
      </c>
    </row>
    <row r="863" spans="1:51" s="13" customFormat="1" ht="12">
      <c r="A863" s="13"/>
      <c r="B863" s="236"/>
      <c r="C863" s="237"/>
      <c r="D863" s="232" t="s">
        <v>143</v>
      </c>
      <c r="E863" s="238" t="s">
        <v>19</v>
      </c>
      <c r="F863" s="239" t="s">
        <v>941</v>
      </c>
      <c r="G863" s="237"/>
      <c r="H863" s="238" t="s">
        <v>19</v>
      </c>
      <c r="I863" s="240"/>
      <c r="J863" s="237"/>
      <c r="K863" s="237"/>
      <c r="L863" s="241"/>
      <c r="M863" s="242"/>
      <c r="N863" s="243"/>
      <c r="O863" s="243"/>
      <c r="P863" s="243"/>
      <c r="Q863" s="243"/>
      <c r="R863" s="243"/>
      <c r="S863" s="243"/>
      <c r="T863" s="244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245" t="s">
        <v>143</v>
      </c>
      <c r="AU863" s="245" t="s">
        <v>82</v>
      </c>
      <c r="AV863" s="13" t="s">
        <v>80</v>
      </c>
      <c r="AW863" s="13" t="s">
        <v>33</v>
      </c>
      <c r="AX863" s="13" t="s">
        <v>72</v>
      </c>
      <c r="AY863" s="245" t="s">
        <v>132</v>
      </c>
    </row>
    <row r="864" spans="1:51" s="14" customFormat="1" ht="12">
      <c r="A864" s="14"/>
      <c r="B864" s="246"/>
      <c r="C864" s="247"/>
      <c r="D864" s="232" t="s">
        <v>143</v>
      </c>
      <c r="E864" s="248" t="s">
        <v>19</v>
      </c>
      <c r="F864" s="249" t="s">
        <v>155</v>
      </c>
      <c r="G864" s="247"/>
      <c r="H864" s="250">
        <v>3</v>
      </c>
      <c r="I864" s="251"/>
      <c r="J864" s="247"/>
      <c r="K864" s="247"/>
      <c r="L864" s="252"/>
      <c r="M864" s="253"/>
      <c r="N864" s="254"/>
      <c r="O864" s="254"/>
      <c r="P864" s="254"/>
      <c r="Q864" s="254"/>
      <c r="R864" s="254"/>
      <c r="S864" s="254"/>
      <c r="T864" s="255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T864" s="256" t="s">
        <v>143</v>
      </c>
      <c r="AU864" s="256" t="s">
        <v>82</v>
      </c>
      <c r="AV864" s="14" t="s">
        <v>82</v>
      </c>
      <c r="AW864" s="14" t="s">
        <v>33</v>
      </c>
      <c r="AX864" s="14" t="s">
        <v>72</v>
      </c>
      <c r="AY864" s="256" t="s">
        <v>132</v>
      </c>
    </row>
    <row r="865" spans="1:51" s="15" customFormat="1" ht="12">
      <c r="A865" s="15"/>
      <c r="B865" s="257"/>
      <c r="C865" s="258"/>
      <c r="D865" s="232" t="s">
        <v>143</v>
      </c>
      <c r="E865" s="259" t="s">
        <v>19</v>
      </c>
      <c r="F865" s="260" t="s">
        <v>148</v>
      </c>
      <c r="G865" s="258"/>
      <c r="H865" s="261">
        <v>3</v>
      </c>
      <c r="I865" s="262"/>
      <c r="J865" s="258"/>
      <c r="K865" s="258"/>
      <c r="L865" s="263"/>
      <c r="M865" s="264"/>
      <c r="N865" s="265"/>
      <c r="O865" s="265"/>
      <c r="P865" s="265"/>
      <c r="Q865" s="265"/>
      <c r="R865" s="265"/>
      <c r="S865" s="265"/>
      <c r="T865" s="266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T865" s="267" t="s">
        <v>143</v>
      </c>
      <c r="AU865" s="267" t="s">
        <v>82</v>
      </c>
      <c r="AV865" s="15" t="s">
        <v>139</v>
      </c>
      <c r="AW865" s="15" t="s">
        <v>33</v>
      </c>
      <c r="AX865" s="15" t="s">
        <v>80</v>
      </c>
      <c r="AY865" s="267" t="s">
        <v>132</v>
      </c>
    </row>
    <row r="866" spans="1:65" s="2" customFormat="1" ht="21.75" customHeight="1">
      <c r="A866" s="39"/>
      <c r="B866" s="40"/>
      <c r="C866" s="219" t="s">
        <v>972</v>
      </c>
      <c r="D866" s="219" t="s">
        <v>134</v>
      </c>
      <c r="E866" s="220" t="s">
        <v>973</v>
      </c>
      <c r="F866" s="221" t="s">
        <v>974</v>
      </c>
      <c r="G866" s="222" t="s">
        <v>227</v>
      </c>
      <c r="H866" s="223">
        <v>2</v>
      </c>
      <c r="I866" s="224"/>
      <c r="J866" s="225">
        <f>ROUND(I866*H866,2)</f>
        <v>0</v>
      </c>
      <c r="K866" s="221" t="s">
        <v>138</v>
      </c>
      <c r="L866" s="45"/>
      <c r="M866" s="226" t="s">
        <v>19</v>
      </c>
      <c r="N866" s="227" t="s">
        <v>43</v>
      </c>
      <c r="O866" s="85"/>
      <c r="P866" s="228">
        <f>O866*H866</f>
        <v>0</v>
      </c>
      <c r="Q866" s="228">
        <v>0.00093</v>
      </c>
      <c r="R866" s="228">
        <f>Q866*H866</f>
        <v>0.00186</v>
      </c>
      <c r="S866" s="228">
        <v>0</v>
      </c>
      <c r="T866" s="229">
        <f>S866*H866</f>
        <v>0</v>
      </c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R866" s="230" t="s">
        <v>239</v>
      </c>
      <c r="AT866" s="230" t="s">
        <v>134</v>
      </c>
      <c r="AU866" s="230" t="s">
        <v>82</v>
      </c>
      <c r="AY866" s="18" t="s">
        <v>132</v>
      </c>
      <c r="BE866" s="231">
        <f>IF(N866="základní",J866,0)</f>
        <v>0</v>
      </c>
      <c r="BF866" s="231">
        <f>IF(N866="snížená",J866,0)</f>
        <v>0</v>
      </c>
      <c r="BG866" s="231">
        <f>IF(N866="zákl. přenesená",J866,0)</f>
        <v>0</v>
      </c>
      <c r="BH866" s="231">
        <f>IF(N866="sníž. přenesená",J866,0)</f>
        <v>0</v>
      </c>
      <c r="BI866" s="231">
        <f>IF(N866="nulová",J866,0)</f>
        <v>0</v>
      </c>
      <c r="BJ866" s="18" t="s">
        <v>80</v>
      </c>
      <c r="BK866" s="231">
        <f>ROUND(I866*H866,2)</f>
        <v>0</v>
      </c>
      <c r="BL866" s="18" t="s">
        <v>239</v>
      </c>
      <c r="BM866" s="230" t="s">
        <v>975</v>
      </c>
    </row>
    <row r="867" spans="1:47" s="2" customFormat="1" ht="12">
      <c r="A867" s="39"/>
      <c r="B867" s="40"/>
      <c r="C867" s="41"/>
      <c r="D867" s="232" t="s">
        <v>141</v>
      </c>
      <c r="E867" s="41"/>
      <c r="F867" s="233" t="s">
        <v>976</v>
      </c>
      <c r="G867" s="41"/>
      <c r="H867" s="41"/>
      <c r="I867" s="137"/>
      <c r="J867" s="41"/>
      <c r="K867" s="41"/>
      <c r="L867" s="45"/>
      <c r="M867" s="234"/>
      <c r="N867" s="235"/>
      <c r="O867" s="85"/>
      <c r="P867" s="85"/>
      <c r="Q867" s="85"/>
      <c r="R867" s="85"/>
      <c r="S867" s="85"/>
      <c r="T867" s="86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T867" s="18" t="s">
        <v>141</v>
      </c>
      <c r="AU867" s="18" t="s">
        <v>82</v>
      </c>
    </row>
    <row r="868" spans="1:51" s="13" customFormat="1" ht="12">
      <c r="A868" s="13"/>
      <c r="B868" s="236"/>
      <c r="C868" s="237"/>
      <c r="D868" s="232" t="s">
        <v>143</v>
      </c>
      <c r="E868" s="238" t="s">
        <v>19</v>
      </c>
      <c r="F868" s="239" t="s">
        <v>927</v>
      </c>
      <c r="G868" s="237"/>
      <c r="H868" s="238" t="s">
        <v>19</v>
      </c>
      <c r="I868" s="240"/>
      <c r="J868" s="237"/>
      <c r="K868" s="237"/>
      <c r="L868" s="241"/>
      <c r="M868" s="242"/>
      <c r="N868" s="243"/>
      <c r="O868" s="243"/>
      <c r="P868" s="243"/>
      <c r="Q868" s="243"/>
      <c r="R868" s="243"/>
      <c r="S868" s="243"/>
      <c r="T868" s="244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T868" s="245" t="s">
        <v>143</v>
      </c>
      <c r="AU868" s="245" t="s">
        <v>82</v>
      </c>
      <c r="AV868" s="13" t="s">
        <v>80</v>
      </c>
      <c r="AW868" s="13" t="s">
        <v>33</v>
      </c>
      <c r="AX868" s="13" t="s">
        <v>72</v>
      </c>
      <c r="AY868" s="245" t="s">
        <v>132</v>
      </c>
    </row>
    <row r="869" spans="1:51" s="14" customFormat="1" ht="12">
      <c r="A869" s="14"/>
      <c r="B869" s="246"/>
      <c r="C869" s="247"/>
      <c r="D869" s="232" t="s">
        <v>143</v>
      </c>
      <c r="E869" s="248" t="s">
        <v>19</v>
      </c>
      <c r="F869" s="249" t="s">
        <v>80</v>
      </c>
      <c r="G869" s="247"/>
      <c r="H869" s="250">
        <v>1</v>
      </c>
      <c r="I869" s="251"/>
      <c r="J869" s="247"/>
      <c r="K869" s="247"/>
      <c r="L869" s="252"/>
      <c r="M869" s="253"/>
      <c r="N869" s="254"/>
      <c r="O869" s="254"/>
      <c r="P869" s="254"/>
      <c r="Q869" s="254"/>
      <c r="R869" s="254"/>
      <c r="S869" s="254"/>
      <c r="T869" s="255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T869" s="256" t="s">
        <v>143</v>
      </c>
      <c r="AU869" s="256" t="s">
        <v>82</v>
      </c>
      <c r="AV869" s="14" t="s">
        <v>82</v>
      </c>
      <c r="AW869" s="14" t="s">
        <v>33</v>
      </c>
      <c r="AX869" s="14" t="s">
        <v>72</v>
      </c>
      <c r="AY869" s="256" t="s">
        <v>132</v>
      </c>
    </row>
    <row r="870" spans="1:51" s="13" customFormat="1" ht="12">
      <c r="A870" s="13"/>
      <c r="B870" s="236"/>
      <c r="C870" s="237"/>
      <c r="D870" s="232" t="s">
        <v>143</v>
      </c>
      <c r="E870" s="238" t="s">
        <v>19</v>
      </c>
      <c r="F870" s="239" t="s">
        <v>949</v>
      </c>
      <c r="G870" s="237"/>
      <c r="H870" s="238" t="s">
        <v>19</v>
      </c>
      <c r="I870" s="240"/>
      <c r="J870" s="237"/>
      <c r="K870" s="237"/>
      <c r="L870" s="241"/>
      <c r="M870" s="242"/>
      <c r="N870" s="243"/>
      <c r="O870" s="243"/>
      <c r="P870" s="243"/>
      <c r="Q870" s="243"/>
      <c r="R870" s="243"/>
      <c r="S870" s="243"/>
      <c r="T870" s="244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45" t="s">
        <v>143</v>
      </c>
      <c r="AU870" s="245" t="s">
        <v>82</v>
      </c>
      <c r="AV870" s="13" t="s">
        <v>80</v>
      </c>
      <c r="AW870" s="13" t="s">
        <v>33</v>
      </c>
      <c r="AX870" s="13" t="s">
        <v>72</v>
      </c>
      <c r="AY870" s="245" t="s">
        <v>132</v>
      </c>
    </row>
    <row r="871" spans="1:51" s="14" customFormat="1" ht="12">
      <c r="A871" s="14"/>
      <c r="B871" s="246"/>
      <c r="C871" s="247"/>
      <c r="D871" s="232" t="s">
        <v>143</v>
      </c>
      <c r="E871" s="248" t="s">
        <v>19</v>
      </c>
      <c r="F871" s="249" t="s">
        <v>80</v>
      </c>
      <c r="G871" s="247"/>
      <c r="H871" s="250">
        <v>1</v>
      </c>
      <c r="I871" s="251"/>
      <c r="J871" s="247"/>
      <c r="K871" s="247"/>
      <c r="L871" s="252"/>
      <c r="M871" s="253"/>
      <c r="N871" s="254"/>
      <c r="O871" s="254"/>
      <c r="P871" s="254"/>
      <c r="Q871" s="254"/>
      <c r="R871" s="254"/>
      <c r="S871" s="254"/>
      <c r="T871" s="255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T871" s="256" t="s">
        <v>143</v>
      </c>
      <c r="AU871" s="256" t="s">
        <v>82</v>
      </c>
      <c r="AV871" s="14" t="s">
        <v>82</v>
      </c>
      <c r="AW871" s="14" t="s">
        <v>33</v>
      </c>
      <c r="AX871" s="14" t="s">
        <v>72</v>
      </c>
      <c r="AY871" s="256" t="s">
        <v>132</v>
      </c>
    </row>
    <row r="872" spans="1:51" s="15" customFormat="1" ht="12">
      <c r="A872" s="15"/>
      <c r="B872" s="257"/>
      <c r="C872" s="258"/>
      <c r="D872" s="232" t="s">
        <v>143</v>
      </c>
      <c r="E872" s="259" t="s">
        <v>19</v>
      </c>
      <c r="F872" s="260" t="s">
        <v>148</v>
      </c>
      <c r="G872" s="258"/>
      <c r="H872" s="261">
        <v>2</v>
      </c>
      <c r="I872" s="262"/>
      <c r="J872" s="258"/>
      <c r="K872" s="258"/>
      <c r="L872" s="263"/>
      <c r="M872" s="264"/>
      <c r="N872" s="265"/>
      <c r="O872" s="265"/>
      <c r="P872" s="265"/>
      <c r="Q872" s="265"/>
      <c r="R872" s="265"/>
      <c r="S872" s="265"/>
      <c r="T872" s="266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T872" s="267" t="s">
        <v>143</v>
      </c>
      <c r="AU872" s="267" t="s">
        <v>82</v>
      </c>
      <c r="AV872" s="15" t="s">
        <v>139</v>
      </c>
      <c r="AW872" s="15" t="s">
        <v>33</v>
      </c>
      <c r="AX872" s="15" t="s">
        <v>80</v>
      </c>
      <c r="AY872" s="267" t="s">
        <v>132</v>
      </c>
    </row>
    <row r="873" spans="1:65" s="2" customFormat="1" ht="21.75" customHeight="1">
      <c r="A873" s="39"/>
      <c r="B873" s="40"/>
      <c r="C873" s="219" t="s">
        <v>977</v>
      </c>
      <c r="D873" s="219" t="s">
        <v>134</v>
      </c>
      <c r="E873" s="220" t="s">
        <v>978</v>
      </c>
      <c r="F873" s="221" t="s">
        <v>979</v>
      </c>
      <c r="G873" s="222" t="s">
        <v>227</v>
      </c>
      <c r="H873" s="223">
        <v>3</v>
      </c>
      <c r="I873" s="224"/>
      <c r="J873" s="225">
        <f>ROUND(I873*H873,2)</f>
        <v>0</v>
      </c>
      <c r="K873" s="221" t="s">
        <v>138</v>
      </c>
      <c r="L873" s="45"/>
      <c r="M873" s="226" t="s">
        <v>19</v>
      </c>
      <c r="N873" s="227" t="s">
        <v>43</v>
      </c>
      <c r="O873" s="85"/>
      <c r="P873" s="228">
        <f>O873*H873</f>
        <v>0</v>
      </c>
      <c r="Q873" s="228">
        <v>0.00088</v>
      </c>
      <c r="R873" s="228">
        <f>Q873*H873</f>
        <v>0.00264</v>
      </c>
      <c r="S873" s="228">
        <v>0</v>
      </c>
      <c r="T873" s="229">
        <f>S873*H873</f>
        <v>0</v>
      </c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R873" s="230" t="s">
        <v>239</v>
      </c>
      <c r="AT873" s="230" t="s">
        <v>134</v>
      </c>
      <c r="AU873" s="230" t="s">
        <v>82</v>
      </c>
      <c r="AY873" s="18" t="s">
        <v>132</v>
      </c>
      <c r="BE873" s="231">
        <f>IF(N873="základní",J873,0)</f>
        <v>0</v>
      </c>
      <c r="BF873" s="231">
        <f>IF(N873="snížená",J873,0)</f>
        <v>0</v>
      </c>
      <c r="BG873" s="231">
        <f>IF(N873="zákl. přenesená",J873,0)</f>
        <v>0</v>
      </c>
      <c r="BH873" s="231">
        <f>IF(N873="sníž. přenesená",J873,0)</f>
        <v>0</v>
      </c>
      <c r="BI873" s="231">
        <f>IF(N873="nulová",J873,0)</f>
        <v>0</v>
      </c>
      <c r="BJ873" s="18" t="s">
        <v>80</v>
      </c>
      <c r="BK873" s="231">
        <f>ROUND(I873*H873,2)</f>
        <v>0</v>
      </c>
      <c r="BL873" s="18" t="s">
        <v>239</v>
      </c>
      <c r="BM873" s="230" t="s">
        <v>980</v>
      </c>
    </row>
    <row r="874" spans="1:47" s="2" customFormat="1" ht="12">
      <c r="A874" s="39"/>
      <c r="B874" s="40"/>
      <c r="C874" s="41"/>
      <c r="D874" s="232" t="s">
        <v>141</v>
      </c>
      <c r="E874" s="41"/>
      <c r="F874" s="233" t="s">
        <v>981</v>
      </c>
      <c r="G874" s="41"/>
      <c r="H874" s="41"/>
      <c r="I874" s="137"/>
      <c r="J874" s="41"/>
      <c r="K874" s="41"/>
      <c r="L874" s="45"/>
      <c r="M874" s="234"/>
      <c r="N874" s="235"/>
      <c r="O874" s="85"/>
      <c r="P874" s="85"/>
      <c r="Q874" s="85"/>
      <c r="R874" s="85"/>
      <c r="S874" s="85"/>
      <c r="T874" s="86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T874" s="18" t="s">
        <v>141</v>
      </c>
      <c r="AU874" s="18" t="s">
        <v>82</v>
      </c>
    </row>
    <row r="875" spans="1:51" s="13" customFormat="1" ht="12">
      <c r="A875" s="13"/>
      <c r="B875" s="236"/>
      <c r="C875" s="237"/>
      <c r="D875" s="232" t="s">
        <v>143</v>
      </c>
      <c r="E875" s="238" t="s">
        <v>19</v>
      </c>
      <c r="F875" s="239" t="s">
        <v>917</v>
      </c>
      <c r="G875" s="237"/>
      <c r="H875" s="238" t="s">
        <v>19</v>
      </c>
      <c r="I875" s="240"/>
      <c r="J875" s="237"/>
      <c r="K875" s="237"/>
      <c r="L875" s="241"/>
      <c r="M875" s="242"/>
      <c r="N875" s="243"/>
      <c r="O875" s="243"/>
      <c r="P875" s="243"/>
      <c r="Q875" s="243"/>
      <c r="R875" s="243"/>
      <c r="S875" s="243"/>
      <c r="T875" s="244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245" t="s">
        <v>143</v>
      </c>
      <c r="AU875" s="245" t="s">
        <v>82</v>
      </c>
      <c r="AV875" s="13" t="s">
        <v>80</v>
      </c>
      <c r="AW875" s="13" t="s">
        <v>33</v>
      </c>
      <c r="AX875" s="13" t="s">
        <v>72</v>
      </c>
      <c r="AY875" s="245" t="s">
        <v>132</v>
      </c>
    </row>
    <row r="876" spans="1:51" s="14" customFormat="1" ht="12">
      <c r="A876" s="14"/>
      <c r="B876" s="246"/>
      <c r="C876" s="247"/>
      <c r="D876" s="232" t="s">
        <v>143</v>
      </c>
      <c r="E876" s="248" t="s">
        <v>19</v>
      </c>
      <c r="F876" s="249" t="s">
        <v>155</v>
      </c>
      <c r="G876" s="247"/>
      <c r="H876" s="250">
        <v>3</v>
      </c>
      <c r="I876" s="251"/>
      <c r="J876" s="247"/>
      <c r="K876" s="247"/>
      <c r="L876" s="252"/>
      <c r="M876" s="253"/>
      <c r="N876" s="254"/>
      <c r="O876" s="254"/>
      <c r="P876" s="254"/>
      <c r="Q876" s="254"/>
      <c r="R876" s="254"/>
      <c r="S876" s="254"/>
      <c r="T876" s="255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T876" s="256" t="s">
        <v>143</v>
      </c>
      <c r="AU876" s="256" t="s">
        <v>82</v>
      </c>
      <c r="AV876" s="14" t="s">
        <v>82</v>
      </c>
      <c r="AW876" s="14" t="s">
        <v>33</v>
      </c>
      <c r="AX876" s="14" t="s">
        <v>72</v>
      </c>
      <c r="AY876" s="256" t="s">
        <v>132</v>
      </c>
    </row>
    <row r="877" spans="1:51" s="15" customFormat="1" ht="12">
      <c r="A877" s="15"/>
      <c r="B877" s="257"/>
      <c r="C877" s="258"/>
      <c r="D877" s="232" t="s">
        <v>143</v>
      </c>
      <c r="E877" s="259" t="s">
        <v>19</v>
      </c>
      <c r="F877" s="260" t="s">
        <v>148</v>
      </c>
      <c r="G877" s="258"/>
      <c r="H877" s="261">
        <v>3</v>
      </c>
      <c r="I877" s="262"/>
      <c r="J877" s="258"/>
      <c r="K877" s="258"/>
      <c r="L877" s="263"/>
      <c r="M877" s="264"/>
      <c r="N877" s="265"/>
      <c r="O877" s="265"/>
      <c r="P877" s="265"/>
      <c r="Q877" s="265"/>
      <c r="R877" s="265"/>
      <c r="S877" s="265"/>
      <c r="T877" s="266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T877" s="267" t="s">
        <v>143</v>
      </c>
      <c r="AU877" s="267" t="s">
        <v>82</v>
      </c>
      <c r="AV877" s="15" t="s">
        <v>139</v>
      </c>
      <c r="AW877" s="15" t="s">
        <v>33</v>
      </c>
      <c r="AX877" s="15" t="s">
        <v>80</v>
      </c>
      <c r="AY877" s="267" t="s">
        <v>132</v>
      </c>
    </row>
    <row r="878" spans="1:65" s="2" customFormat="1" ht="21.75" customHeight="1">
      <c r="A878" s="39"/>
      <c r="B878" s="40"/>
      <c r="C878" s="219" t="s">
        <v>982</v>
      </c>
      <c r="D878" s="219" t="s">
        <v>134</v>
      </c>
      <c r="E878" s="220" t="s">
        <v>983</v>
      </c>
      <c r="F878" s="221" t="s">
        <v>984</v>
      </c>
      <c r="G878" s="222" t="s">
        <v>227</v>
      </c>
      <c r="H878" s="223">
        <v>5</v>
      </c>
      <c r="I878" s="224"/>
      <c r="J878" s="225">
        <f>ROUND(I878*H878,2)</f>
        <v>0</v>
      </c>
      <c r="K878" s="221" t="s">
        <v>138</v>
      </c>
      <c r="L878" s="45"/>
      <c r="M878" s="226" t="s">
        <v>19</v>
      </c>
      <c r="N878" s="227" t="s">
        <v>43</v>
      </c>
      <c r="O878" s="85"/>
      <c r="P878" s="228">
        <f>O878*H878</f>
        <v>0</v>
      </c>
      <c r="Q878" s="228">
        <v>0.00086</v>
      </c>
      <c r="R878" s="228">
        <f>Q878*H878</f>
        <v>0.0043</v>
      </c>
      <c r="S878" s="228">
        <v>0</v>
      </c>
      <c r="T878" s="229">
        <f>S878*H878</f>
        <v>0</v>
      </c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R878" s="230" t="s">
        <v>239</v>
      </c>
      <c r="AT878" s="230" t="s">
        <v>134</v>
      </c>
      <c r="AU878" s="230" t="s">
        <v>82</v>
      </c>
      <c r="AY878" s="18" t="s">
        <v>132</v>
      </c>
      <c r="BE878" s="231">
        <f>IF(N878="základní",J878,0)</f>
        <v>0</v>
      </c>
      <c r="BF878" s="231">
        <f>IF(N878="snížená",J878,0)</f>
        <v>0</v>
      </c>
      <c r="BG878" s="231">
        <f>IF(N878="zákl. přenesená",J878,0)</f>
        <v>0</v>
      </c>
      <c r="BH878" s="231">
        <f>IF(N878="sníž. přenesená",J878,0)</f>
        <v>0</v>
      </c>
      <c r="BI878" s="231">
        <f>IF(N878="nulová",J878,0)</f>
        <v>0</v>
      </c>
      <c r="BJ878" s="18" t="s">
        <v>80</v>
      </c>
      <c r="BK878" s="231">
        <f>ROUND(I878*H878,2)</f>
        <v>0</v>
      </c>
      <c r="BL878" s="18" t="s">
        <v>239</v>
      </c>
      <c r="BM878" s="230" t="s">
        <v>985</v>
      </c>
    </row>
    <row r="879" spans="1:47" s="2" customFormat="1" ht="12">
      <c r="A879" s="39"/>
      <c r="B879" s="40"/>
      <c r="C879" s="41"/>
      <c r="D879" s="232" t="s">
        <v>141</v>
      </c>
      <c r="E879" s="41"/>
      <c r="F879" s="233" t="s">
        <v>986</v>
      </c>
      <c r="G879" s="41"/>
      <c r="H879" s="41"/>
      <c r="I879" s="137"/>
      <c r="J879" s="41"/>
      <c r="K879" s="41"/>
      <c r="L879" s="45"/>
      <c r="M879" s="234"/>
      <c r="N879" s="235"/>
      <c r="O879" s="85"/>
      <c r="P879" s="85"/>
      <c r="Q879" s="85"/>
      <c r="R879" s="85"/>
      <c r="S879" s="85"/>
      <c r="T879" s="86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T879" s="18" t="s">
        <v>141</v>
      </c>
      <c r="AU879" s="18" t="s">
        <v>82</v>
      </c>
    </row>
    <row r="880" spans="1:51" s="13" customFormat="1" ht="12">
      <c r="A880" s="13"/>
      <c r="B880" s="236"/>
      <c r="C880" s="237"/>
      <c r="D880" s="232" t="s">
        <v>143</v>
      </c>
      <c r="E880" s="238" t="s">
        <v>19</v>
      </c>
      <c r="F880" s="239" t="s">
        <v>913</v>
      </c>
      <c r="G880" s="237"/>
      <c r="H880" s="238" t="s">
        <v>19</v>
      </c>
      <c r="I880" s="240"/>
      <c r="J880" s="237"/>
      <c r="K880" s="237"/>
      <c r="L880" s="241"/>
      <c r="M880" s="242"/>
      <c r="N880" s="243"/>
      <c r="O880" s="243"/>
      <c r="P880" s="243"/>
      <c r="Q880" s="243"/>
      <c r="R880" s="243"/>
      <c r="S880" s="243"/>
      <c r="T880" s="244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T880" s="245" t="s">
        <v>143</v>
      </c>
      <c r="AU880" s="245" t="s">
        <v>82</v>
      </c>
      <c r="AV880" s="13" t="s">
        <v>80</v>
      </c>
      <c r="AW880" s="13" t="s">
        <v>33</v>
      </c>
      <c r="AX880" s="13" t="s">
        <v>72</v>
      </c>
      <c r="AY880" s="245" t="s">
        <v>132</v>
      </c>
    </row>
    <row r="881" spans="1:51" s="14" customFormat="1" ht="12">
      <c r="A881" s="14"/>
      <c r="B881" s="246"/>
      <c r="C881" s="247"/>
      <c r="D881" s="232" t="s">
        <v>143</v>
      </c>
      <c r="E881" s="248" t="s">
        <v>19</v>
      </c>
      <c r="F881" s="249" t="s">
        <v>139</v>
      </c>
      <c r="G881" s="247"/>
      <c r="H881" s="250">
        <v>4</v>
      </c>
      <c r="I881" s="251"/>
      <c r="J881" s="247"/>
      <c r="K881" s="247"/>
      <c r="L881" s="252"/>
      <c r="M881" s="253"/>
      <c r="N881" s="254"/>
      <c r="O881" s="254"/>
      <c r="P881" s="254"/>
      <c r="Q881" s="254"/>
      <c r="R881" s="254"/>
      <c r="S881" s="254"/>
      <c r="T881" s="255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T881" s="256" t="s">
        <v>143</v>
      </c>
      <c r="AU881" s="256" t="s">
        <v>82</v>
      </c>
      <c r="AV881" s="14" t="s">
        <v>82</v>
      </c>
      <c r="AW881" s="14" t="s">
        <v>33</v>
      </c>
      <c r="AX881" s="14" t="s">
        <v>72</v>
      </c>
      <c r="AY881" s="256" t="s">
        <v>132</v>
      </c>
    </row>
    <row r="882" spans="1:51" s="13" customFormat="1" ht="12">
      <c r="A882" s="13"/>
      <c r="B882" s="236"/>
      <c r="C882" s="237"/>
      <c r="D882" s="232" t="s">
        <v>143</v>
      </c>
      <c r="E882" s="238" t="s">
        <v>19</v>
      </c>
      <c r="F882" s="239" t="s">
        <v>937</v>
      </c>
      <c r="G882" s="237"/>
      <c r="H882" s="238" t="s">
        <v>19</v>
      </c>
      <c r="I882" s="240"/>
      <c r="J882" s="237"/>
      <c r="K882" s="237"/>
      <c r="L882" s="241"/>
      <c r="M882" s="242"/>
      <c r="N882" s="243"/>
      <c r="O882" s="243"/>
      <c r="P882" s="243"/>
      <c r="Q882" s="243"/>
      <c r="R882" s="243"/>
      <c r="S882" s="243"/>
      <c r="T882" s="244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45" t="s">
        <v>143</v>
      </c>
      <c r="AU882" s="245" t="s">
        <v>82</v>
      </c>
      <c r="AV882" s="13" t="s">
        <v>80</v>
      </c>
      <c r="AW882" s="13" t="s">
        <v>33</v>
      </c>
      <c r="AX882" s="13" t="s">
        <v>72</v>
      </c>
      <c r="AY882" s="245" t="s">
        <v>132</v>
      </c>
    </row>
    <row r="883" spans="1:51" s="14" customFormat="1" ht="12">
      <c r="A883" s="14"/>
      <c r="B883" s="246"/>
      <c r="C883" s="247"/>
      <c r="D883" s="232" t="s">
        <v>143</v>
      </c>
      <c r="E883" s="248" t="s">
        <v>19</v>
      </c>
      <c r="F883" s="249" t="s">
        <v>80</v>
      </c>
      <c r="G883" s="247"/>
      <c r="H883" s="250">
        <v>1</v>
      </c>
      <c r="I883" s="251"/>
      <c r="J883" s="247"/>
      <c r="K883" s="247"/>
      <c r="L883" s="252"/>
      <c r="M883" s="253"/>
      <c r="N883" s="254"/>
      <c r="O883" s="254"/>
      <c r="P883" s="254"/>
      <c r="Q883" s="254"/>
      <c r="R883" s="254"/>
      <c r="S883" s="254"/>
      <c r="T883" s="255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T883" s="256" t="s">
        <v>143</v>
      </c>
      <c r="AU883" s="256" t="s">
        <v>82</v>
      </c>
      <c r="AV883" s="14" t="s">
        <v>82</v>
      </c>
      <c r="AW883" s="14" t="s">
        <v>33</v>
      </c>
      <c r="AX883" s="14" t="s">
        <v>72</v>
      </c>
      <c r="AY883" s="256" t="s">
        <v>132</v>
      </c>
    </row>
    <row r="884" spans="1:51" s="15" customFormat="1" ht="12">
      <c r="A884" s="15"/>
      <c r="B884" s="257"/>
      <c r="C884" s="258"/>
      <c r="D884" s="232" t="s">
        <v>143</v>
      </c>
      <c r="E884" s="259" t="s">
        <v>19</v>
      </c>
      <c r="F884" s="260" t="s">
        <v>148</v>
      </c>
      <c r="G884" s="258"/>
      <c r="H884" s="261">
        <v>5</v>
      </c>
      <c r="I884" s="262"/>
      <c r="J884" s="258"/>
      <c r="K884" s="258"/>
      <c r="L884" s="263"/>
      <c r="M884" s="264"/>
      <c r="N884" s="265"/>
      <c r="O884" s="265"/>
      <c r="P884" s="265"/>
      <c r="Q884" s="265"/>
      <c r="R884" s="265"/>
      <c r="S884" s="265"/>
      <c r="T884" s="266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T884" s="267" t="s">
        <v>143</v>
      </c>
      <c r="AU884" s="267" t="s">
        <v>82</v>
      </c>
      <c r="AV884" s="15" t="s">
        <v>139</v>
      </c>
      <c r="AW884" s="15" t="s">
        <v>33</v>
      </c>
      <c r="AX884" s="15" t="s">
        <v>80</v>
      </c>
      <c r="AY884" s="267" t="s">
        <v>132</v>
      </c>
    </row>
    <row r="885" spans="1:65" s="2" customFormat="1" ht="21.75" customHeight="1">
      <c r="A885" s="39"/>
      <c r="B885" s="40"/>
      <c r="C885" s="219" t="s">
        <v>987</v>
      </c>
      <c r="D885" s="219" t="s">
        <v>134</v>
      </c>
      <c r="E885" s="220" t="s">
        <v>988</v>
      </c>
      <c r="F885" s="221" t="s">
        <v>989</v>
      </c>
      <c r="G885" s="222" t="s">
        <v>227</v>
      </c>
      <c r="H885" s="223">
        <v>14</v>
      </c>
      <c r="I885" s="224"/>
      <c r="J885" s="225">
        <f>ROUND(I885*H885,2)</f>
        <v>0</v>
      </c>
      <c r="K885" s="221" t="s">
        <v>138</v>
      </c>
      <c r="L885" s="45"/>
      <c r="M885" s="226" t="s">
        <v>19</v>
      </c>
      <c r="N885" s="227" t="s">
        <v>43</v>
      </c>
      <c r="O885" s="85"/>
      <c r="P885" s="228">
        <f>O885*H885</f>
        <v>0</v>
      </c>
      <c r="Q885" s="228">
        <v>0</v>
      </c>
      <c r="R885" s="228">
        <f>Q885*H885</f>
        <v>0</v>
      </c>
      <c r="S885" s="228">
        <v>0.0035</v>
      </c>
      <c r="T885" s="229">
        <f>S885*H885</f>
        <v>0.049</v>
      </c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R885" s="230" t="s">
        <v>239</v>
      </c>
      <c r="AT885" s="230" t="s">
        <v>134</v>
      </c>
      <c r="AU885" s="230" t="s">
        <v>82</v>
      </c>
      <c r="AY885" s="18" t="s">
        <v>132</v>
      </c>
      <c r="BE885" s="231">
        <f>IF(N885="základní",J885,0)</f>
        <v>0</v>
      </c>
      <c r="BF885" s="231">
        <f>IF(N885="snížená",J885,0)</f>
        <v>0</v>
      </c>
      <c r="BG885" s="231">
        <f>IF(N885="zákl. přenesená",J885,0)</f>
        <v>0</v>
      </c>
      <c r="BH885" s="231">
        <f>IF(N885="sníž. přenesená",J885,0)</f>
        <v>0</v>
      </c>
      <c r="BI885" s="231">
        <f>IF(N885="nulová",J885,0)</f>
        <v>0</v>
      </c>
      <c r="BJ885" s="18" t="s">
        <v>80</v>
      </c>
      <c r="BK885" s="231">
        <f>ROUND(I885*H885,2)</f>
        <v>0</v>
      </c>
      <c r="BL885" s="18" t="s">
        <v>239</v>
      </c>
      <c r="BM885" s="230" t="s">
        <v>990</v>
      </c>
    </row>
    <row r="886" spans="1:47" s="2" customFormat="1" ht="12">
      <c r="A886" s="39"/>
      <c r="B886" s="40"/>
      <c r="C886" s="41"/>
      <c r="D886" s="232" t="s">
        <v>141</v>
      </c>
      <c r="E886" s="41"/>
      <c r="F886" s="233" t="s">
        <v>991</v>
      </c>
      <c r="G886" s="41"/>
      <c r="H886" s="41"/>
      <c r="I886" s="137"/>
      <c r="J886" s="41"/>
      <c r="K886" s="41"/>
      <c r="L886" s="45"/>
      <c r="M886" s="234"/>
      <c r="N886" s="235"/>
      <c r="O886" s="85"/>
      <c r="P886" s="85"/>
      <c r="Q886" s="85"/>
      <c r="R886" s="85"/>
      <c r="S886" s="85"/>
      <c r="T886" s="86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T886" s="18" t="s">
        <v>141</v>
      </c>
      <c r="AU886" s="18" t="s">
        <v>82</v>
      </c>
    </row>
    <row r="887" spans="1:65" s="2" customFormat="1" ht="16.5" customHeight="1">
      <c r="A887" s="39"/>
      <c r="B887" s="40"/>
      <c r="C887" s="219" t="s">
        <v>424</v>
      </c>
      <c r="D887" s="219" t="s">
        <v>134</v>
      </c>
      <c r="E887" s="220" t="s">
        <v>992</v>
      </c>
      <c r="F887" s="221" t="s">
        <v>993</v>
      </c>
      <c r="G887" s="222" t="s">
        <v>227</v>
      </c>
      <c r="H887" s="223">
        <v>14</v>
      </c>
      <c r="I887" s="224"/>
      <c r="J887" s="225">
        <f>ROUND(I887*H887,2)</f>
        <v>0</v>
      </c>
      <c r="K887" s="221" t="s">
        <v>138</v>
      </c>
      <c r="L887" s="45"/>
      <c r="M887" s="226" t="s">
        <v>19</v>
      </c>
      <c r="N887" s="227" t="s">
        <v>43</v>
      </c>
      <c r="O887" s="85"/>
      <c r="P887" s="228">
        <f>O887*H887</f>
        <v>0</v>
      </c>
      <c r="Q887" s="228">
        <v>0</v>
      </c>
      <c r="R887" s="228">
        <f>Q887*H887</f>
        <v>0</v>
      </c>
      <c r="S887" s="228">
        <v>0.00075</v>
      </c>
      <c r="T887" s="229">
        <f>S887*H887</f>
        <v>0.0105</v>
      </c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R887" s="230" t="s">
        <v>239</v>
      </c>
      <c r="AT887" s="230" t="s">
        <v>134</v>
      </c>
      <c r="AU887" s="230" t="s">
        <v>82</v>
      </c>
      <c r="AY887" s="18" t="s">
        <v>132</v>
      </c>
      <c r="BE887" s="231">
        <f>IF(N887="základní",J887,0)</f>
        <v>0</v>
      </c>
      <c r="BF887" s="231">
        <f>IF(N887="snížená",J887,0)</f>
        <v>0</v>
      </c>
      <c r="BG887" s="231">
        <f>IF(N887="zákl. přenesená",J887,0)</f>
        <v>0</v>
      </c>
      <c r="BH887" s="231">
        <f>IF(N887="sníž. přenesená",J887,0)</f>
        <v>0</v>
      </c>
      <c r="BI887" s="231">
        <f>IF(N887="nulová",J887,0)</f>
        <v>0</v>
      </c>
      <c r="BJ887" s="18" t="s">
        <v>80</v>
      </c>
      <c r="BK887" s="231">
        <f>ROUND(I887*H887,2)</f>
        <v>0</v>
      </c>
      <c r="BL887" s="18" t="s">
        <v>239</v>
      </c>
      <c r="BM887" s="230" t="s">
        <v>994</v>
      </c>
    </row>
    <row r="888" spans="1:47" s="2" customFormat="1" ht="12">
      <c r="A888" s="39"/>
      <c r="B888" s="40"/>
      <c r="C888" s="41"/>
      <c r="D888" s="232" t="s">
        <v>141</v>
      </c>
      <c r="E888" s="41"/>
      <c r="F888" s="233" t="s">
        <v>995</v>
      </c>
      <c r="G888" s="41"/>
      <c r="H888" s="41"/>
      <c r="I888" s="137"/>
      <c r="J888" s="41"/>
      <c r="K888" s="41"/>
      <c r="L888" s="45"/>
      <c r="M888" s="234"/>
      <c r="N888" s="235"/>
      <c r="O888" s="85"/>
      <c r="P888" s="85"/>
      <c r="Q888" s="85"/>
      <c r="R888" s="85"/>
      <c r="S888" s="85"/>
      <c r="T888" s="86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T888" s="18" t="s">
        <v>141</v>
      </c>
      <c r="AU888" s="18" t="s">
        <v>82</v>
      </c>
    </row>
    <row r="889" spans="1:51" s="13" customFormat="1" ht="12">
      <c r="A889" s="13"/>
      <c r="B889" s="236"/>
      <c r="C889" s="237"/>
      <c r="D889" s="232" t="s">
        <v>143</v>
      </c>
      <c r="E889" s="238" t="s">
        <v>19</v>
      </c>
      <c r="F889" s="239" t="s">
        <v>996</v>
      </c>
      <c r="G889" s="237"/>
      <c r="H889" s="238" t="s">
        <v>19</v>
      </c>
      <c r="I889" s="240"/>
      <c r="J889" s="237"/>
      <c r="K889" s="237"/>
      <c r="L889" s="241"/>
      <c r="M889" s="242"/>
      <c r="N889" s="243"/>
      <c r="O889" s="243"/>
      <c r="P889" s="243"/>
      <c r="Q889" s="243"/>
      <c r="R889" s="243"/>
      <c r="S889" s="243"/>
      <c r="T889" s="244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T889" s="245" t="s">
        <v>143</v>
      </c>
      <c r="AU889" s="245" t="s">
        <v>82</v>
      </c>
      <c r="AV889" s="13" t="s">
        <v>80</v>
      </c>
      <c r="AW889" s="13" t="s">
        <v>33</v>
      </c>
      <c r="AX889" s="13" t="s">
        <v>72</v>
      </c>
      <c r="AY889" s="245" t="s">
        <v>132</v>
      </c>
    </row>
    <row r="890" spans="1:51" s="14" customFormat="1" ht="12">
      <c r="A890" s="14"/>
      <c r="B890" s="246"/>
      <c r="C890" s="247"/>
      <c r="D890" s="232" t="s">
        <v>143</v>
      </c>
      <c r="E890" s="248" t="s">
        <v>19</v>
      </c>
      <c r="F890" s="249" t="s">
        <v>139</v>
      </c>
      <c r="G890" s="247"/>
      <c r="H890" s="250">
        <v>4</v>
      </c>
      <c r="I890" s="251"/>
      <c r="J890" s="247"/>
      <c r="K890" s="247"/>
      <c r="L890" s="252"/>
      <c r="M890" s="253"/>
      <c r="N890" s="254"/>
      <c r="O890" s="254"/>
      <c r="P890" s="254"/>
      <c r="Q890" s="254"/>
      <c r="R890" s="254"/>
      <c r="S890" s="254"/>
      <c r="T890" s="255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T890" s="256" t="s">
        <v>143</v>
      </c>
      <c r="AU890" s="256" t="s">
        <v>82</v>
      </c>
      <c r="AV890" s="14" t="s">
        <v>82</v>
      </c>
      <c r="AW890" s="14" t="s">
        <v>33</v>
      </c>
      <c r="AX890" s="14" t="s">
        <v>72</v>
      </c>
      <c r="AY890" s="256" t="s">
        <v>132</v>
      </c>
    </row>
    <row r="891" spans="1:51" s="14" customFormat="1" ht="12">
      <c r="A891" s="14"/>
      <c r="B891" s="246"/>
      <c r="C891" s="247"/>
      <c r="D891" s="232" t="s">
        <v>143</v>
      </c>
      <c r="E891" s="248" t="s">
        <v>19</v>
      </c>
      <c r="F891" s="249" t="s">
        <v>202</v>
      </c>
      <c r="G891" s="247"/>
      <c r="H891" s="250">
        <v>10</v>
      </c>
      <c r="I891" s="251"/>
      <c r="J891" s="247"/>
      <c r="K891" s="247"/>
      <c r="L891" s="252"/>
      <c r="M891" s="253"/>
      <c r="N891" s="254"/>
      <c r="O891" s="254"/>
      <c r="P891" s="254"/>
      <c r="Q891" s="254"/>
      <c r="R891" s="254"/>
      <c r="S891" s="254"/>
      <c r="T891" s="255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T891" s="256" t="s">
        <v>143</v>
      </c>
      <c r="AU891" s="256" t="s">
        <v>82</v>
      </c>
      <c r="AV891" s="14" t="s">
        <v>82</v>
      </c>
      <c r="AW891" s="14" t="s">
        <v>33</v>
      </c>
      <c r="AX891" s="14" t="s">
        <v>72</v>
      </c>
      <c r="AY891" s="256" t="s">
        <v>132</v>
      </c>
    </row>
    <row r="892" spans="1:51" s="15" customFormat="1" ht="12">
      <c r="A892" s="15"/>
      <c r="B892" s="257"/>
      <c r="C892" s="258"/>
      <c r="D892" s="232" t="s">
        <v>143</v>
      </c>
      <c r="E892" s="259" t="s">
        <v>19</v>
      </c>
      <c r="F892" s="260" t="s">
        <v>148</v>
      </c>
      <c r="G892" s="258"/>
      <c r="H892" s="261">
        <v>14</v>
      </c>
      <c r="I892" s="262"/>
      <c r="J892" s="258"/>
      <c r="K892" s="258"/>
      <c r="L892" s="263"/>
      <c r="M892" s="264"/>
      <c r="N892" s="265"/>
      <c r="O892" s="265"/>
      <c r="P892" s="265"/>
      <c r="Q892" s="265"/>
      <c r="R892" s="265"/>
      <c r="S892" s="265"/>
      <c r="T892" s="266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T892" s="267" t="s">
        <v>143</v>
      </c>
      <c r="AU892" s="267" t="s">
        <v>82</v>
      </c>
      <c r="AV892" s="15" t="s">
        <v>139</v>
      </c>
      <c r="AW892" s="15" t="s">
        <v>33</v>
      </c>
      <c r="AX892" s="15" t="s">
        <v>80</v>
      </c>
      <c r="AY892" s="267" t="s">
        <v>132</v>
      </c>
    </row>
    <row r="893" spans="1:65" s="2" customFormat="1" ht="21.75" customHeight="1">
      <c r="A893" s="39"/>
      <c r="B893" s="40"/>
      <c r="C893" s="219" t="s">
        <v>997</v>
      </c>
      <c r="D893" s="219" t="s">
        <v>134</v>
      </c>
      <c r="E893" s="220" t="s">
        <v>998</v>
      </c>
      <c r="F893" s="221" t="s">
        <v>999</v>
      </c>
      <c r="G893" s="222" t="s">
        <v>368</v>
      </c>
      <c r="H893" s="223">
        <v>737.79</v>
      </c>
      <c r="I893" s="224"/>
      <c r="J893" s="225">
        <f>ROUND(I893*H893,2)</f>
        <v>0</v>
      </c>
      <c r="K893" s="221" t="s">
        <v>138</v>
      </c>
      <c r="L893" s="45"/>
      <c r="M893" s="226" t="s">
        <v>19</v>
      </c>
      <c r="N893" s="227" t="s">
        <v>43</v>
      </c>
      <c r="O893" s="85"/>
      <c r="P893" s="228">
        <f>O893*H893</f>
        <v>0</v>
      </c>
      <c r="Q893" s="228">
        <v>0</v>
      </c>
      <c r="R893" s="228">
        <f>Q893*H893</f>
        <v>0</v>
      </c>
      <c r="S893" s="228">
        <v>0</v>
      </c>
      <c r="T893" s="229">
        <f>S893*H893</f>
        <v>0</v>
      </c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R893" s="230" t="s">
        <v>239</v>
      </c>
      <c r="AT893" s="230" t="s">
        <v>134</v>
      </c>
      <c r="AU893" s="230" t="s">
        <v>82</v>
      </c>
      <c r="AY893" s="18" t="s">
        <v>132</v>
      </c>
      <c r="BE893" s="231">
        <f>IF(N893="základní",J893,0)</f>
        <v>0</v>
      </c>
      <c r="BF893" s="231">
        <f>IF(N893="snížená",J893,0)</f>
        <v>0</v>
      </c>
      <c r="BG893" s="231">
        <f>IF(N893="zákl. přenesená",J893,0)</f>
        <v>0</v>
      </c>
      <c r="BH893" s="231">
        <f>IF(N893="sníž. přenesená",J893,0)</f>
        <v>0</v>
      </c>
      <c r="BI893" s="231">
        <f>IF(N893="nulová",J893,0)</f>
        <v>0</v>
      </c>
      <c r="BJ893" s="18" t="s">
        <v>80</v>
      </c>
      <c r="BK893" s="231">
        <f>ROUND(I893*H893,2)</f>
        <v>0</v>
      </c>
      <c r="BL893" s="18" t="s">
        <v>239</v>
      </c>
      <c r="BM893" s="230" t="s">
        <v>1000</v>
      </c>
    </row>
    <row r="894" spans="1:47" s="2" customFormat="1" ht="12">
      <c r="A894" s="39"/>
      <c r="B894" s="40"/>
      <c r="C894" s="41"/>
      <c r="D894" s="232" t="s">
        <v>141</v>
      </c>
      <c r="E894" s="41"/>
      <c r="F894" s="233" t="s">
        <v>1001</v>
      </c>
      <c r="G894" s="41"/>
      <c r="H894" s="41"/>
      <c r="I894" s="137"/>
      <c r="J894" s="41"/>
      <c r="K894" s="41"/>
      <c r="L894" s="45"/>
      <c r="M894" s="234"/>
      <c r="N894" s="235"/>
      <c r="O894" s="85"/>
      <c r="P894" s="85"/>
      <c r="Q894" s="85"/>
      <c r="R894" s="85"/>
      <c r="S894" s="85"/>
      <c r="T894" s="86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T894" s="18" t="s">
        <v>141</v>
      </c>
      <c r="AU894" s="18" t="s">
        <v>82</v>
      </c>
    </row>
    <row r="895" spans="1:51" s="13" customFormat="1" ht="12">
      <c r="A895" s="13"/>
      <c r="B895" s="236"/>
      <c r="C895" s="237"/>
      <c r="D895" s="232" t="s">
        <v>143</v>
      </c>
      <c r="E895" s="238" t="s">
        <v>19</v>
      </c>
      <c r="F895" s="239" t="s">
        <v>284</v>
      </c>
      <c r="G895" s="237"/>
      <c r="H895" s="238" t="s">
        <v>19</v>
      </c>
      <c r="I895" s="240"/>
      <c r="J895" s="237"/>
      <c r="K895" s="237"/>
      <c r="L895" s="241"/>
      <c r="M895" s="242"/>
      <c r="N895" s="243"/>
      <c r="O895" s="243"/>
      <c r="P895" s="243"/>
      <c r="Q895" s="243"/>
      <c r="R895" s="243"/>
      <c r="S895" s="243"/>
      <c r="T895" s="244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45" t="s">
        <v>143</v>
      </c>
      <c r="AU895" s="245" t="s">
        <v>82</v>
      </c>
      <c r="AV895" s="13" t="s">
        <v>80</v>
      </c>
      <c r="AW895" s="13" t="s">
        <v>33</v>
      </c>
      <c r="AX895" s="13" t="s">
        <v>72</v>
      </c>
      <c r="AY895" s="245" t="s">
        <v>132</v>
      </c>
    </row>
    <row r="896" spans="1:51" s="14" customFormat="1" ht="12">
      <c r="A896" s="14"/>
      <c r="B896" s="246"/>
      <c r="C896" s="247"/>
      <c r="D896" s="232" t="s">
        <v>143</v>
      </c>
      <c r="E896" s="248" t="s">
        <v>19</v>
      </c>
      <c r="F896" s="249" t="s">
        <v>869</v>
      </c>
      <c r="G896" s="247"/>
      <c r="H896" s="250">
        <v>468</v>
      </c>
      <c r="I896" s="251"/>
      <c r="J896" s="247"/>
      <c r="K896" s="247"/>
      <c r="L896" s="252"/>
      <c r="M896" s="253"/>
      <c r="N896" s="254"/>
      <c r="O896" s="254"/>
      <c r="P896" s="254"/>
      <c r="Q896" s="254"/>
      <c r="R896" s="254"/>
      <c r="S896" s="254"/>
      <c r="T896" s="255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T896" s="256" t="s">
        <v>143</v>
      </c>
      <c r="AU896" s="256" t="s">
        <v>82</v>
      </c>
      <c r="AV896" s="14" t="s">
        <v>82</v>
      </c>
      <c r="AW896" s="14" t="s">
        <v>33</v>
      </c>
      <c r="AX896" s="14" t="s">
        <v>72</v>
      </c>
      <c r="AY896" s="256" t="s">
        <v>132</v>
      </c>
    </row>
    <row r="897" spans="1:51" s="13" customFormat="1" ht="12">
      <c r="A897" s="13"/>
      <c r="B897" s="236"/>
      <c r="C897" s="237"/>
      <c r="D897" s="232" t="s">
        <v>143</v>
      </c>
      <c r="E897" s="238" t="s">
        <v>19</v>
      </c>
      <c r="F897" s="239" t="s">
        <v>286</v>
      </c>
      <c r="G897" s="237"/>
      <c r="H897" s="238" t="s">
        <v>19</v>
      </c>
      <c r="I897" s="240"/>
      <c r="J897" s="237"/>
      <c r="K897" s="237"/>
      <c r="L897" s="241"/>
      <c r="M897" s="242"/>
      <c r="N897" s="243"/>
      <c r="O897" s="243"/>
      <c r="P897" s="243"/>
      <c r="Q897" s="243"/>
      <c r="R897" s="243"/>
      <c r="S897" s="243"/>
      <c r="T897" s="244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245" t="s">
        <v>143</v>
      </c>
      <c r="AU897" s="245" t="s">
        <v>82</v>
      </c>
      <c r="AV897" s="13" t="s">
        <v>80</v>
      </c>
      <c r="AW897" s="13" t="s">
        <v>33</v>
      </c>
      <c r="AX897" s="13" t="s">
        <v>72</v>
      </c>
      <c r="AY897" s="245" t="s">
        <v>132</v>
      </c>
    </row>
    <row r="898" spans="1:51" s="14" customFormat="1" ht="12">
      <c r="A898" s="14"/>
      <c r="B898" s="246"/>
      <c r="C898" s="247"/>
      <c r="D898" s="232" t="s">
        <v>143</v>
      </c>
      <c r="E898" s="248" t="s">
        <v>19</v>
      </c>
      <c r="F898" s="249" t="s">
        <v>871</v>
      </c>
      <c r="G898" s="247"/>
      <c r="H898" s="250">
        <v>107.36</v>
      </c>
      <c r="I898" s="251"/>
      <c r="J898" s="247"/>
      <c r="K898" s="247"/>
      <c r="L898" s="252"/>
      <c r="M898" s="253"/>
      <c r="N898" s="254"/>
      <c r="O898" s="254"/>
      <c r="P898" s="254"/>
      <c r="Q898" s="254"/>
      <c r="R898" s="254"/>
      <c r="S898" s="254"/>
      <c r="T898" s="255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T898" s="256" t="s">
        <v>143</v>
      </c>
      <c r="AU898" s="256" t="s">
        <v>82</v>
      </c>
      <c r="AV898" s="14" t="s">
        <v>82</v>
      </c>
      <c r="AW898" s="14" t="s">
        <v>33</v>
      </c>
      <c r="AX898" s="14" t="s">
        <v>72</v>
      </c>
      <c r="AY898" s="256" t="s">
        <v>132</v>
      </c>
    </row>
    <row r="899" spans="1:51" s="13" customFormat="1" ht="12">
      <c r="A899" s="13"/>
      <c r="B899" s="236"/>
      <c r="C899" s="237"/>
      <c r="D899" s="232" t="s">
        <v>143</v>
      </c>
      <c r="E899" s="238" t="s">
        <v>19</v>
      </c>
      <c r="F899" s="239" t="s">
        <v>288</v>
      </c>
      <c r="G899" s="237"/>
      <c r="H899" s="238" t="s">
        <v>19</v>
      </c>
      <c r="I899" s="240"/>
      <c r="J899" s="237"/>
      <c r="K899" s="237"/>
      <c r="L899" s="241"/>
      <c r="M899" s="242"/>
      <c r="N899" s="243"/>
      <c r="O899" s="243"/>
      <c r="P899" s="243"/>
      <c r="Q899" s="243"/>
      <c r="R899" s="243"/>
      <c r="S899" s="243"/>
      <c r="T899" s="244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T899" s="245" t="s">
        <v>143</v>
      </c>
      <c r="AU899" s="245" t="s">
        <v>82</v>
      </c>
      <c r="AV899" s="13" t="s">
        <v>80</v>
      </c>
      <c r="AW899" s="13" t="s">
        <v>33</v>
      </c>
      <c r="AX899" s="13" t="s">
        <v>72</v>
      </c>
      <c r="AY899" s="245" t="s">
        <v>132</v>
      </c>
    </row>
    <row r="900" spans="1:51" s="14" customFormat="1" ht="12">
      <c r="A900" s="14"/>
      <c r="B900" s="246"/>
      <c r="C900" s="247"/>
      <c r="D900" s="232" t="s">
        <v>143</v>
      </c>
      <c r="E900" s="248" t="s">
        <v>19</v>
      </c>
      <c r="F900" s="249" t="s">
        <v>1002</v>
      </c>
      <c r="G900" s="247"/>
      <c r="H900" s="250">
        <v>34.2</v>
      </c>
      <c r="I900" s="251"/>
      <c r="J900" s="247"/>
      <c r="K900" s="247"/>
      <c r="L900" s="252"/>
      <c r="M900" s="253"/>
      <c r="N900" s="254"/>
      <c r="O900" s="254"/>
      <c r="P900" s="254"/>
      <c r="Q900" s="254"/>
      <c r="R900" s="254"/>
      <c r="S900" s="254"/>
      <c r="T900" s="255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T900" s="256" t="s">
        <v>143</v>
      </c>
      <c r="AU900" s="256" t="s">
        <v>82</v>
      </c>
      <c r="AV900" s="14" t="s">
        <v>82</v>
      </c>
      <c r="AW900" s="14" t="s">
        <v>33</v>
      </c>
      <c r="AX900" s="14" t="s">
        <v>72</v>
      </c>
      <c r="AY900" s="256" t="s">
        <v>132</v>
      </c>
    </row>
    <row r="901" spans="1:51" s="13" customFormat="1" ht="12">
      <c r="A901" s="13"/>
      <c r="B901" s="236"/>
      <c r="C901" s="237"/>
      <c r="D901" s="232" t="s">
        <v>143</v>
      </c>
      <c r="E901" s="238" t="s">
        <v>19</v>
      </c>
      <c r="F901" s="239" t="s">
        <v>290</v>
      </c>
      <c r="G901" s="237"/>
      <c r="H901" s="238" t="s">
        <v>19</v>
      </c>
      <c r="I901" s="240"/>
      <c r="J901" s="237"/>
      <c r="K901" s="237"/>
      <c r="L901" s="241"/>
      <c r="M901" s="242"/>
      <c r="N901" s="243"/>
      <c r="O901" s="243"/>
      <c r="P901" s="243"/>
      <c r="Q901" s="243"/>
      <c r="R901" s="243"/>
      <c r="S901" s="243"/>
      <c r="T901" s="244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T901" s="245" t="s">
        <v>143</v>
      </c>
      <c r="AU901" s="245" t="s">
        <v>82</v>
      </c>
      <c r="AV901" s="13" t="s">
        <v>80</v>
      </c>
      <c r="AW901" s="13" t="s">
        <v>33</v>
      </c>
      <c r="AX901" s="13" t="s">
        <v>72</v>
      </c>
      <c r="AY901" s="245" t="s">
        <v>132</v>
      </c>
    </row>
    <row r="902" spans="1:51" s="14" customFormat="1" ht="12">
      <c r="A902" s="14"/>
      <c r="B902" s="246"/>
      <c r="C902" s="247"/>
      <c r="D902" s="232" t="s">
        <v>143</v>
      </c>
      <c r="E902" s="248" t="s">
        <v>19</v>
      </c>
      <c r="F902" s="249" t="s">
        <v>873</v>
      </c>
      <c r="G902" s="247"/>
      <c r="H902" s="250">
        <v>11.44</v>
      </c>
      <c r="I902" s="251"/>
      <c r="J902" s="247"/>
      <c r="K902" s="247"/>
      <c r="L902" s="252"/>
      <c r="M902" s="253"/>
      <c r="N902" s="254"/>
      <c r="O902" s="254"/>
      <c r="P902" s="254"/>
      <c r="Q902" s="254"/>
      <c r="R902" s="254"/>
      <c r="S902" s="254"/>
      <c r="T902" s="255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T902" s="256" t="s">
        <v>143</v>
      </c>
      <c r="AU902" s="256" t="s">
        <v>82</v>
      </c>
      <c r="AV902" s="14" t="s">
        <v>82</v>
      </c>
      <c r="AW902" s="14" t="s">
        <v>33</v>
      </c>
      <c r="AX902" s="14" t="s">
        <v>72</v>
      </c>
      <c r="AY902" s="256" t="s">
        <v>132</v>
      </c>
    </row>
    <row r="903" spans="1:51" s="13" customFormat="1" ht="12">
      <c r="A903" s="13"/>
      <c r="B903" s="236"/>
      <c r="C903" s="237"/>
      <c r="D903" s="232" t="s">
        <v>143</v>
      </c>
      <c r="E903" s="238" t="s">
        <v>19</v>
      </c>
      <c r="F903" s="239" t="s">
        <v>292</v>
      </c>
      <c r="G903" s="237"/>
      <c r="H903" s="238" t="s">
        <v>19</v>
      </c>
      <c r="I903" s="240"/>
      <c r="J903" s="237"/>
      <c r="K903" s="237"/>
      <c r="L903" s="241"/>
      <c r="M903" s="242"/>
      <c r="N903" s="243"/>
      <c r="O903" s="243"/>
      <c r="P903" s="243"/>
      <c r="Q903" s="243"/>
      <c r="R903" s="243"/>
      <c r="S903" s="243"/>
      <c r="T903" s="244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T903" s="245" t="s">
        <v>143</v>
      </c>
      <c r="AU903" s="245" t="s">
        <v>82</v>
      </c>
      <c r="AV903" s="13" t="s">
        <v>80</v>
      </c>
      <c r="AW903" s="13" t="s">
        <v>33</v>
      </c>
      <c r="AX903" s="13" t="s">
        <v>72</v>
      </c>
      <c r="AY903" s="245" t="s">
        <v>132</v>
      </c>
    </row>
    <row r="904" spans="1:51" s="14" customFormat="1" ht="12">
      <c r="A904" s="14"/>
      <c r="B904" s="246"/>
      <c r="C904" s="247"/>
      <c r="D904" s="232" t="s">
        <v>143</v>
      </c>
      <c r="E904" s="248" t="s">
        <v>19</v>
      </c>
      <c r="F904" s="249" t="s">
        <v>1003</v>
      </c>
      <c r="G904" s="247"/>
      <c r="H904" s="250">
        <v>3.58</v>
      </c>
      <c r="I904" s="251"/>
      <c r="J904" s="247"/>
      <c r="K904" s="247"/>
      <c r="L904" s="252"/>
      <c r="M904" s="253"/>
      <c r="N904" s="254"/>
      <c r="O904" s="254"/>
      <c r="P904" s="254"/>
      <c r="Q904" s="254"/>
      <c r="R904" s="254"/>
      <c r="S904" s="254"/>
      <c r="T904" s="255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T904" s="256" t="s">
        <v>143</v>
      </c>
      <c r="AU904" s="256" t="s">
        <v>82</v>
      </c>
      <c r="AV904" s="14" t="s">
        <v>82</v>
      </c>
      <c r="AW904" s="14" t="s">
        <v>33</v>
      </c>
      <c r="AX904" s="14" t="s">
        <v>72</v>
      </c>
      <c r="AY904" s="256" t="s">
        <v>132</v>
      </c>
    </row>
    <row r="905" spans="1:51" s="13" customFormat="1" ht="12">
      <c r="A905" s="13"/>
      <c r="B905" s="236"/>
      <c r="C905" s="237"/>
      <c r="D905" s="232" t="s">
        <v>143</v>
      </c>
      <c r="E905" s="238" t="s">
        <v>19</v>
      </c>
      <c r="F905" s="239" t="s">
        <v>294</v>
      </c>
      <c r="G905" s="237"/>
      <c r="H905" s="238" t="s">
        <v>19</v>
      </c>
      <c r="I905" s="240"/>
      <c r="J905" s="237"/>
      <c r="K905" s="237"/>
      <c r="L905" s="241"/>
      <c r="M905" s="242"/>
      <c r="N905" s="243"/>
      <c r="O905" s="243"/>
      <c r="P905" s="243"/>
      <c r="Q905" s="243"/>
      <c r="R905" s="243"/>
      <c r="S905" s="243"/>
      <c r="T905" s="244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T905" s="245" t="s">
        <v>143</v>
      </c>
      <c r="AU905" s="245" t="s">
        <v>82</v>
      </c>
      <c r="AV905" s="13" t="s">
        <v>80</v>
      </c>
      <c r="AW905" s="13" t="s">
        <v>33</v>
      </c>
      <c r="AX905" s="13" t="s">
        <v>72</v>
      </c>
      <c r="AY905" s="245" t="s">
        <v>132</v>
      </c>
    </row>
    <row r="906" spans="1:51" s="14" customFormat="1" ht="12">
      <c r="A906" s="14"/>
      <c r="B906" s="246"/>
      <c r="C906" s="247"/>
      <c r="D906" s="232" t="s">
        <v>143</v>
      </c>
      <c r="E906" s="248" t="s">
        <v>19</v>
      </c>
      <c r="F906" s="249" t="s">
        <v>1004</v>
      </c>
      <c r="G906" s="247"/>
      <c r="H906" s="250">
        <v>10.8</v>
      </c>
      <c r="I906" s="251"/>
      <c r="J906" s="247"/>
      <c r="K906" s="247"/>
      <c r="L906" s="252"/>
      <c r="M906" s="253"/>
      <c r="N906" s="254"/>
      <c r="O906" s="254"/>
      <c r="P906" s="254"/>
      <c r="Q906" s="254"/>
      <c r="R906" s="254"/>
      <c r="S906" s="254"/>
      <c r="T906" s="255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T906" s="256" t="s">
        <v>143</v>
      </c>
      <c r="AU906" s="256" t="s">
        <v>82</v>
      </c>
      <c r="AV906" s="14" t="s">
        <v>82</v>
      </c>
      <c r="AW906" s="14" t="s">
        <v>33</v>
      </c>
      <c r="AX906" s="14" t="s">
        <v>72</v>
      </c>
      <c r="AY906" s="256" t="s">
        <v>132</v>
      </c>
    </row>
    <row r="907" spans="1:51" s="13" customFormat="1" ht="12">
      <c r="A907" s="13"/>
      <c r="B907" s="236"/>
      <c r="C907" s="237"/>
      <c r="D907" s="232" t="s">
        <v>143</v>
      </c>
      <c r="E907" s="238" t="s">
        <v>19</v>
      </c>
      <c r="F907" s="239" t="s">
        <v>296</v>
      </c>
      <c r="G907" s="237"/>
      <c r="H907" s="238" t="s">
        <v>19</v>
      </c>
      <c r="I907" s="240"/>
      <c r="J907" s="237"/>
      <c r="K907" s="237"/>
      <c r="L907" s="241"/>
      <c r="M907" s="242"/>
      <c r="N907" s="243"/>
      <c r="O907" s="243"/>
      <c r="P907" s="243"/>
      <c r="Q907" s="243"/>
      <c r="R907" s="243"/>
      <c r="S907" s="243"/>
      <c r="T907" s="244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T907" s="245" t="s">
        <v>143</v>
      </c>
      <c r="AU907" s="245" t="s">
        <v>82</v>
      </c>
      <c r="AV907" s="13" t="s">
        <v>80</v>
      </c>
      <c r="AW907" s="13" t="s">
        <v>33</v>
      </c>
      <c r="AX907" s="13" t="s">
        <v>72</v>
      </c>
      <c r="AY907" s="245" t="s">
        <v>132</v>
      </c>
    </row>
    <row r="908" spans="1:51" s="14" customFormat="1" ht="12">
      <c r="A908" s="14"/>
      <c r="B908" s="246"/>
      <c r="C908" s="247"/>
      <c r="D908" s="232" t="s">
        <v>143</v>
      </c>
      <c r="E908" s="248" t="s">
        <v>19</v>
      </c>
      <c r="F908" s="249" t="s">
        <v>868</v>
      </c>
      <c r="G908" s="247"/>
      <c r="H908" s="250">
        <v>8.04</v>
      </c>
      <c r="I908" s="251"/>
      <c r="J908" s="247"/>
      <c r="K908" s="247"/>
      <c r="L908" s="252"/>
      <c r="M908" s="253"/>
      <c r="N908" s="254"/>
      <c r="O908" s="254"/>
      <c r="P908" s="254"/>
      <c r="Q908" s="254"/>
      <c r="R908" s="254"/>
      <c r="S908" s="254"/>
      <c r="T908" s="255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T908" s="256" t="s">
        <v>143</v>
      </c>
      <c r="AU908" s="256" t="s">
        <v>82</v>
      </c>
      <c r="AV908" s="14" t="s">
        <v>82</v>
      </c>
      <c r="AW908" s="14" t="s">
        <v>33</v>
      </c>
      <c r="AX908" s="14" t="s">
        <v>72</v>
      </c>
      <c r="AY908" s="256" t="s">
        <v>132</v>
      </c>
    </row>
    <row r="909" spans="1:51" s="13" customFormat="1" ht="12">
      <c r="A909" s="13"/>
      <c r="B909" s="236"/>
      <c r="C909" s="237"/>
      <c r="D909" s="232" t="s">
        <v>143</v>
      </c>
      <c r="E909" s="238" t="s">
        <v>19</v>
      </c>
      <c r="F909" s="239" t="s">
        <v>298</v>
      </c>
      <c r="G909" s="237"/>
      <c r="H909" s="238" t="s">
        <v>19</v>
      </c>
      <c r="I909" s="240"/>
      <c r="J909" s="237"/>
      <c r="K909" s="237"/>
      <c r="L909" s="241"/>
      <c r="M909" s="242"/>
      <c r="N909" s="243"/>
      <c r="O909" s="243"/>
      <c r="P909" s="243"/>
      <c r="Q909" s="243"/>
      <c r="R909" s="243"/>
      <c r="S909" s="243"/>
      <c r="T909" s="244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T909" s="245" t="s">
        <v>143</v>
      </c>
      <c r="AU909" s="245" t="s">
        <v>82</v>
      </c>
      <c r="AV909" s="13" t="s">
        <v>80</v>
      </c>
      <c r="AW909" s="13" t="s">
        <v>33</v>
      </c>
      <c r="AX909" s="13" t="s">
        <v>72</v>
      </c>
      <c r="AY909" s="245" t="s">
        <v>132</v>
      </c>
    </row>
    <row r="910" spans="1:51" s="14" customFormat="1" ht="12">
      <c r="A910" s="14"/>
      <c r="B910" s="246"/>
      <c r="C910" s="247"/>
      <c r="D910" s="232" t="s">
        <v>143</v>
      </c>
      <c r="E910" s="248" t="s">
        <v>19</v>
      </c>
      <c r="F910" s="249" t="s">
        <v>874</v>
      </c>
      <c r="G910" s="247"/>
      <c r="H910" s="250">
        <v>33.6</v>
      </c>
      <c r="I910" s="251"/>
      <c r="J910" s="247"/>
      <c r="K910" s="247"/>
      <c r="L910" s="252"/>
      <c r="M910" s="253"/>
      <c r="N910" s="254"/>
      <c r="O910" s="254"/>
      <c r="P910" s="254"/>
      <c r="Q910" s="254"/>
      <c r="R910" s="254"/>
      <c r="S910" s="254"/>
      <c r="T910" s="255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T910" s="256" t="s">
        <v>143</v>
      </c>
      <c r="AU910" s="256" t="s">
        <v>82</v>
      </c>
      <c r="AV910" s="14" t="s">
        <v>82</v>
      </c>
      <c r="AW910" s="14" t="s">
        <v>33</v>
      </c>
      <c r="AX910" s="14" t="s">
        <v>72</v>
      </c>
      <c r="AY910" s="256" t="s">
        <v>132</v>
      </c>
    </row>
    <row r="911" spans="1:51" s="13" customFormat="1" ht="12">
      <c r="A911" s="13"/>
      <c r="B911" s="236"/>
      <c r="C911" s="237"/>
      <c r="D911" s="232" t="s">
        <v>143</v>
      </c>
      <c r="E911" s="238" t="s">
        <v>19</v>
      </c>
      <c r="F911" s="239" t="s">
        <v>300</v>
      </c>
      <c r="G911" s="237"/>
      <c r="H911" s="238" t="s">
        <v>19</v>
      </c>
      <c r="I911" s="240"/>
      <c r="J911" s="237"/>
      <c r="K911" s="237"/>
      <c r="L911" s="241"/>
      <c r="M911" s="242"/>
      <c r="N911" s="243"/>
      <c r="O911" s="243"/>
      <c r="P911" s="243"/>
      <c r="Q911" s="243"/>
      <c r="R911" s="243"/>
      <c r="S911" s="243"/>
      <c r="T911" s="244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T911" s="245" t="s">
        <v>143</v>
      </c>
      <c r="AU911" s="245" t="s">
        <v>82</v>
      </c>
      <c r="AV911" s="13" t="s">
        <v>80</v>
      </c>
      <c r="AW911" s="13" t="s">
        <v>33</v>
      </c>
      <c r="AX911" s="13" t="s">
        <v>72</v>
      </c>
      <c r="AY911" s="245" t="s">
        <v>132</v>
      </c>
    </row>
    <row r="912" spans="1:51" s="14" customFormat="1" ht="12">
      <c r="A912" s="14"/>
      <c r="B912" s="246"/>
      <c r="C912" s="247"/>
      <c r="D912" s="232" t="s">
        <v>143</v>
      </c>
      <c r="E912" s="248" t="s">
        <v>19</v>
      </c>
      <c r="F912" s="249" t="s">
        <v>875</v>
      </c>
      <c r="G912" s="247"/>
      <c r="H912" s="250">
        <v>5.6</v>
      </c>
      <c r="I912" s="251"/>
      <c r="J912" s="247"/>
      <c r="K912" s="247"/>
      <c r="L912" s="252"/>
      <c r="M912" s="253"/>
      <c r="N912" s="254"/>
      <c r="O912" s="254"/>
      <c r="P912" s="254"/>
      <c r="Q912" s="254"/>
      <c r="R912" s="254"/>
      <c r="S912" s="254"/>
      <c r="T912" s="255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T912" s="256" t="s">
        <v>143</v>
      </c>
      <c r="AU912" s="256" t="s">
        <v>82</v>
      </c>
      <c r="AV912" s="14" t="s">
        <v>82</v>
      </c>
      <c r="AW912" s="14" t="s">
        <v>33</v>
      </c>
      <c r="AX912" s="14" t="s">
        <v>72</v>
      </c>
      <c r="AY912" s="256" t="s">
        <v>132</v>
      </c>
    </row>
    <row r="913" spans="1:51" s="13" customFormat="1" ht="12">
      <c r="A913" s="13"/>
      <c r="B913" s="236"/>
      <c r="C913" s="237"/>
      <c r="D913" s="232" t="s">
        <v>143</v>
      </c>
      <c r="E913" s="238" t="s">
        <v>19</v>
      </c>
      <c r="F913" s="239" t="s">
        <v>302</v>
      </c>
      <c r="G913" s="237"/>
      <c r="H913" s="238" t="s">
        <v>19</v>
      </c>
      <c r="I913" s="240"/>
      <c r="J913" s="237"/>
      <c r="K913" s="237"/>
      <c r="L913" s="241"/>
      <c r="M913" s="242"/>
      <c r="N913" s="243"/>
      <c r="O913" s="243"/>
      <c r="P913" s="243"/>
      <c r="Q913" s="243"/>
      <c r="R913" s="243"/>
      <c r="S913" s="243"/>
      <c r="T913" s="244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T913" s="245" t="s">
        <v>143</v>
      </c>
      <c r="AU913" s="245" t="s">
        <v>82</v>
      </c>
      <c r="AV913" s="13" t="s">
        <v>80</v>
      </c>
      <c r="AW913" s="13" t="s">
        <v>33</v>
      </c>
      <c r="AX913" s="13" t="s">
        <v>72</v>
      </c>
      <c r="AY913" s="245" t="s">
        <v>132</v>
      </c>
    </row>
    <row r="914" spans="1:51" s="14" customFormat="1" ht="12">
      <c r="A914" s="14"/>
      <c r="B914" s="246"/>
      <c r="C914" s="247"/>
      <c r="D914" s="232" t="s">
        <v>143</v>
      </c>
      <c r="E914" s="248" t="s">
        <v>19</v>
      </c>
      <c r="F914" s="249" t="s">
        <v>870</v>
      </c>
      <c r="G914" s="247"/>
      <c r="H914" s="250">
        <v>3.6</v>
      </c>
      <c r="I914" s="251"/>
      <c r="J914" s="247"/>
      <c r="K914" s="247"/>
      <c r="L914" s="252"/>
      <c r="M914" s="253"/>
      <c r="N914" s="254"/>
      <c r="O914" s="254"/>
      <c r="P914" s="254"/>
      <c r="Q914" s="254"/>
      <c r="R914" s="254"/>
      <c r="S914" s="254"/>
      <c r="T914" s="255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T914" s="256" t="s">
        <v>143</v>
      </c>
      <c r="AU914" s="256" t="s">
        <v>82</v>
      </c>
      <c r="AV914" s="14" t="s">
        <v>82</v>
      </c>
      <c r="AW914" s="14" t="s">
        <v>33</v>
      </c>
      <c r="AX914" s="14" t="s">
        <v>72</v>
      </c>
      <c r="AY914" s="256" t="s">
        <v>132</v>
      </c>
    </row>
    <row r="915" spans="1:51" s="13" customFormat="1" ht="12">
      <c r="A915" s="13"/>
      <c r="B915" s="236"/>
      <c r="C915" s="237"/>
      <c r="D915" s="232" t="s">
        <v>143</v>
      </c>
      <c r="E915" s="238" t="s">
        <v>19</v>
      </c>
      <c r="F915" s="239" t="s">
        <v>304</v>
      </c>
      <c r="G915" s="237"/>
      <c r="H915" s="238" t="s">
        <v>19</v>
      </c>
      <c r="I915" s="240"/>
      <c r="J915" s="237"/>
      <c r="K915" s="237"/>
      <c r="L915" s="241"/>
      <c r="M915" s="242"/>
      <c r="N915" s="243"/>
      <c r="O915" s="243"/>
      <c r="P915" s="243"/>
      <c r="Q915" s="243"/>
      <c r="R915" s="243"/>
      <c r="S915" s="243"/>
      <c r="T915" s="244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T915" s="245" t="s">
        <v>143</v>
      </c>
      <c r="AU915" s="245" t="s">
        <v>82</v>
      </c>
      <c r="AV915" s="13" t="s">
        <v>80</v>
      </c>
      <c r="AW915" s="13" t="s">
        <v>33</v>
      </c>
      <c r="AX915" s="13" t="s">
        <v>72</v>
      </c>
      <c r="AY915" s="245" t="s">
        <v>132</v>
      </c>
    </row>
    <row r="916" spans="1:51" s="14" customFormat="1" ht="12">
      <c r="A916" s="14"/>
      <c r="B916" s="246"/>
      <c r="C916" s="247"/>
      <c r="D916" s="232" t="s">
        <v>143</v>
      </c>
      <c r="E916" s="248" t="s">
        <v>19</v>
      </c>
      <c r="F916" s="249" t="s">
        <v>876</v>
      </c>
      <c r="G916" s="247"/>
      <c r="H916" s="250">
        <v>1.76</v>
      </c>
      <c r="I916" s="251"/>
      <c r="J916" s="247"/>
      <c r="K916" s="247"/>
      <c r="L916" s="252"/>
      <c r="M916" s="253"/>
      <c r="N916" s="254"/>
      <c r="O916" s="254"/>
      <c r="P916" s="254"/>
      <c r="Q916" s="254"/>
      <c r="R916" s="254"/>
      <c r="S916" s="254"/>
      <c r="T916" s="255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T916" s="256" t="s">
        <v>143</v>
      </c>
      <c r="AU916" s="256" t="s">
        <v>82</v>
      </c>
      <c r="AV916" s="14" t="s">
        <v>82</v>
      </c>
      <c r="AW916" s="14" t="s">
        <v>33</v>
      </c>
      <c r="AX916" s="14" t="s">
        <v>72</v>
      </c>
      <c r="AY916" s="256" t="s">
        <v>132</v>
      </c>
    </row>
    <row r="917" spans="1:51" s="13" customFormat="1" ht="12">
      <c r="A917" s="13"/>
      <c r="B917" s="236"/>
      <c r="C917" s="237"/>
      <c r="D917" s="232" t="s">
        <v>143</v>
      </c>
      <c r="E917" s="238" t="s">
        <v>19</v>
      </c>
      <c r="F917" s="239" t="s">
        <v>306</v>
      </c>
      <c r="G917" s="237"/>
      <c r="H917" s="238" t="s">
        <v>19</v>
      </c>
      <c r="I917" s="240"/>
      <c r="J917" s="237"/>
      <c r="K917" s="237"/>
      <c r="L917" s="241"/>
      <c r="M917" s="242"/>
      <c r="N917" s="243"/>
      <c r="O917" s="243"/>
      <c r="P917" s="243"/>
      <c r="Q917" s="243"/>
      <c r="R917" s="243"/>
      <c r="S917" s="243"/>
      <c r="T917" s="244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T917" s="245" t="s">
        <v>143</v>
      </c>
      <c r="AU917" s="245" t="s">
        <v>82</v>
      </c>
      <c r="AV917" s="13" t="s">
        <v>80</v>
      </c>
      <c r="AW917" s="13" t="s">
        <v>33</v>
      </c>
      <c r="AX917" s="13" t="s">
        <v>72</v>
      </c>
      <c r="AY917" s="245" t="s">
        <v>132</v>
      </c>
    </row>
    <row r="918" spans="1:51" s="14" customFormat="1" ht="12">
      <c r="A918" s="14"/>
      <c r="B918" s="246"/>
      <c r="C918" s="247"/>
      <c r="D918" s="232" t="s">
        <v>143</v>
      </c>
      <c r="E918" s="248" t="s">
        <v>19</v>
      </c>
      <c r="F918" s="249" t="s">
        <v>1005</v>
      </c>
      <c r="G918" s="247"/>
      <c r="H918" s="250">
        <v>5.18</v>
      </c>
      <c r="I918" s="251"/>
      <c r="J918" s="247"/>
      <c r="K918" s="247"/>
      <c r="L918" s="252"/>
      <c r="M918" s="253"/>
      <c r="N918" s="254"/>
      <c r="O918" s="254"/>
      <c r="P918" s="254"/>
      <c r="Q918" s="254"/>
      <c r="R918" s="254"/>
      <c r="S918" s="254"/>
      <c r="T918" s="255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T918" s="256" t="s">
        <v>143</v>
      </c>
      <c r="AU918" s="256" t="s">
        <v>82</v>
      </c>
      <c r="AV918" s="14" t="s">
        <v>82</v>
      </c>
      <c r="AW918" s="14" t="s">
        <v>33</v>
      </c>
      <c r="AX918" s="14" t="s">
        <v>72</v>
      </c>
      <c r="AY918" s="256" t="s">
        <v>132</v>
      </c>
    </row>
    <row r="919" spans="1:51" s="13" customFormat="1" ht="12">
      <c r="A919" s="13"/>
      <c r="B919" s="236"/>
      <c r="C919" s="237"/>
      <c r="D919" s="232" t="s">
        <v>143</v>
      </c>
      <c r="E919" s="238" t="s">
        <v>19</v>
      </c>
      <c r="F919" s="239" t="s">
        <v>308</v>
      </c>
      <c r="G919" s="237"/>
      <c r="H919" s="238" t="s">
        <v>19</v>
      </c>
      <c r="I919" s="240"/>
      <c r="J919" s="237"/>
      <c r="K919" s="237"/>
      <c r="L919" s="241"/>
      <c r="M919" s="242"/>
      <c r="N919" s="243"/>
      <c r="O919" s="243"/>
      <c r="P919" s="243"/>
      <c r="Q919" s="243"/>
      <c r="R919" s="243"/>
      <c r="S919" s="243"/>
      <c r="T919" s="244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T919" s="245" t="s">
        <v>143</v>
      </c>
      <c r="AU919" s="245" t="s">
        <v>82</v>
      </c>
      <c r="AV919" s="13" t="s">
        <v>80</v>
      </c>
      <c r="AW919" s="13" t="s">
        <v>33</v>
      </c>
      <c r="AX919" s="13" t="s">
        <v>72</v>
      </c>
      <c r="AY919" s="245" t="s">
        <v>132</v>
      </c>
    </row>
    <row r="920" spans="1:51" s="14" customFormat="1" ht="12">
      <c r="A920" s="14"/>
      <c r="B920" s="246"/>
      <c r="C920" s="247"/>
      <c r="D920" s="232" t="s">
        <v>143</v>
      </c>
      <c r="E920" s="248" t="s">
        <v>19</v>
      </c>
      <c r="F920" s="249" t="s">
        <v>1006</v>
      </c>
      <c r="G920" s="247"/>
      <c r="H920" s="250">
        <v>7.55</v>
      </c>
      <c r="I920" s="251"/>
      <c r="J920" s="247"/>
      <c r="K920" s="247"/>
      <c r="L920" s="252"/>
      <c r="M920" s="253"/>
      <c r="N920" s="254"/>
      <c r="O920" s="254"/>
      <c r="P920" s="254"/>
      <c r="Q920" s="254"/>
      <c r="R920" s="254"/>
      <c r="S920" s="254"/>
      <c r="T920" s="255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T920" s="256" t="s">
        <v>143</v>
      </c>
      <c r="AU920" s="256" t="s">
        <v>82</v>
      </c>
      <c r="AV920" s="14" t="s">
        <v>82</v>
      </c>
      <c r="AW920" s="14" t="s">
        <v>33</v>
      </c>
      <c r="AX920" s="14" t="s">
        <v>72</v>
      </c>
      <c r="AY920" s="256" t="s">
        <v>132</v>
      </c>
    </row>
    <row r="921" spans="1:51" s="13" customFormat="1" ht="12">
      <c r="A921" s="13"/>
      <c r="B921" s="236"/>
      <c r="C921" s="237"/>
      <c r="D921" s="232" t="s">
        <v>143</v>
      </c>
      <c r="E921" s="238" t="s">
        <v>19</v>
      </c>
      <c r="F921" s="239" t="s">
        <v>310</v>
      </c>
      <c r="G921" s="237"/>
      <c r="H921" s="238" t="s">
        <v>19</v>
      </c>
      <c r="I921" s="240"/>
      <c r="J921" s="237"/>
      <c r="K921" s="237"/>
      <c r="L921" s="241"/>
      <c r="M921" s="242"/>
      <c r="N921" s="243"/>
      <c r="O921" s="243"/>
      <c r="P921" s="243"/>
      <c r="Q921" s="243"/>
      <c r="R921" s="243"/>
      <c r="S921" s="243"/>
      <c r="T921" s="244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T921" s="245" t="s">
        <v>143</v>
      </c>
      <c r="AU921" s="245" t="s">
        <v>82</v>
      </c>
      <c r="AV921" s="13" t="s">
        <v>80</v>
      </c>
      <c r="AW921" s="13" t="s">
        <v>33</v>
      </c>
      <c r="AX921" s="13" t="s">
        <v>72</v>
      </c>
      <c r="AY921" s="245" t="s">
        <v>132</v>
      </c>
    </row>
    <row r="922" spans="1:51" s="14" customFormat="1" ht="12">
      <c r="A922" s="14"/>
      <c r="B922" s="246"/>
      <c r="C922" s="247"/>
      <c r="D922" s="232" t="s">
        <v>143</v>
      </c>
      <c r="E922" s="248" t="s">
        <v>19</v>
      </c>
      <c r="F922" s="249" t="s">
        <v>463</v>
      </c>
      <c r="G922" s="247"/>
      <c r="H922" s="250">
        <v>12</v>
      </c>
      <c r="I922" s="251"/>
      <c r="J922" s="247"/>
      <c r="K922" s="247"/>
      <c r="L922" s="252"/>
      <c r="M922" s="253"/>
      <c r="N922" s="254"/>
      <c r="O922" s="254"/>
      <c r="P922" s="254"/>
      <c r="Q922" s="254"/>
      <c r="R922" s="254"/>
      <c r="S922" s="254"/>
      <c r="T922" s="255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T922" s="256" t="s">
        <v>143</v>
      </c>
      <c r="AU922" s="256" t="s">
        <v>82</v>
      </c>
      <c r="AV922" s="14" t="s">
        <v>82</v>
      </c>
      <c r="AW922" s="14" t="s">
        <v>33</v>
      </c>
      <c r="AX922" s="14" t="s">
        <v>72</v>
      </c>
      <c r="AY922" s="256" t="s">
        <v>132</v>
      </c>
    </row>
    <row r="923" spans="1:51" s="13" customFormat="1" ht="12">
      <c r="A923" s="13"/>
      <c r="B923" s="236"/>
      <c r="C923" s="237"/>
      <c r="D923" s="232" t="s">
        <v>143</v>
      </c>
      <c r="E923" s="238" t="s">
        <v>19</v>
      </c>
      <c r="F923" s="239" t="s">
        <v>312</v>
      </c>
      <c r="G923" s="237"/>
      <c r="H923" s="238" t="s">
        <v>19</v>
      </c>
      <c r="I923" s="240"/>
      <c r="J923" s="237"/>
      <c r="K923" s="237"/>
      <c r="L923" s="241"/>
      <c r="M923" s="242"/>
      <c r="N923" s="243"/>
      <c r="O923" s="243"/>
      <c r="P923" s="243"/>
      <c r="Q923" s="243"/>
      <c r="R923" s="243"/>
      <c r="S923" s="243"/>
      <c r="T923" s="244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T923" s="245" t="s">
        <v>143</v>
      </c>
      <c r="AU923" s="245" t="s">
        <v>82</v>
      </c>
      <c r="AV923" s="13" t="s">
        <v>80</v>
      </c>
      <c r="AW923" s="13" t="s">
        <v>33</v>
      </c>
      <c r="AX923" s="13" t="s">
        <v>72</v>
      </c>
      <c r="AY923" s="245" t="s">
        <v>132</v>
      </c>
    </row>
    <row r="924" spans="1:51" s="14" customFormat="1" ht="12">
      <c r="A924" s="14"/>
      <c r="B924" s="246"/>
      <c r="C924" s="247"/>
      <c r="D924" s="232" t="s">
        <v>143</v>
      </c>
      <c r="E924" s="248" t="s">
        <v>19</v>
      </c>
      <c r="F924" s="249" t="s">
        <v>878</v>
      </c>
      <c r="G924" s="247"/>
      <c r="H924" s="250">
        <v>19.8</v>
      </c>
      <c r="I924" s="251"/>
      <c r="J924" s="247"/>
      <c r="K924" s="247"/>
      <c r="L924" s="252"/>
      <c r="M924" s="253"/>
      <c r="N924" s="254"/>
      <c r="O924" s="254"/>
      <c r="P924" s="254"/>
      <c r="Q924" s="254"/>
      <c r="R924" s="254"/>
      <c r="S924" s="254"/>
      <c r="T924" s="255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T924" s="256" t="s">
        <v>143</v>
      </c>
      <c r="AU924" s="256" t="s">
        <v>82</v>
      </c>
      <c r="AV924" s="14" t="s">
        <v>82</v>
      </c>
      <c r="AW924" s="14" t="s">
        <v>33</v>
      </c>
      <c r="AX924" s="14" t="s">
        <v>72</v>
      </c>
      <c r="AY924" s="256" t="s">
        <v>132</v>
      </c>
    </row>
    <row r="925" spans="1:51" s="13" customFormat="1" ht="12">
      <c r="A925" s="13"/>
      <c r="B925" s="236"/>
      <c r="C925" s="237"/>
      <c r="D925" s="232" t="s">
        <v>143</v>
      </c>
      <c r="E925" s="238" t="s">
        <v>19</v>
      </c>
      <c r="F925" s="239" t="s">
        <v>314</v>
      </c>
      <c r="G925" s="237"/>
      <c r="H925" s="238" t="s">
        <v>19</v>
      </c>
      <c r="I925" s="240"/>
      <c r="J925" s="237"/>
      <c r="K925" s="237"/>
      <c r="L925" s="241"/>
      <c r="M925" s="242"/>
      <c r="N925" s="243"/>
      <c r="O925" s="243"/>
      <c r="P925" s="243"/>
      <c r="Q925" s="243"/>
      <c r="R925" s="243"/>
      <c r="S925" s="243"/>
      <c r="T925" s="244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T925" s="245" t="s">
        <v>143</v>
      </c>
      <c r="AU925" s="245" t="s">
        <v>82</v>
      </c>
      <c r="AV925" s="13" t="s">
        <v>80</v>
      </c>
      <c r="AW925" s="13" t="s">
        <v>33</v>
      </c>
      <c r="AX925" s="13" t="s">
        <v>72</v>
      </c>
      <c r="AY925" s="245" t="s">
        <v>132</v>
      </c>
    </row>
    <row r="926" spans="1:51" s="14" customFormat="1" ht="12">
      <c r="A926" s="14"/>
      <c r="B926" s="246"/>
      <c r="C926" s="247"/>
      <c r="D926" s="232" t="s">
        <v>143</v>
      </c>
      <c r="E926" s="248" t="s">
        <v>19</v>
      </c>
      <c r="F926" s="249" t="s">
        <v>879</v>
      </c>
      <c r="G926" s="247"/>
      <c r="H926" s="250">
        <v>5.28</v>
      </c>
      <c r="I926" s="251"/>
      <c r="J926" s="247"/>
      <c r="K926" s="247"/>
      <c r="L926" s="252"/>
      <c r="M926" s="253"/>
      <c r="N926" s="254"/>
      <c r="O926" s="254"/>
      <c r="P926" s="254"/>
      <c r="Q926" s="254"/>
      <c r="R926" s="254"/>
      <c r="S926" s="254"/>
      <c r="T926" s="255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T926" s="256" t="s">
        <v>143</v>
      </c>
      <c r="AU926" s="256" t="s">
        <v>82</v>
      </c>
      <c r="AV926" s="14" t="s">
        <v>82</v>
      </c>
      <c r="AW926" s="14" t="s">
        <v>33</v>
      </c>
      <c r="AX926" s="14" t="s">
        <v>72</v>
      </c>
      <c r="AY926" s="256" t="s">
        <v>132</v>
      </c>
    </row>
    <row r="927" spans="1:51" s="15" customFormat="1" ht="12">
      <c r="A927" s="15"/>
      <c r="B927" s="257"/>
      <c r="C927" s="258"/>
      <c r="D927" s="232" t="s">
        <v>143</v>
      </c>
      <c r="E927" s="259" t="s">
        <v>19</v>
      </c>
      <c r="F927" s="260" t="s">
        <v>148</v>
      </c>
      <c r="G927" s="258"/>
      <c r="H927" s="261">
        <v>737.79</v>
      </c>
      <c r="I927" s="262"/>
      <c r="J927" s="258"/>
      <c r="K927" s="258"/>
      <c r="L927" s="263"/>
      <c r="M927" s="264"/>
      <c r="N927" s="265"/>
      <c r="O927" s="265"/>
      <c r="P927" s="265"/>
      <c r="Q927" s="265"/>
      <c r="R927" s="265"/>
      <c r="S927" s="265"/>
      <c r="T927" s="266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T927" s="267" t="s">
        <v>143</v>
      </c>
      <c r="AU927" s="267" t="s">
        <v>82</v>
      </c>
      <c r="AV927" s="15" t="s">
        <v>139</v>
      </c>
      <c r="AW927" s="15" t="s">
        <v>33</v>
      </c>
      <c r="AX927" s="15" t="s">
        <v>80</v>
      </c>
      <c r="AY927" s="267" t="s">
        <v>132</v>
      </c>
    </row>
    <row r="928" spans="1:65" s="2" customFormat="1" ht="16.5" customHeight="1">
      <c r="A928" s="39"/>
      <c r="B928" s="40"/>
      <c r="C928" s="268" t="s">
        <v>1007</v>
      </c>
      <c r="D928" s="268" t="s">
        <v>220</v>
      </c>
      <c r="E928" s="269" t="s">
        <v>1008</v>
      </c>
      <c r="F928" s="270" t="s">
        <v>1009</v>
      </c>
      <c r="G928" s="271" t="s">
        <v>368</v>
      </c>
      <c r="H928" s="272">
        <v>737.79</v>
      </c>
      <c r="I928" s="273"/>
      <c r="J928" s="274">
        <f>ROUND(I928*H928,2)</f>
        <v>0</v>
      </c>
      <c r="K928" s="270" t="s">
        <v>138</v>
      </c>
      <c r="L928" s="275"/>
      <c r="M928" s="276" t="s">
        <v>19</v>
      </c>
      <c r="N928" s="277" t="s">
        <v>43</v>
      </c>
      <c r="O928" s="85"/>
      <c r="P928" s="228">
        <f>O928*H928</f>
        <v>0</v>
      </c>
      <c r="Q928" s="228">
        <v>0.003</v>
      </c>
      <c r="R928" s="228">
        <f>Q928*H928</f>
        <v>2.21337</v>
      </c>
      <c r="S928" s="228">
        <v>0</v>
      </c>
      <c r="T928" s="229">
        <f>S928*H928</f>
        <v>0</v>
      </c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R928" s="230" t="s">
        <v>396</v>
      </c>
      <c r="AT928" s="230" t="s">
        <v>220</v>
      </c>
      <c r="AU928" s="230" t="s">
        <v>82</v>
      </c>
      <c r="AY928" s="18" t="s">
        <v>132</v>
      </c>
      <c r="BE928" s="231">
        <f>IF(N928="základní",J928,0)</f>
        <v>0</v>
      </c>
      <c r="BF928" s="231">
        <f>IF(N928="snížená",J928,0)</f>
        <v>0</v>
      </c>
      <c r="BG928" s="231">
        <f>IF(N928="zákl. přenesená",J928,0)</f>
        <v>0</v>
      </c>
      <c r="BH928" s="231">
        <f>IF(N928="sníž. přenesená",J928,0)</f>
        <v>0</v>
      </c>
      <c r="BI928" s="231">
        <f>IF(N928="nulová",J928,0)</f>
        <v>0</v>
      </c>
      <c r="BJ928" s="18" t="s">
        <v>80</v>
      </c>
      <c r="BK928" s="231">
        <f>ROUND(I928*H928,2)</f>
        <v>0</v>
      </c>
      <c r="BL928" s="18" t="s">
        <v>239</v>
      </c>
      <c r="BM928" s="230" t="s">
        <v>1010</v>
      </c>
    </row>
    <row r="929" spans="1:47" s="2" customFormat="1" ht="12">
      <c r="A929" s="39"/>
      <c r="B929" s="40"/>
      <c r="C929" s="41"/>
      <c r="D929" s="232" t="s">
        <v>141</v>
      </c>
      <c r="E929" s="41"/>
      <c r="F929" s="233" t="s">
        <v>1009</v>
      </c>
      <c r="G929" s="41"/>
      <c r="H929" s="41"/>
      <c r="I929" s="137"/>
      <c r="J929" s="41"/>
      <c r="K929" s="41"/>
      <c r="L929" s="45"/>
      <c r="M929" s="234"/>
      <c r="N929" s="235"/>
      <c r="O929" s="85"/>
      <c r="P929" s="85"/>
      <c r="Q929" s="85"/>
      <c r="R929" s="85"/>
      <c r="S929" s="85"/>
      <c r="T929" s="86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T929" s="18" t="s">
        <v>141</v>
      </c>
      <c r="AU929" s="18" t="s">
        <v>82</v>
      </c>
    </row>
    <row r="930" spans="1:65" s="2" customFormat="1" ht="16.5" customHeight="1">
      <c r="A930" s="39"/>
      <c r="B930" s="40"/>
      <c r="C930" s="268" t="s">
        <v>1011</v>
      </c>
      <c r="D930" s="268" t="s">
        <v>220</v>
      </c>
      <c r="E930" s="269" t="s">
        <v>1012</v>
      </c>
      <c r="F930" s="270" t="s">
        <v>1013</v>
      </c>
      <c r="G930" s="271" t="s">
        <v>1014</v>
      </c>
      <c r="H930" s="272">
        <v>454</v>
      </c>
      <c r="I930" s="273"/>
      <c r="J930" s="274">
        <f>ROUND(I930*H930,2)</f>
        <v>0</v>
      </c>
      <c r="K930" s="270" t="s">
        <v>138</v>
      </c>
      <c r="L930" s="275"/>
      <c r="M930" s="276" t="s">
        <v>19</v>
      </c>
      <c r="N930" s="277" t="s">
        <v>43</v>
      </c>
      <c r="O930" s="85"/>
      <c r="P930" s="228">
        <f>O930*H930</f>
        <v>0</v>
      </c>
      <c r="Q930" s="228">
        <v>0.0002</v>
      </c>
      <c r="R930" s="228">
        <f>Q930*H930</f>
        <v>0.0908</v>
      </c>
      <c r="S930" s="228">
        <v>0</v>
      </c>
      <c r="T930" s="229">
        <f>S930*H930</f>
        <v>0</v>
      </c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R930" s="230" t="s">
        <v>396</v>
      </c>
      <c r="AT930" s="230" t="s">
        <v>220</v>
      </c>
      <c r="AU930" s="230" t="s">
        <v>82</v>
      </c>
      <c r="AY930" s="18" t="s">
        <v>132</v>
      </c>
      <c r="BE930" s="231">
        <f>IF(N930="základní",J930,0)</f>
        <v>0</v>
      </c>
      <c r="BF930" s="231">
        <f>IF(N930="snížená",J930,0)</f>
        <v>0</v>
      </c>
      <c r="BG930" s="231">
        <f>IF(N930="zákl. přenesená",J930,0)</f>
        <v>0</v>
      </c>
      <c r="BH930" s="231">
        <f>IF(N930="sníž. přenesená",J930,0)</f>
        <v>0</v>
      </c>
      <c r="BI930" s="231">
        <f>IF(N930="nulová",J930,0)</f>
        <v>0</v>
      </c>
      <c r="BJ930" s="18" t="s">
        <v>80</v>
      </c>
      <c r="BK930" s="231">
        <f>ROUND(I930*H930,2)</f>
        <v>0</v>
      </c>
      <c r="BL930" s="18" t="s">
        <v>239</v>
      </c>
      <c r="BM930" s="230" t="s">
        <v>1015</v>
      </c>
    </row>
    <row r="931" spans="1:47" s="2" customFormat="1" ht="12">
      <c r="A931" s="39"/>
      <c r="B931" s="40"/>
      <c r="C931" s="41"/>
      <c r="D931" s="232" t="s">
        <v>141</v>
      </c>
      <c r="E931" s="41"/>
      <c r="F931" s="233" t="s">
        <v>1013</v>
      </c>
      <c r="G931" s="41"/>
      <c r="H931" s="41"/>
      <c r="I931" s="137"/>
      <c r="J931" s="41"/>
      <c r="K931" s="41"/>
      <c r="L931" s="45"/>
      <c r="M931" s="234"/>
      <c r="N931" s="235"/>
      <c r="O931" s="85"/>
      <c r="P931" s="85"/>
      <c r="Q931" s="85"/>
      <c r="R931" s="85"/>
      <c r="S931" s="85"/>
      <c r="T931" s="86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T931" s="18" t="s">
        <v>141</v>
      </c>
      <c r="AU931" s="18" t="s">
        <v>82</v>
      </c>
    </row>
    <row r="932" spans="1:51" s="14" customFormat="1" ht="12">
      <c r="A932" s="14"/>
      <c r="B932" s="246"/>
      <c r="C932" s="247"/>
      <c r="D932" s="232" t="s">
        <v>143</v>
      </c>
      <c r="E932" s="248" t="s">
        <v>19</v>
      </c>
      <c r="F932" s="249" t="s">
        <v>1016</v>
      </c>
      <c r="G932" s="247"/>
      <c r="H932" s="250">
        <v>454</v>
      </c>
      <c r="I932" s="251"/>
      <c r="J932" s="247"/>
      <c r="K932" s="247"/>
      <c r="L932" s="252"/>
      <c r="M932" s="253"/>
      <c r="N932" s="254"/>
      <c r="O932" s="254"/>
      <c r="P932" s="254"/>
      <c r="Q932" s="254"/>
      <c r="R932" s="254"/>
      <c r="S932" s="254"/>
      <c r="T932" s="255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T932" s="256" t="s">
        <v>143</v>
      </c>
      <c r="AU932" s="256" t="s">
        <v>82</v>
      </c>
      <c r="AV932" s="14" t="s">
        <v>82</v>
      </c>
      <c r="AW932" s="14" t="s">
        <v>33</v>
      </c>
      <c r="AX932" s="14" t="s">
        <v>72</v>
      </c>
      <c r="AY932" s="256" t="s">
        <v>132</v>
      </c>
    </row>
    <row r="933" spans="1:51" s="15" customFormat="1" ht="12">
      <c r="A933" s="15"/>
      <c r="B933" s="257"/>
      <c r="C933" s="258"/>
      <c r="D933" s="232" t="s">
        <v>143</v>
      </c>
      <c r="E933" s="259" t="s">
        <v>19</v>
      </c>
      <c r="F933" s="260" t="s">
        <v>148</v>
      </c>
      <c r="G933" s="258"/>
      <c r="H933" s="261">
        <v>454</v>
      </c>
      <c r="I933" s="262"/>
      <c r="J933" s="258"/>
      <c r="K933" s="258"/>
      <c r="L933" s="263"/>
      <c r="M933" s="264"/>
      <c r="N933" s="265"/>
      <c r="O933" s="265"/>
      <c r="P933" s="265"/>
      <c r="Q933" s="265"/>
      <c r="R933" s="265"/>
      <c r="S933" s="265"/>
      <c r="T933" s="266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T933" s="267" t="s">
        <v>143</v>
      </c>
      <c r="AU933" s="267" t="s">
        <v>82</v>
      </c>
      <c r="AV933" s="15" t="s">
        <v>139</v>
      </c>
      <c r="AW933" s="15" t="s">
        <v>33</v>
      </c>
      <c r="AX933" s="15" t="s">
        <v>80</v>
      </c>
      <c r="AY933" s="267" t="s">
        <v>132</v>
      </c>
    </row>
    <row r="934" spans="1:65" s="2" customFormat="1" ht="21.75" customHeight="1">
      <c r="A934" s="39"/>
      <c r="B934" s="40"/>
      <c r="C934" s="219" t="s">
        <v>1017</v>
      </c>
      <c r="D934" s="219" t="s">
        <v>134</v>
      </c>
      <c r="E934" s="220" t="s">
        <v>1018</v>
      </c>
      <c r="F934" s="221" t="s">
        <v>1019</v>
      </c>
      <c r="G934" s="222" t="s">
        <v>179</v>
      </c>
      <c r="H934" s="223">
        <v>12.731</v>
      </c>
      <c r="I934" s="224"/>
      <c r="J934" s="225">
        <f>ROUND(I934*H934,2)</f>
        <v>0</v>
      </c>
      <c r="K934" s="221" t="s">
        <v>138</v>
      </c>
      <c r="L934" s="45"/>
      <c r="M934" s="226" t="s">
        <v>19</v>
      </c>
      <c r="N934" s="227" t="s">
        <v>43</v>
      </c>
      <c r="O934" s="85"/>
      <c r="P934" s="228">
        <f>O934*H934</f>
        <v>0</v>
      </c>
      <c r="Q934" s="228">
        <v>0</v>
      </c>
      <c r="R934" s="228">
        <f>Q934*H934</f>
        <v>0</v>
      </c>
      <c r="S934" s="228">
        <v>0</v>
      </c>
      <c r="T934" s="229">
        <f>S934*H934</f>
        <v>0</v>
      </c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R934" s="230" t="s">
        <v>239</v>
      </c>
      <c r="AT934" s="230" t="s">
        <v>134</v>
      </c>
      <c r="AU934" s="230" t="s">
        <v>82</v>
      </c>
      <c r="AY934" s="18" t="s">
        <v>132</v>
      </c>
      <c r="BE934" s="231">
        <f>IF(N934="základní",J934,0)</f>
        <v>0</v>
      </c>
      <c r="BF934" s="231">
        <f>IF(N934="snížená",J934,0)</f>
        <v>0</v>
      </c>
      <c r="BG934" s="231">
        <f>IF(N934="zákl. přenesená",J934,0)</f>
        <v>0</v>
      </c>
      <c r="BH934" s="231">
        <f>IF(N934="sníž. přenesená",J934,0)</f>
        <v>0</v>
      </c>
      <c r="BI934" s="231">
        <f>IF(N934="nulová",J934,0)</f>
        <v>0</v>
      </c>
      <c r="BJ934" s="18" t="s">
        <v>80</v>
      </c>
      <c r="BK934" s="231">
        <f>ROUND(I934*H934,2)</f>
        <v>0</v>
      </c>
      <c r="BL934" s="18" t="s">
        <v>239</v>
      </c>
      <c r="BM934" s="230" t="s">
        <v>1020</v>
      </c>
    </row>
    <row r="935" spans="1:47" s="2" customFormat="1" ht="12">
      <c r="A935" s="39"/>
      <c r="B935" s="40"/>
      <c r="C935" s="41"/>
      <c r="D935" s="232" t="s">
        <v>141</v>
      </c>
      <c r="E935" s="41"/>
      <c r="F935" s="233" t="s">
        <v>1021</v>
      </c>
      <c r="G935" s="41"/>
      <c r="H935" s="41"/>
      <c r="I935" s="137"/>
      <c r="J935" s="41"/>
      <c r="K935" s="41"/>
      <c r="L935" s="45"/>
      <c r="M935" s="234"/>
      <c r="N935" s="235"/>
      <c r="O935" s="85"/>
      <c r="P935" s="85"/>
      <c r="Q935" s="85"/>
      <c r="R935" s="85"/>
      <c r="S935" s="85"/>
      <c r="T935" s="86"/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T935" s="18" t="s">
        <v>141</v>
      </c>
      <c r="AU935" s="18" t="s">
        <v>82</v>
      </c>
    </row>
    <row r="936" spans="1:63" s="12" customFormat="1" ht="22.8" customHeight="1">
      <c r="A936" s="12"/>
      <c r="B936" s="203"/>
      <c r="C936" s="204"/>
      <c r="D936" s="205" t="s">
        <v>71</v>
      </c>
      <c r="E936" s="217" t="s">
        <v>1022</v>
      </c>
      <c r="F936" s="217" t="s">
        <v>1023</v>
      </c>
      <c r="G936" s="204"/>
      <c r="H936" s="204"/>
      <c r="I936" s="207"/>
      <c r="J936" s="218">
        <f>BK936</f>
        <v>0</v>
      </c>
      <c r="K936" s="204"/>
      <c r="L936" s="209"/>
      <c r="M936" s="210"/>
      <c r="N936" s="211"/>
      <c r="O936" s="211"/>
      <c r="P936" s="212">
        <f>SUM(P937:P951)</f>
        <v>0</v>
      </c>
      <c r="Q936" s="211"/>
      <c r="R936" s="212">
        <f>SUM(R937:R951)</f>
        <v>0</v>
      </c>
      <c r="S936" s="211"/>
      <c r="T936" s="213">
        <f>SUM(T937:T951)</f>
        <v>0.33840000000000003</v>
      </c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R936" s="214" t="s">
        <v>82</v>
      </c>
      <c r="AT936" s="215" t="s">
        <v>71</v>
      </c>
      <c r="AU936" s="215" t="s">
        <v>80</v>
      </c>
      <c r="AY936" s="214" t="s">
        <v>132</v>
      </c>
      <c r="BK936" s="216">
        <f>SUM(BK937:BK951)</f>
        <v>0</v>
      </c>
    </row>
    <row r="937" spans="1:65" s="2" customFormat="1" ht="21.75" customHeight="1">
      <c r="A937" s="39"/>
      <c r="B937" s="40"/>
      <c r="C937" s="219" t="s">
        <v>1024</v>
      </c>
      <c r="D937" s="219" t="s">
        <v>134</v>
      </c>
      <c r="E937" s="220" t="s">
        <v>1025</v>
      </c>
      <c r="F937" s="221" t="s">
        <v>1026</v>
      </c>
      <c r="G937" s="222" t="s">
        <v>227</v>
      </c>
      <c r="H937" s="223">
        <v>1</v>
      </c>
      <c r="I937" s="224"/>
      <c r="J937" s="225">
        <f>ROUND(I937*H937,2)</f>
        <v>0</v>
      </c>
      <c r="K937" s="221" t="s">
        <v>138</v>
      </c>
      <c r="L937" s="45"/>
      <c r="M937" s="226" t="s">
        <v>19</v>
      </c>
      <c r="N937" s="227" t="s">
        <v>43</v>
      </c>
      <c r="O937" s="85"/>
      <c r="P937" s="228">
        <f>O937*H937</f>
        <v>0</v>
      </c>
      <c r="Q937" s="228">
        <v>0</v>
      </c>
      <c r="R937" s="228">
        <f>Q937*H937</f>
        <v>0</v>
      </c>
      <c r="S937" s="228">
        <v>0</v>
      </c>
      <c r="T937" s="229">
        <f>S937*H937</f>
        <v>0</v>
      </c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R937" s="230" t="s">
        <v>239</v>
      </c>
      <c r="AT937" s="230" t="s">
        <v>134</v>
      </c>
      <c r="AU937" s="230" t="s">
        <v>82</v>
      </c>
      <c r="AY937" s="18" t="s">
        <v>132</v>
      </c>
      <c r="BE937" s="231">
        <f>IF(N937="základní",J937,0)</f>
        <v>0</v>
      </c>
      <c r="BF937" s="231">
        <f>IF(N937="snížená",J937,0)</f>
        <v>0</v>
      </c>
      <c r="BG937" s="231">
        <f>IF(N937="zákl. přenesená",J937,0)</f>
        <v>0</v>
      </c>
      <c r="BH937" s="231">
        <f>IF(N937="sníž. přenesená",J937,0)</f>
        <v>0</v>
      </c>
      <c r="BI937" s="231">
        <f>IF(N937="nulová",J937,0)</f>
        <v>0</v>
      </c>
      <c r="BJ937" s="18" t="s">
        <v>80</v>
      </c>
      <c r="BK937" s="231">
        <f>ROUND(I937*H937,2)</f>
        <v>0</v>
      </c>
      <c r="BL937" s="18" t="s">
        <v>239</v>
      </c>
      <c r="BM937" s="230" t="s">
        <v>1027</v>
      </c>
    </row>
    <row r="938" spans="1:47" s="2" customFormat="1" ht="12">
      <c r="A938" s="39"/>
      <c r="B938" s="40"/>
      <c r="C938" s="41"/>
      <c r="D938" s="232" t="s">
        <v>141</v>
      </c>
      <c r="E938" s="41"/>
      <c r="F938" s="233" t="s">
        <v>1028</v>
      </c>
      <c r="G938" s="41"/>
      <c r="H938" s="41"/>
      <c r="I938" s="137"/>
      <c r="J938" s="41"/>
      <c r="K938" s="41"/>
      <c r="L938" s="45"/>
      <c r="M938" s="234"/>
      <c r="N938" s="235"/>
      <c r="O938" s="85"/>
      <c r="P938" s="85"/>
      <c r="Q938" s="85"/>
      <c r="R938" s="85"/>
      <c r="S938" s="85"/>
      <c r="T938" s="86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T938" s="18" t="s">
        <v>141</v>
      </c>
      <c r="AU938" s="18" t="s">
        <v>82</v>
      </c>
    </row>
    <row r="939" spans="1:51" s="13" customFormat="1" ht="12">
      <c r="A939" s="13"/>
      <c r="B939" s="236"/>
      <c r="C939" s="237"/>
      <c r="D939" s="232" t="s">
        <v>143</v>
      </c>
      <c r="E939" s="238" t="s">
        <v>19</v>
      </c>
      <c r="F939" s="239" t="s">
        <v>945</v>
      </c>
      <c r="G939" s="237"/>
      <c r="H939" s="238" t="s">
        <v>19</v>
      </c>
      <c r="I939" s="240"/>
      <c r="J939" s="237"/>
      <c r="K939" s="237"/>
      <c r="L939" s="241"/>
      <c r="M939" s="242"/>
      <c r="N939" s="243"/>
      <c r="O939" s="243"/>
      <c r="P939" s="243"/>
      <c r="Q939" s="243"/>
      <c r="R939" s="243"/>
      <c r="S939" s="243"/>
      <c r="T939" s="244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T939" s="245" t="s">
        <v>143</v>
      </c>
      <c r="AU939" s="245" t="s">
        <v>82</v>
      </c>
      <c r="AV939" s="13" t="s">
        <v>80</v>
      </c>
      <c r="AW939" s="13" t="s">
        <v>33</v>
      </c>
      <c r="AX939" s="13" t="s">
        <v>72</v>
      </c>
      <c r="AY939" s="245" t="s">
        <v>132</v>
      </c>
    </row>
    <row r="940" spans="1:51" s="14" customFormat="1" ht="12">
      <c r="A940" s="14"/>
      <c r="B940" s="246"/>
      <c r="C940" s="247"/>
      <c r="D940" s="232" t="s">
        <v>143</v>
      </c>
      <c r="E940" s="248" t="s">
        <v>19</v>
      </c>
      <c r="F940" s="249" t="s">
        <v>80</v>
      </c>
      <c r="G940" s="247"/>
      <c r="H940" s="250">
        <v>1</v>
      </c>
      <c r="I940" s="251"/>
      <c r="J940" s="247"/>
      <c r="K940" s="247"/>
      <c r="L940" s="252"/>
      <c r="M940" s="253"/>
      <c r="N940" s="254"/>
      <c r="O940" s="254"/>
      <c r="P940" s="254"/>
      <c r="Q940" s="254"/>
      <c r="R940" s="254"/>
      <c r="S940" s="254"/>
      <c r="T940" s="255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T940" s="256" t="s">
        <v>143</v>
      </c>
      <c r="AU940" s="256" t="s">
        <v>82</v>
      </c>
      <c r="AV940" s="14" t="s">
        <v>82</v>
      </c>
      <c r="AW940" s="14" t="s">
        <v>33</v>
      </c>
      <c r="AX940" s="14" t="s">
        <v>72</v>
      </c>
      <c r="AY940" s="256" t="s">
        <v>132</v>
      </c>
    </row>
    <row r="941" spans="1:51" s="15" customFormat="1" ht="12">
      <c r="A941" s="15"/>
      <c r="B941" s="257"/>
      <c r="C941" s="258"/>
      <c r="D941" s="232" t="s">
        <v>143</v>
      </c>
      <c r="E941" s="259" t="s">
        <v>19</v>
      </c>
      <c r="F941" s="260" t="s">
        <v>148</v>
      </c>
      <c r="G941" s="258"/>
      <c r="H941" s="261">
        <v>1</v>
      </c>
      <c r="I941" s="262"/>
      <c r="J941" s="258"/>
      <c r="K941" s="258"/>
      <c r="L941" s="263"/>
      <c r="M941" s="264"/>
      <c r="N941" s="265"/>
      <c r="O941" s="265"/>
      <c r="P941" s="265"/>
      <c r="Q941" s="265"/>
      <c r="R941" s="265"/>
      <c r="S941" s="265"/>
      <c r="T941" s="266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T941" s="267" t="s">
        <v>143</v>
      </c>
      <c r="AU941" s="267" t="s">
        <v>82</v>
      </c>
      <c r="AV941" s="15" t="s">
        <v>139</v>
      </c>
      <c r="AW941" s="15" t="s">
        <v>33</v>
      </c>
      <c r="AX941" s="15" t="s">
        <v>80</v>
      </c>
      <c r="AY941" s="267" t="s">
        <v>132</v>
      </c>
    </row>
    <row r="942" spans="1:65" s="2" customFormat="1" ht="21.75" customHeight="1">
      <c r="A942" s="39"/>
      <c r="B942" s="40"/>
      <c r="C942" s="219" t="s">
        <v>1029</v>
      </c>
      <c r="D942" s="219" t="s">
        <v>134</v>
      </c>
      <c r="E942" s="220" t="s">
        <v>1030</v>
      </c>
      <c r="F942" s="221" t="s">
        <v>1031</v>
      </c>
      <c r="G942" s="222" t="s">
        <v>227</v>
      </c>
      <c r="H942" s="223">
        <v>696</v>
      </c>
      <c r="I942" s="224"/>
      <c r="J942" s="225">
        <f>ROUND(I942*H942,2)</f>
        <v>0</v>
      </c>
      <c r="K942" s="221" t="s">
        <v>138</v>
      </c>
      <c r="L942" s="45"/>
      <c r="M942" s="226" t="s">
        <v>19</v>
      </c>
      <c r="N942" s="227" t="s">
        <v>43</v>
      </c>
      <c r="O942" s="85"/>
      <c r="P942" s="228">
        <f>O942*H942</f>
        <v>0</v>
      </c>
      <c r="Q942" s="228">
        <v>0</v>
      </c>
      <c r="R942" s="228">
        <f>Q942*H942</f>
        <v>0</v>
      </c>
      <c r="S942" s="228">
        <v>0.0004</v>
      </c>
      <c r="T942" s="229">
        <f>S942*H942</f>
        <v>0.27840000000000004</v>
      </c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R942" s="230" t="s">
        <v>239</v>
      </c>
      <c r="AT942" s="230" t="s">
        <v>134</v>
      </c>
      <c r="AU942" s="230" t="s">
        <v>82</v>
      </c>
      <c r="AY942" s="18" t="s">
        <v>132</v>
      </c>
      <c r="BE942" s="231">
        <f>IF(N942="základní",J942,0)</f>
        <v>0</v>
      </c>
      <c r="BF942" s="231">
        <f>IF(N942="snížená",J942,0)</f>
        <v>0</v>
      </c>
      <c r="BG942" s="231">
        <f>IF(N942="zákl. přenesená",J942,0)</f>
        <v>0</v>
      </c>
      <c r="BH942" s="231">
        <f>IF(N942="sníž. přenesená",J942,0)</f>
        <v>0</v>
      </c>
      <c r="BI942" s="231">
        <f>IF(N942="nulová",J942,0)</f>
        <v>0</v>
      </c>
      <c r="BJ942" s="18" t="s">
        <v>80</v>
      </c>
      <c r="BK942" s="231">
        <f>ROUND(I942*H942,2)</f>
        <v>0</v>
      </c>
      <c r="BL942" s="18" t="s">
        <v>239</v>
      </c>
      <c r="BM942" s="230" t="s">
        <v>1032</v>
      </c>
    </row>
    <row r="943" spans="1:47" s="2" customFormat="1" ht="12">
      <c r="A943" s="39"/>
      <c r="B943" s="40"/>
      <c r="C943" s="41"/>
      <c r="D943" s="232" t="s">
        <v>141</v>
      </c>
      <c r="E943" s="41"/>
      <c r="F943" s="233" t="s">
        <v>1033</v>
      </c>
      <c r="G943" s="41"/>
      <c r="H943" s="41"/>
      <c r="I943" s="137"/>
      <c r="J943" s="41"/>
      <c r="K943" s="41"/>
      <c r="L943" s="45"/>
      <c r="M943" s="234"/>
      <c r="N943" s="235"/>
      <c r="O943" s="85"/>
      <c r="P943" s="85"/>
      <c r="Q943" s="85"/>
      <c r="R943" s="85"/>
      <c r="S943" s="85"/>
      <c r="T943" s="86"/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T943" s="18" t="s">
        <v>141</v>
      </c>
      <c r="AU943" s="18" t="s">
        <v>82</v>
      </c>
    </row>
    <row r="944" spans="1:51" s="13" customFormat="1" ht="12">
      <c r="A944" s="13"/>
      <c r="B944" s="236"/>
      <c r="C944" s="237"/>
      <c r="D944" s="232" t="s">
        <v>143</v>
      </c>
      <c r="E944" s="238" t="s">
        <v>19</v>
      </c>
      <c r="F944" s="239" t="s">
        <v>1034</v>
      </c>
      <c r="G944" s="237"/>
      <c r="H944" s="238" t="s">
        <v>19</v>
      </c>
      <c r="I944" s="240"/>
      <c r="J944" s="237"/>
      <c r="K944" s="237"/>
      <c r="L944" s="241"/>
      <c r="M944" s="242"/>
      <c r="N944" s="243"/>
      <c r="O944" s="243"/>
      <c r="P944" s="243"/>
      <c r="Q944" s="243"/>
      <c r="R944" s="243"/>
      <c r="S944" s="243"/>
      <c r="T944" s="244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T944" s="245" t="s">
        <v>143</v>
      </c>
      <c r="AU944" s="245" t="s">
        <v>82</v>
      </c>
      <c r="AV944" s="13" t="s">
        <v>80</v>
      </c>
      <c r="AW944" s="13" t="s">
        <v>33</v>
      </c>
      <c r="AX944" s="13" t="s">
        <v>72</v>
      </c>
      <c r="AY944" s="245" t="s">
        <v>132</v>
      </c>
    </row>
    <row r="945" spans="1:51" s="14" customFormat="1" ht="12">
      <c r="A945" s="14"/>
      <c r="B945" s="246"/>
      <c r="C945" s="247"/>
      <c r="D945" s="232" t="s">
        <v>143</v>
      </c>
      <c r="E945" s="248" t="s">
        <v>19</v>
      </c>
      <c r="F945" s="249" t="s">
        <v>1035</v>
      </c>
      <c r="G945" s="247"/>
      <c r="H945" s="250">
        <v>696</v>
      </c>
      <c r="I945" s="251"/>
      <c r="J945" s="247"/>
      <c r="K945" s="247"/>
      <c r="L945" s="252"/>
      <c r="M945" s="253"/>
      <c r="N945" s="254"/>
      <c r="O945" s="254"/>
      <c r="P945" s="254"/>
      <c r="Q945" s="254"/>
      <c r="R945" s="254"/>
      <c r="S945" s="254"/>
      <c r="T945" s="255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T945" s="256" t="s">
        <v>143</v>
      </c>
      <c r="AU945" s="256" t="s">
        <v>82</v>
      </c>
      <c r="AV945" s="14" t="s">
        <v>82</v>
      </c>
      <c r="AW945" s="14" t="s">
        <v>33</v>
      </c>
      <c r="AX945" s="14" t="s">
        <v>72</v>
      </c>
      <c r="AY945" s="256" t="s">
        <v>132</v>
      </c>
    </row>
    <row r="946" spans="1:51" s="15" customFormat="1" ht="12">
      <c r="A946" s="15"/>
      <c r="B946" s="257"/>
      <c r="C946" s="258"/>
      <c r="D946" s="232" t="s">
        <v>143</v>
      </c>
      <c r="E946" s="259" t="s">
        <v>19</v>
      </c>
      <c r="F946" s="260" t="s">
        <v>148</v>
      </c>
      <c r="G946" s="258"/>
      <c r="H946" s="261">
        <v>696</v>
      </c>
      <c r="I946" s="262"/>
      <c r="J946" s="258"/>
      <c r="K946" s="258"/>
      <c r="L946" s="263"/>
      <c r="M946" s="264"/>
      <c r="N946" s="265"/>
      <c r="O946" s="265"/>
      <c r="P946" s="265"/>
      <c r="Q946" s="265"/>
      <c r="R946" s="265"/>
      <c r="S946" s="265"/>
      <c r="T946" s="266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T946" s="267" t="s">
        <v>143</v>
      </c>
      <c r="AU946" s="267" t="s">
        <v>82</v>
      </c>
      <c r="AV946" s="15" t="s">
        <v>139</v>
      </c>
      <c r="AW946" s="15" t="s">
        <v>33</v>
      </c>
      <c r="AX946" s="15" t="s">
        <v>80</v>
      </c>
      <c r="AY946" s="267" t="s">
        <v>132</v>
      </c>
    </row>
    <row r="947" spans="1:65" s="2" customFormat="1" ht="21.75" customHeight="1">
      <c r="A947" s="39"/>
      <c r="B947" s="40"/>
      <c r="C947" s="219" t="s">
        <v>1036</v>
      </c>
      <c r="D947" s="219" t="s">
        <v>134</v>
      </c>
      <c r="E947" s="220" t="s">
        <v>1037</v>
      </c>
      <c r="F947" s="221" t="s">
        <v>1038</v>
      </c>
      <c r="G947" s="222" t="s">
        <v>368</v>
      </c>
      <c r="H947" s="223">
        <v>2</v>
      </c>
      <c r="I947" s="224"/>
      <c r="J947" s="225">
        <f>ROUND(I947*H947,2)</f>
        <v>0</v>
      </c>
      <c r="K947" s="221" t="s">
        <v>19</v>
      </c>
      <c r="L947" s="45"/>
      <c r="M947" s="226" t="s">
        <v>19</v>
      </c>
      <c r="N947" s="227" t="s">
        <v>43</v>
      </c>
      <c r="O947" s="85"/>
      <c r="P947" s="228">
        <f>O947*H947</f>
        <v>0</v>
      </c>
      <c r="Q947" s="228">
        <v>0</v>
      </c>
      <c r="R947" s="228">
        <f>Q947*H947</f>
        <v>0</v>
      </c>
      <c r="S947" s="228">
        <v>0.03</v>
      </c>
      <c r="T947" s="229">
        <f>S947*H947</f>
        <v>0.06</v>
      </c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R947" s="230" t="s">
        <v>239</v>
      </c>
      <c r="AT947" s="230" t="s">
        <v>134</v>
      </c>
      <c r="AU947" s="230" t="s">
        <v>82</v>
      </c>
      <c r="AY947" s="18" t="s">
        <v>132</v>
      </c>
      <c r="BE947" s="231">
        <f>IF(N947="základní",J947,0)</f>
        <v>0</v>
      </c>
      <c r="BF947" s="231">
        <f>IF(N947="snížená",J947,0)</f>
        <v>0</v>
      </c>
      <c r="BG947" s="231">
        <f>IF(N947="zákl. přenesená",J947,0)</f>
        <v>0</v>
      </c>
      <c r="BH947" s="231">
        <f>IF(N947="sníž. přenesená",J947,0)</f>
        <v>0</v>
      </c>
      <c r="BI947" s="231">
        <f>IF(N947="nulová",J947,0)</f>
        <v>0</v>
      </c>
      <c r="BJ947" s="18" t="s">
        <v>80</v>
      </c>
      <c r="BK947" s="231">
        <f>ROUND(I947*H947,2)</f>
        <v>0</v>
      </c>
      <c r="BL947" s="18" t="s">
        <v>239</v>
      </c>
      <c r="BM947" s="230" t="s">
        <v>1039</v>
      </c>
    </row>
    <row r="948" spans="1:47" s="2" customFormat="1" ht="12">
      <c r="A948" s="39"/>
      <c r="B948" s="40"/>
      <c r="C948" s="41"/>
      <c r="D948" s="232" t="s">
        <v>141</v>
      </c>
      <c r="E948" s="41"/>
      <c r="F948" s="233" t="s">
        <v>1038</v>
      </c>
      <c r="G948" s="41"/>
      <c r="H948" s="41"/>
      <c r="I948" s="137"/>
      <c r="J948" s="41"/>
      <c r="K948" s="41"/>
      <c r="L948" s="45"/>
      <c r="M948" s="234"/>
      <c r="N948" s="235"/>
      <c r="O948" s="85"/>
      <c r="P948" s="85"/>
      <c r="Q948" s="85"/>
      <c r="R948" s="85"/>
      <c r="S948" s="85"/>
      <c r="T948" s="86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T948" s="18" t="s">
        <v>141</v>
      </c>
      <c r="AU948" s="18" t="s">
        <v>82</v>
      </c>
    </row>
    <row r="949" spans="1:51" s="13" customFormat="1" ht="12">
      <c r="A949" s="13"/>
      <c r="B949" s="236"/>
      <c r="C949" s="237"/>
      <c r="D949" s="232" t="s">
        <v>143</v>
      </c>
      <c r="E949" s="238" t="s">
        <v>19</v>
      </c>
      <c r="F949" s="239" t="s">
        <v>1040</v>
      </c>
      <c r="G949" s="237"/>
      <c r="H949" s="238" t="s">
        <v>19</v>
      </c>
      <c r="I949" s="240"/>
      <c r="J949" s="237"/>
      <c r="K949" s="237"/>
      <c r="L949" s="241"/>
      <c r="M949" s="242"/>
      <c r="N949" s="243"/>
      <c r="O949" s="243"/>
      <c r="P949" s="243"/>
      <c r="Q949" s="243"/>
      <c r="R949" s="243"/>
      <c r="S949" s="243"/>
      <c r="T949" s="244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T949" s="245" t="s">
        <v>143</v>
      </c>
      <c r="AU949" s="245" t="s">
        <v>82</v>
      </c>
      <c r="AV949" s="13" t="s">
        <v>80</v>
      </c>
      <c r="AW949" s="13" t="s">
        <v>33</v>
      </c>
      <c r="AX949" s="13" t="s">
        <v>72</v>
      </c>
      <c r="AY949" s="245" t="s">
        <v>132</v>
      </c>
    </row>
    <row r="950" spans="1:51" s="14" customFormat="1" ht="12">
      <c r="A950" s="14"/>
      <c r="B950" s="246"/>
      <c r="C950" s="247"/>
      <c r="D950" s="232" t="s">
        <v>143</v>
      </c>
      <c r="E950" s="248" t="s">
        <v>19</v>
      </c>
      <c r="F950" s="249" t="s">
        <v>82</v>
      </c>
      <c r="G950" s="247"/>
      <c r="H950" s="250">
        <v>2</v>
      </c>
      <c r="I950" s="251"/>
      <c r="J950" s="247"/>
      <c r="K950" s="247"/>
      <c r="L950" s="252"/>
      <c r="M950" s="253"/>
      <c r="N950" s="254"/>
      <c r="O950" s="254"/>
      <c r="P950" s="254"/>
      <c r="Q950" s="254"/>
      <c r="R950" s="254"/>
      <c r="S950" s="254"/>
      <c r="T950" s="255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T950" s="256" t="s">
        <v>143</v>
      </c>
      <c r="AU950" s="256" t="s">
        <v>82</v>
      </c>
      <c r="AV950" s="14" t="s">
        <v>82</v>
      </c>
      <c r="AW950" s="14" t="s">
        <v>33</v>
      </c>
      <c r="AX950" s="14" t="s">
        <v>72</v>
      </c>
      <c r="AY950" s="256" t="s">
        <v>132</v>
      </c>
    </row>
    <row r="951" spans="1:51" s="15" customFormat="1" ht="12">
      <c r="A951" s="15"/>
      <c r="B951" s="257"/>
      <c r="C951" s="258"/>
      <c r="D951" s="232" t="s">
        <v>143</v>
      </c>
      <c r="E951" s="259" t="s">
        <v>19</v>
      </c>
      <c r="F951" s="260" t="s">
        <v>148</v>
      </c>
      <c r="G951" s="258"/>
      <c r="H951" s="261">
        <v>2</v>
      </c>
      <c r="I951" s="262"/>
      <c r="J951" s="258"/>
      <c r="K951" s="258"/>
      <c r="L951" s="263"/>
      <c r="M951" s="264"/>
      <c r="N951" s="265"/>
      <c r="O951" s="265"/>
      <c r="P951" s="265"/>
      <c r="Q951" s="265"/>
      <c r="R951" s="265"/>
      <c r="S951" s="265"/>
      <c r="T951" s="266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T951" s="267" t="s">
        <v>143</v>
      </c>
      <c r="AU951" s="267" t="s">
        <v>82</v>
      </c>
      <c r="AV951" s="15" t="s">
        <v>139</v>
      </c>
      <c r="AW951" s="15" t="s">
        <v>33</v>
      </c>
      <c r="AX951" s="15" t="s">
        <v>80</v>
      </c>
      <c r="AY951" s="267" t="s">
        <v>132</v>
      </c>
    </row>
    <row r="952" spans="1:63" s="12" customFormat="1" ht="22.8" customHeight="1">
      <c r="A952" s="12"/>
      <c r="B952" s="203"/>
      <c r="C952" s="204"/>
      <c r="D952" s="205" t="s">
        <v>71</v>
      </c>
      <c r="E952" s="217" t="s">
        <v>1041</v>
      </c>
      <c r="F952" s="217" t="s">
        <v>1042</v>
      </c>
      <c r="G952" s="204"/>
      <c r="H952" s="204"/>
      <c r="I952" s="207"/>
      <c r="J952" s="218">
        <f>BK952</f>
        <v>0</v>
      </c>
      <c r="K952" s="204"/>
      <c r="L952" s="209"/>
      <c r="M952" s="210"/>
      <c r="N952" s="211"/>
      <c r="O952" s="211"/>
      <c r="P952" s="212">
        <f>SUM(P953:P990)</f>
        <v>0</v>
      </c>
      <c r="Q952" s="211"/>
      <c r="R952" s="212">
        <f>SUM(R953:R990)</f>
        <v>0.33499283999999996</v>
      </c>
      <c r="S952" s="211"/>
      <c r="T952" s="213">
        <f>SUM(T953:T990)</f>
        <v>0</v>
      </c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R952" s="214" t="s">
        <v>82</v>
      </c>
      <c r="AT952" s="215" t="s">
        <v>71</v>
      </c>
      <c r="AU952" s="215" t="s">
        <v>80</v>
      </c>
      <c r="AY952" s="214" t="s">
        <v>132</v>
      </c>
      <c r="BK952" s="216">
        <f>SUM(BK953:BK990)</f>
        <v>0</v>
      </c>
    </row>
    <row r="953" spans="1:65" s="2" customFormat="1" ht="21.75" customHeight="1">
      <c r="A953" s="39"/>
      <c r="B953" s="40"/>
      <c r="C953" s="219" t="s">
        <v>1043</v>
      </c>
      <c r="D953" s="219" t="s">
        <v>134</v>
      </c>
      <c r="E953" s="220" t="s">
        <v>1044</v>
      </c>
      <c r="F953" s="221" t="s">
        <v>1045</v>
      </c>
      <c r="G953" s="222" t="s">
        <v>137</v>
      </c>
      <c r="H953" s="223">
        <v>1288.434</v>
      </c>
      <c r="I953" s="224"/>
      <c r="J953" s="225">
        <f>ROUND(I953*H953,2)</f>
        <v>0</v>
      </c>
      <c r="K953" s="221" t="s">
        <v>138</v>
      </c>
      <c r="L953" s="45"/>
      <c r="M953" s="226" t="s">
        <v>19</v>
      </c>
      <c r="N953" s="227" t="s">
        <v>43</v>
      </c>
      <c r="O953" s="85"/>
      <c r="P953" s="228">
        <f>O953*H953</f>
        <v>0</v>
      </c>
      <c r="Q953" s="228">
        <v>0.00026</v>
      </c>
      <c r="R953" s="228">
        <f>Q953*H953</f>
        <v>0.33499283999999996</v>
      </c>
      <c r="S953" s="228">
        <v>0</v>
      </c>
      <c r="T953" s="229">
        <f>S953*H953</f>
        <v>0</v>
      </c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R953" s="230" t="s">
        <v>239</v>
      </c>
      <c r="AT953" s="230" t="s">
        <v>134</v>
      </c>
      <c r="AU953" s="230" t="s">
        <v>82</v>
      </c>
      <c r="AY953" s="18" t="s">
        <v>132</v>
      </c>
      <c r="BE953" s="231">
        <f>IF(N953="základní",J953,0)</f>
        <v>0</v>
      </c>
      <c r="BF953" s="231">
        <f>IF(N953="snížená",J953,0)</f>
        <v>0</v>
      </c>
      <c r="BG953" s="231">
        <f>IF(N953="zákl. přenesená",J953,0)</f>
        <v>0</v>
      </c>
      <c r="BH953" s="231">
        <f>IF(N953="sníž. přenesená",J953,0)</f>
        <v>0</v>
      </c>
      <c r="BI953" s="231">
        <f>IF(N953="nulová",J953,0)</f>
        <v>0</v>
      </c>
      <c r="BJ953" s="18" t="s">
        <v>80</v>
      </c>
      <c r="BK953" s="231">
        <f>ROUND(I953*H953,2)</f>
        <v>0</v>
      </c>
      <c r="BL953" s="18" t="s">
        <v>239</v>
      </c>
      <c r="BM953" s="230" t="s">
        <v>1046</v>
      </c>
    </row>
    <row r="954" spans="1:47" s="2" customFormat="1" ht="12">
      <c r="A954" s="39"/>
      <c r="B954" s="40"/>
      <c r="C954" s="41"/>
      <c r="D954" s="232" t="s">
        <v>141</v>
      </c>
      <c r="E954" s="41"/>
      <c r="F954" s="233" t="s">
        <v>1047</v>
      </c>
      <c r="G954" s="41"/>
      <c r="H954" s="41"/>
      <c r="I954" s="137"/>
      <c r="J954" s="41"/>
      <c r="K954" s="41"/>
      <c r="L954" s="45"/>
      <c r="M954" s="234"/>
      <c r="N954" s="235"/>
      <c r="O954" s="85"/>
      <c r="P954" s="85"/>
      <c r="Q954" s="85"/>
      <c r="R954" s="85"/>
      <c r="S954" s="85"/>
      <c r="T954" s="86"/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T954" s="18" t="s">
        <v>141</v>
      </c>
      <c r="AU954" s="18" t="s">
        <v>82</v>
      </c>
    </row>
    <row r="955" spans="1:51" s="14" customFormat="1" ht="12">
      <c r="A955" s="14"/>
      <c r="B955" s="246"/>
      <c r="C955" s="247"/>
      <c r="D955" s="232" t="s">
        <v>143</v>
      </c>
      <c r="E955" s="248" t="s">
        <v>19</v>
      </c>
      <c r="F955" s="249" t="s">
        <v>1048</v>
      </c>
      <c r="G955" s="247"/>
      <c r="H955" s="250">
        <v>300</v>
      </c>
      <c r="I955" s="251"/>
      <c r="J955" s="247"/>
      <c r="K955" s="247"/>
      <c r="L955" s="252"/>
      <c r="M955" s="253"/>
      <c r="N955" s="254"/>
      <c r="O955" s="254"/>
      <c r="P955" s="254"/>
      <c r="Q955" s="254"/>
      <c r="R955" s="254"/>
      <c r="S955" s="254"/>
      <c r="T955" s="255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T955" s="256" t="s">
        <v>143</v>
      </c>
      <c r="AU955" s="256" t="s">
        <v>82</v>
      </c>
      <c r="AV955" s="14" t="s">
        <v>82</v>
      </c>
      <c r="AW955" s="14" t="s">
        <v>33</v>
      </c>
      <c r="AX955" s="14" t="s">
        <v>72</v>
      </c>
      <c r="AY955" s="256" t="s">
        <v>132</v>
      </c>
    </row>
    <row r="956" spans="1:51" s="13" customFormat="1" ht="12">
      <c r="A956" s="13"/>
      <c r="B956" s="236"/>
      <c r="C956" s="237"/>
      <c r="D956" s="232" t="s">
        <v>143</v>
      </c>
      <c r="E956" s="238" t="s">
        <v>19</v>
      </c>
      <c r="F956" s="239" t="s">
        <v>284</v>
      </c>
      <c r="G956" s="237"/>
      <c r="H956" s="238" t="s">
        <v>19</v>
      </c>
      <c r="I956" s="240"/>
      <c r="J956" s="237"/>
      <c r="K956" s="237"/>
      <c r="L956" s="241"/>
      <c r="M956" s="242"/>
      <c r="N956" s="243"/>
      <c r="O956" s="243"/>
      <c r="P956" s="243"/>
      <c r="Q956" s="243"/>
      <c r="R956" s="243"/>
      <c r="S956" s="243"/>
      <c r="T956" s="244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T956" s="245" t="s">
        <v>143</v>
      </c>
      <c r="AU956" s="245" t="s">
        <v>82</v>
      </c>
      <c r="AV956" s="13" t="s">
        <v>80</v>
      </c>
      <c r="AW956" s="13" t="s">
        <v>33</v>
      </c>
      <c r="AX956" s="13" t="s">
        <v>72</v>
      </c>
      <c r="AY956" s="245" t="s">
        <v>132</v>
      </c>
    </row>
    <row r="957" spans="1:51" s="14" customFormat="1" ht="12">
      <c r="A957" s="14"/>
      <c r="B957" s="246"/>
      <c r="C957" s="247"/>
      <c r="D957" s="232" t="s">
        <v>143</v>
      </c>
      <c r="E957" s="248" t="s">
        <v>19</v>
      </c>
      <c r="F957" s="249" t="s">
        <v>285</v>
      </c>
      <c r="G957" s="247"/>
      <c r="H957" s="250">
        <v>586.56</v>
      </c>
      <c r="I957" s="251"/>
      <c r="J957" s="247"/>
      <c r="K957" s="247"/>
      <c r="L957" s="252"/>
      <c r="M957" s="253"/>
      <c r="N957" s="254"/>
      <c r="O957" s="254"/>
      <c r="P957" s="254"/>
      <c r="Q957" s="254"/>
      <c r="R957" s="254"/>
      <c r="S957" s="254"/>
      <c r="T957" s="255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T957" s="256" t="s">
        <v>143</v>
      </c>
      <c r="AU957" s="256" t="s">
        <v>82</v>
      </c>
      <c r="AV957" s="14" t="s">
        <v>82</v>
      </c>
      <c r="AW957" s="14" t="s">
        <v>33</v>
      </c>
      <c r="AX957" s="14" t="s">
        <v>72</v>
      </c>
      <c r="AY957" s="256" t="s">
        <v>132</v>
      </c>
    </row>
    <row r="958" spans="1:51" s="13" customFormat="1" ht="12">
      <c r="A958" s="13"/>
      <c r="B958" s="236"/>
      <c r="C958" s="237"/>
      <c r="D958" s="232" t="s">
        <v>143</v>
      </c>
      <c r="E958" s="238" t="s">
        <v>19</v>
      </c>
      <c r="F958" s="239" t="s">
        <v>286</v>
      </c>
      <c r="G958" s="237"/>
      <c r="H958" s="238" t="s">
        <v>19</v>
      </c>
      <c r="I958" s="240"/>
      <c r="J958" s="237"/>
      <c r="K958" s="237"/>
      <c r="L958" s="241"/>
      <c r="M958" s="242"/>
      <c r="N958" s="243"/>
      <c r="O958" s="243"/>
      <c r="P958" s="243"/>
      <c r="Q958" s="243"/>
      <c r="R958" s="243"/>
      <c r="S958" s="243"/>
      <c r="T958" s="244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T958" s="245" t="s">
        <v>143</v>
      </c>
      <c r="AU958" s="245" t="s">
        <v>82</v>
      </c>
      <c r="AV958" s="13" t="s">
        <v>80</v>
      </c>
      <c r="AW958" s="13" t="s">
        <v>33</v>
      </c>
      <c r="AX958" s="13" t="s">
        <v>72</v>
      </c>
      <c r="AY958" s="245" t="s">
        <v>132</v>
      </c>
    </row>
    <row r="959" spans="1:51" s="14" customFormat="1" ht="12">
      <c r="A959" s="14"/>
      <c r="B959" s="246"/>
      <c r="C959" s="247"/>
      <c r="D959" s="232" t="s">
        <v>143</v>
      </c>
      <c r="E959" s="248" t="s">
        <v>19</v>
      </c>
      <c r="F959" s="249" t="s">
        <v>287</v>
      </c>
      <c r="G959" s="247"/>
      <c r="H959" s="250">
        <v>207.888</v>
      </c>
      <c r="I959" s="251"/>
      <c r="J959" s="247"/>
      <c r="K959" s="247"/>
      <c r="L959" s="252"/>
      <c r="M959" s="253"/>
      <c r="N959" s="254"/>
      <c r="O959" s="254"/>
      <c r="P959" s="254"/>
      <c r="Q959" s="254"/>
      <c r="R959" s="254"/>
      <c r="S959" s="254"/>
      <c r="T959" s="255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T959" s="256" t="s">
        <v>143</v>
      </c>
      <c r="AU959" s="256" t="s">
        <v>82</v>
      </c>
      <c r="AV959" s="14" t="s">
        <v>82</v>
      </c>
      <c r="AW959" s="14" t="s">
        <v>33</v>
      </c>
      <c r="AX959" s="14" t="s">
        <v>72</v>
      </c>
      <c r="AY959" s="256" t="s">
        <v>132</v>
      </c>
    </row>
    <row r="960" spans="1:51" s="13" customFormat="1" ht="12">
      <c r="A960" s="13"/>
      <c r="B960" s="236"/>
      <c r="C960" s="237"/>
      <c r="D960" s="232" t="s">
        <v>143</v>
      </c>
      <c r="E960" s="238" t="s">
        <v>19</v>
      </c>
      <c r="F960" s="239" t="s">
        <v>288</v>
      </c>
      <c r="G960" s="237"/>
      <c r="H960" s="238" t="s">
        <v>19</v>
      </c>
      <c r="I960" s="240"/>
      <c r="J960" s="237"/>
      <c r="K960" s="237"/>
      <c r="L960" s="241"/>
      <c r="M960" s="242"/>
      <c r="N960" s="243"/>
      <c r="O960" s="243"/>
      <c r="P960" s="243"/>
      <c r="Q960" s="243"/>
      <c r="R960" s="243"/>
      <c r="S960" s="243"/>
      <c r="T960" s="244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T960" s="245" t="s">
        <v>143</v>
      </c>
      <c r="AU960" s="245" t="s">
        <v>82</v>
      </c>
      <c r="AV960" s="13" t="s">
        <v>80</v>
      </c>
      <c r="AW960" s="13" t="s">
        <v>33</v>
      </c>
      <c r="AX960" s="13" t="s">
        <v>72</v>
      </c>
      <c r="AY960" s="245" t="s">
        <v>132</v>
      </c>
    </row>
    <row r="961" spans="1:51" s="14" customFormat="1" ht="12">
      <c r="A961" s="14"/>
      <c r="B961" s="246"/>
      <c r="C961" s="247"/>
      <c r="D961" s="232" t="s">
        <v>143</v>
      </c>
      <c r="E961" s="248" t="s">
        <v>19</v>
      </c>
      <c r="F961" s="249" t="s">
        <v>289</v>
      </c>
      <c r="G961" s="247"/>
      <c r="H961" s="250">
        <v>40.128</v>
      </c>
      <c r="I961" s="251"/>
      <c r="J961" s="247"/>
      <c r="K961" s="247"/>
      <c r="L961" s="252"/>
      <c r="M961" s="253"/>
      <c r="N961" s="254"/>
      <c r="O961" s="254"/>
      <c r="P961" s="254"/>
      <c r="Q961" s="254"/>
      <c r="R961" s="254"/>
      <c r="S961" s="254"/>
      <c r="T961" s="255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T961" s="256" t="s">
        <v>143</v>
      </c>
      <c r="AU961" s="256" t="s">
        <v>82</v>
      </c>
      <c r="AV961" s="14" t="s">
        <v>82</v>
      </c>
      <c r="AW961" s="14" t="s">
        <v>33</v>
      </c>
      <c r="AX961" s="14" t="s">
        <v>72</v>
      </c>
      <c r="AY961" s="256" t="s">
        <v>132</v>
      </c>
    </row>
    <row r="962" spans="1:51" s="13" customFormat="1" ht="12">
      <c r="A962" s="13"/>
      <c r="B962" s="236"/>
      <c r="C962" s="237"/>
      <c r="D962" s="232" t="s">
        <v>143</v>
      </c>
      <c r="E962" s="238" t="s">
        <v>19</v>
      </c>
      <c r="F962" s="239" t="s">
        <v>290</v>
      </c>
      <c r="G962" s="237"/>
      <c r="H962" s="238" t="s">
        <v>19</v>
      </c>
      <c r="I962" s="240"/>
      <c r="J962" s="237"/>
      <c r="K962" s="237"/>
      <c r="L962" s="241"/>
      <c r="M962" s="242"/>
      <c r="N962" s="243"/>
      <c r="O962" s="243"/>
      <c r="P962" s="243"/>
      <c r="Q962" s="243"/>
      <c r="R962" s="243"/>
      <c r="S962" s="243"/>
      <c r="T962" s="244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T962" s="245" t="s">
        <v>143</v>
      </c>
      <c r="AU962" s="245" t="s">
        <v>82</v>
      </c>
      <c r="AV962" s="13" t="s">
        <v>80</v>
      </c>
      <c r="AW962" s="13" t="s">
        <v>33</v>
      </c>
      <c r="AX962" s="13" t="s">
        <v>72</v>
      </c>
      <c r="AY962" s="245" t="s">
        <v>132</v>
      </c>
    </row>
    <row r="963" spans="1:51" s="14" customFormat="1" ht="12">
      <c r="A963" s="14"/>
      <c r="B963" s="246"/>
      <c r="C963" s="247"/>
      <c r="D963" s="232" t="s">
        <v>143</v>
      </c>
      <c r="E963" s="248" t="s">
        <v>19</v>
      </c>
      <c r="F963" s="249" t="s">
        <v>291</v>
      </c>
      <c r="G963" s="247"/>
      <c r="H963" s="250">
        <v>20.28</v>
      </c>
      <c r="I963" s="251"/>
      <c r="J963" s="247"/>
      <c r="K963" s="247"/>
      <c r="L963" s="252"/>
      <c r="M963" s="253"/>
      <c r="N963" s="254"/>
      <c r="O963" s="254"/>
      <c r="P963" s="254"/>
      <c r="Q963" s="254"/>
      <c r="R963" s="254"/>
      <c r="S963" s="254"/>
      <c r="T963" s="255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T963" s="256" t="s">
        <v>143</v>
      </c>
      <c r="AU963" s="256" t="s">
        <v>82</v>
      </c>
      <c r="AV963" s="14" t="s">
        <v>82</v>
      </c>
      <c r="AW963" s="14" t="s">
        <v>33</v>
      </c>
      <c r="AX963" s="14" t="s">
        <v>72</v>
      </c>
      <c r="AY963" s="256" t="s">
        <v>132</v>
      </c>
    </row>
    <row r="964" spans="1:51" s="13" customFormat="1" ht="12">
      <c r="A964" s="13"/>
      <c r="B964" s="236"/>
      <c r="C964" s="237"/>
      <c r="D964" s="232" t="s">
        <v>143</v>
      </c>
      <c r="E964" s="238" t="s">
        <v>19</v>
      </c>
      <c r="F964" s="239" t="s">
        <v>292</v>
      </c>
      <c r="G964" s="237"/>
      <c r="H964" s="238" t="s">
        <v>19</v>
      </c>
      <c r="I964" s="240"/>
      <c r="J964" s="237"/>
      <c r="K964" s="237"/>
      <c r="L964" s="241"/>
      <c r="M964" s="242"/>
      <c r="N964" s="243"/>
      <c r="O964" s="243"/>
      <c r="P964" s="243"/>
      <c r="Q964" s="243"/>
      <c r="R964" s="243"/>
      <c r="S964" s="243"/>
      <c r="T964" s="244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T964" s="245" t="s">
        <v>143</v>
      </c>
      <c r="AU964" s="245" t="s">
        <v>82</v>
      </c>
      <c r="AV964" s="13" t="s">
        <v>80</v>
      </c>
      <c r="AW964" s="13" t="s">
        <v>33</v>
      </c>
      <c r="AX964" s="13" t="s">
        <v>72</v>
      </c>
      <c r="AY964" s="245" t="s">
        <v>132</v>
      </c>
    </row>
    <row r="965" spans="1:51" s="14" customFormat="1" ht="12">
      <c r="A965" s="14"/>
      <c r="B965" s="246"/>
      <c r="C965" s="247"/>
      <c r="D965" s="232" t="s">
        <v>143</v>
      </c>
      <c r="E965" s="248" t="s">
        <v>19</v>
      </c>
      <c r="F965" s="249" t="s">
        <v>293</v>
      </c>
      <c r="G965" s="247"/>
      <c r="H965" s="250">
        <v>4.608</v>
      </c>
      <c r="I965" s="251"/>
      <c r="J965" s="247"/>
      <c r="K965" s="247"/>
      <c r="L965" s="252"/>
      <c r="M965" s="253"/>
      <c r="N965" s="254"/>
      <c r="O965" s="254"/>
      <c r="P965" s="254"/>
      <c r="Q965" s="254"/>
      <c r="R965" s="254"/>
      <c r="S965" s="254"/>
      <c r="T965" s="255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T965" s="256" t="s">
        <v>143</v>
      </c>
      <c r="AU965" s="256" t="s">
        <v>82</v>
      </c>
      <c r="AV965" s="14" t="s">
        <v>82</v>
      </c>
      <c r="AW965" s="14" t="s">
        <v>33</v>
      </c>
      <c r="AX965" s="14" t="s">
        <v>72</v>
      </c>
      <c r="AY965" s="256" t="s">
        <v>132</v>
      </c>
    </row>
    <row r="966" spans="1:51" s="13" customFormat="1" ht="12">
      <c r="A966" s="13"/>
      <c r="B966" s="236"/>
      <c r="C966" s="237"/>
      <c r="D966" s="232" t="s">
        <v>143</v>
      </c>
      <c r="E966" s="238" t="s">
        <v>19</v>
      </c>
      <c r="F966" s="239" t="s">
        <v>294</v>
      </c>
      <c r="G966" s="237"/>
      <c r="H966" s="238" t="s">
        <v>19</v>
      </c>
      <c r="I966" s="240"/>
      <c r="J966" s="237"/>
      <c r="K966" s="237"/>
      <c r="L966" s="241"/>
      <c r="M966" s="242"/>
      <c r="N966" s="243"/>
      <c r="O966" s="243"/>
      <c r="P966" s="243"/>
      <c r="Q966" s="243"/>
      <c r="R966" s="243"/>
      <c r="S966" s="243"/>
      <c r="T966" s="244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T966" s="245" t="s">
        <v>143</v>
      </c>
      <c r="AU966" s="245" t="s">
        <v>82</v>
      </c>
      <c r="AV966" s="13" t="s">
        <v>80</v>
      </c>
      <c r="AW966" s="13" t="s">
        <v>33</v>
      </c>
      <c r="AX966" s="13" t="s">
        <v>72</v>
      </c>
      <c r="AY966" s="245" t="s">
        <v>132</v>
      </c>
    </row>
    <row r="967" spans="1:51" s="14" customFormat="1" ht="12">
      <c r="A967" s="14"/>
      <c r="B967" s="246"/>
      <c r="C967" s="247"/>
      <c r="D967" s="232" t="s">
        <v>143</v>
      </c>
      <c r="E967" s="248" t="s">
        <v>19</v>
      </c>
      <c r="F967" s="249" t="s">
        <v>295</v>
      </c>
      <c r="G967" s="247"/>
      <c r="H967" s="250">
        <v>13.536</v>
      </c>
      <c r="I967" s="251"/>
      <c r="J967" s="247"/>
      <c r="K967" s="247"/>
      <c r="L967" s="252"/>
      <c r="M967" s="253"/>
      <c r="N967" s="254"/>
      <c r="O967" s="254"/>
      <c r="P967" s="254"/>
      <c r="Q967" s="254"/>
      <c r="R967" s="254"/>
      <c r="S967" s="254"/>
      <c r="T967" s="255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T967" s="256" t="s">
        <v>143</v>
      </c>
      <c r="AU967" s="256" t="s">
        <v>82</v>
      </c>
      <c r="AV967" s="14" t="s">
        <v>82</v>
      </c>
      <c r="AW967" s="14" t="s">
        <v>33</v>
      </c>
      <c r="AX967" s="14" t="s">
        <v>72</v>
      </c>
      <c r="AY967" s="256" t="s">
        <v>132</v>
      </c>
    </row>
    <row r="968" spans="1:51" s="13" customFormat="1" ht="12">
      <c r="A968" s="13"/>
      <c r="B968" s="236"/>
      <c r="C968" s="237"/>
      <c r="D968" s="232" t="s">
        <v>143</v>
      </c>
      <c r="E968" s="238" t="s">
        <v>19</v>
      </c>
      <c r="F968" s="239" t="s">
        <v>296</v>
      </c>
      <c r="G968" s="237"/>
      <c r="H968" s="238" t="s">
        <v>19</v>
      </c>
      <c r="I968" s="240"/>
      <c r="J968" s="237"/>
      <c r="K968" s="237"/>
      <c r="L968" s="241"/>
      <c r="M968" s="242"/>
      <c r="N968" s="243"/>
      <c r="O968" s="243"/>
      <c r="P968" s="243"/>
      <c r="Q968" s="243"/>
      <c r="R968" s="243"/>
      <c r="S968" s="243"/>
      <c r="T968" s="244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245" t="s">
        <v>143</v>
      </c>
      <c r="AU968" s="245" t="s">
        <v>82</v>
      </c>
      <c r="AV968" s="13" t="s">
        <v>80</v>
      </c>
      <c r="AW968" s="13" t="s">
        <v>33</v>
      </c>
      <c r="AX968" s="13" t="s">
        <v>72</v>
      </c>
      <c r="AY968" s="245" t="s">
        <v>132</v>
      </c>
    </row>
    <row r="969" spans="1:51" s="14" customFormat="1" ht="12">
      <c r="A969" s="14"/>
      <c r="B969" s="246"/>
      <c r="C969" s="247"/>
      <c r="D969" s="232" t="s">
        <v>143</v>
      </c>
      <c r="E969" s="248" t="s">
        <v>19</v>
      </c>
      <c r="F969" s="249" t="s">
        <v>297</v>
      </c>
      <c r="G969" s="247"/>
      <c r="H969" s="250">
        <v>8.352</v>
      </c>
      <c r="I969" s="251"/>
      <c r="J969" s="247"/>
      <c r="K969" s="247"/>
      <c r="L969" s="252"/>
      <c r="M969" s="253"/>
      <c r="N969" s="254"/>
      <c r="O969" s="254"/>
      <c r="P969" s="254"/>
      <c r="Q969" s="254"/>
      <c r="R969" s="254"/>
      <c r="S969" s="254"/>
      <c r="T969" s="255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T969" s="256" t="s">
        <v>143</v>
      </c>
      <c r="AU969" s="256" t="s">
        <v>82</v>
      </c>
      <c r="AV969" s="14" t="s">
        <v>82</v>
      </c>
      <c r="AW969" s="14" t="s">
        <v>33</v>
      </c>
      <c r="AX969" s="14" t="s">
        <v>72</v>
      </c>
      <c r="AY969" s="256" t="s">
        <v>132</v>
      </c>
    </row>
    <row r="970" spans="1:51" s="13" customFormat="1" ht="12">
      <c r="A970" s="13"/>
      <c r="B970" s="236"/>
      <c r="C970" s="237"/>
      <c r="D970" s="232" t="s">
        <v>143</v>
      </c>
      <c r="E970" s="238" t="s">
        <v>19</v>
      </c>
      <c r="F970" s="239" t="s">
        <v>298</v>
      </c>
      <c r="G970" s="237"/>
      <c r="H970" s="238" t="s">
        <v>19</v>
      </c>
      <c r="I970" s="240"/>
      <c r="J970" s="237"/>
      <c r="K970" s="237"/>
      <c r="L970" s="241"/>
      <c r="M970" s="242"/>
      <c r="N970" s="243"/>
      <c r="O970" s="243"/>
      <c r="P970" s="243"/>
      <c r="Q970" s="243"/>
      <c r="R970" s="243"/>
      <c r="S970" s="243"/>
      <c r="T970" s="244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T970" s="245" t="s">
        <v>143</v>
      </c>
      <c r="AU970" s="245" t="s">
        <v>82</v>
      </c>
      <c r="AV970" s="13" t="s">
        <v>80</v>
      </c>
      <c r="AW970" s="13" t="s">
        <v>33</v>
      </c>
      <c r="AX970" s="13" t="s">
        <v>72</v>
      </c>
      <c r="AY970" s="245" t="s">
        <v>132</v>
      </c>
    </row>
    <row r="971" spans="1:51" s="14" customFormat="1" ht="12">
      <c r="A971" s="14"/>
      <c r="B971" s="246"/>
      <c r="C971" s="247"/>
      <c r="D971" s="232" t="s">
        <v>143</v>
      </c>
      <c r="E971" s="248" t="s">
        <v>19</v>
      </c>
      <c r="F971" s="249" t="s">
        <v>299</v>
      </c>
      <c r="G971" s="247"/>
      <c r="H971" s="250">
        <v>43.2</v>
      </c>
      <c r="I971" s="251"/>
      <c r="J971" s="247"/>
      <c r="K971" s="247"/>
      <c r="L971" s="252"/>
      <c r="M971" s="253"/>
      <c r="N971" s="254"/>
      <c r="O971" s="254"/>
      <c r="P971" s="254"/>
      <c r="Q971" s="254"/>
      <c r="R971" s="254"/>
      <c r="S971" s="254"/>
      <c r="T971" s="255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T971" s="256" t="s">
        <v>143</v>
      </c>
      <c r="AU971" s="256" t="s">
        <v>82</v>
      </c>
      <c r="AV971" s="14" t="s">
        <v>82</v>
      </c>
      <c r="AW971" s="14" t="s">
        <v>33</v>
      </c>
      <c r="AX971" s="14" t="s">
        <v>72</v>
      </c>
      <c r="AY971" s="256" t="s">
        <v>132</v>
      </c>
    </row>
    <row r="972" spans="1:51" s="13" customFormat="1" ht="12">
      <c r="A972" s="13"/>
      <c r="B972" s="236"/>
      <c r="C972" s="237"/>
      <c r="D972" s="232" t="s">
        <v>143</v>
      </c>
      <c r="E972" s="238" t="s">
        <v>19</v>
      </c>
      <c r="F972" s="239" t="s">
        <v>300</v>
      </c>
      <c r="G972" s="237"/>
      <c r="H972" s="238" t="s">
        <v>19</v>
      </c>
      <c r="I972" s="240"/>
      <c r="J972" s="237"/>
      <c r="K972" s="237"/>
      <c r="L972" s="241"/>
      <c r="M972" s="242"/>
      <c r="N972" s="243"/>
      <c r="O972" s="243"/>
      <c r="P972" s="243"/>
      <c r="Q972" s="243"/>
      <c r="R972" s="243"/>
      <c r="S972" s="243"/>
      <c r="T972" s="244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T972" s="245" t="s">
        <v>143</v>
      </c>
      <c r="AU972" s="245" t="s">
        <v>82</v>
      </c>
      <c r="AV972" s="13" t="s">
        <v>80</v>
      </c>
      <c r="AW972" s="13" t="s">
        <v>33</v>
      </c>
      <c r="AX972" s="13" t="s">
        <v>72</v>
      </c>
      <c r="AY972" s="245" t="s">
        <v>132</v>
      </c>
    </row>
    <row r="973" spans="1:51" s="14" customFormat="1" ht="12">
      <c r="A973" s="14"/>
      <c r="B973" s="246"/>
      <c r="C973" s="247"/>
      <c r="D973" s="232" t="s">
        <v>143</v>
      </c>
      <c r="E973" s="248" t="s">
        <v>19</v>
      </c>
      <c r="F973" s="249" t="s">
        <v>301</v>
      </c>
      <c r="G973" s="247"/>
      <c r="H973" s="250">
        <v>11.04</v>
      </c>
      <c r="I973" s="251"/>
      <c r="J973" s="247"/>
      <c r="K973" s="247"/>
      <c r="L973" s="252"/>
      <c r="M973" s="253"/>
      <c r="N973" s="254"/>
      <c r="O973" s="254"/>
      <c r="P973" s="254"/>
      <c r="Q973" s="254"/>
      <c r="R973" s="254"/>
      <c r="S973" s="254"/>
      <c r="T973" s="255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T973" s="256" t="s">
        <v>143</v>
      </c>
      <c r="AU973" s="256" t="s">
        <v>82</v>
      </c>
      <c r="AV973" s="14" t="s">
        <v>82</v>
      </c>
      <c r="AW973" s="14" t="s">
        <v>33</v>
      </c>
      <c r="AX973" s="14" t="s">
        <v>72</v>
      </c>
      <c r="AY973" s="256" t="s">
        <v>132</v>
      </c>
    </row>
    <row r="974" spans="1:51" s="13" customFormat="1" ht="12">
      <c r="A974" s="13"/>
      <c r="B974" s="236"/>
      <c r="C974" s="237"/>
      <c r="D974" s="232" t="s">
        <v>143</v>
      </c>
      <c r="E974" s="238" t="s">
        <v>19</v>
      </c>
      <c r="F974" s="239" t="s">
        <v>302</v>
      </c>
      <c r="G974" s="237"/>
      <c r="H974" s="238" t="s">
        <v>19</v>
      </c>
      <c r="I974" s="240"/>
      <c r="J974" s="237"/>
      <c r="K974" s="237"/>
      <c r="L974" s="241"/>
      <c r="M974" s="242"/>
      <c r="N974" s="243"/>
      <c r="O974" s="243"/>
      <c r="P974" s="243"/>
      <c r="Q974" s="243"/>
      <c r="R974" s="243"/>
      <c r="S974" s="243"/>
      <c r="T974" s="244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T974" s="245" t="s">
        <v>143</v>
      </c>
      <c r="AU974" s="245" t="s">
        <v>82</v>
      </c>
      <c r="AV974" s="13" t="s">
        <v>80</v>
      </c>
      <c r="AW974" s="13" t="s">
        <v>33</v>
      </c>
      <c r="AX974" s="13" t="s">
        <v>72</v>
      </c>
      <c r="AY974" s="245" t="s">
        <v>132</v>
      </c>
    </row>
    <row r="975" spans="1:51" s="14" customFormat="1" ht="12">
      <c r="A975" s="14"/>
      <c r="B975" s="246"/>
      <c r="C975" s="247"/>
      <c r="D975" s="232" t="s">
        <v>143</v>
      </c>
      <c r="E975" s="248" t="s">
        <v>19</v>
      </c>
      <c r="F975" s="249" t="s">
        <v>303</v>
      </c>
      <c r="G975" s="247"/>
      <c r="H975" s="250">
        <v>5.1</v>
      </c>
      <c r="I975" s="251"/>
      <c r="J975" s="247"/>
      <c r="K975" s="247"/>
      <c r="L975" s="252"/>
      <c r="M975" s="253"/>
      <c r="N975" s="254"/>
      <c r="O975" s="254"/>
      <c r="P975" s="254"/>
      <c r="Q975" s="254"/>
      <c r="R975" s="254"/>
      <c r="S975" s="254"/>
      <c r="T975" s="255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T975" s="256" t="s">
        <v>143</v>
      </c>
      <c r="AU975" s="256" t="s">
        <v>82</v>
      </c>
      <c r="AV975" s="14" t="s">
        <v>82</v>
      </c>
      <c r="AW975" s="14" t="s">
        <v>33</v>
      </c>
      <c r="AX975" s="14" t="s">
        <v>72</v>
      </c>
      <c r="AY975" s="256" t="s">
        <v>132</v>
      </c>
    </row>
    <row r="976" spans="1:51" s="13" customFormat="1" ht="12">
      <c r="A976" s="13"/>
      <c r="B976" s="236"/>
      <c r="C976" s="237"/>
      <c r="D976" s="232" t="s">
        <v>143</v>
      </c>
      <c r="E976" s="238" t="s">
        <v>19</v>
      </c>
      <c r="F976" s="239" t="s">
        <v>304</v>
      </c>
      <c r="G976" s="237"/>
      <c r="H976" s="238" t="s">
        <v>19</v>
      </c>
      <c r="I976" s="240"/>
      <c r="J976" s="237"/>
      <c r="K976" s="237"/>
      <c r="L976" s="241"/>
      <c r="M976" s="242"/>
      <c r="N976" s="243"/>
      <c r="O976" s="243"/>
      <c r="P976" s="243"/>
      <c r="Q976" s="243"/>
      <c r="R976" s="243"/>
      <c r="S976" s="243"/>
      <c r="T976" s="244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T976" s="245" t="s">
        <v>143</v>
      </c>
      <c r="AU976" s="245" t="s">
        <v>82</v>
      </c>
      <c r="AV976" s="13" t="s">
        <v>80</v>
      </c>
      <c r="AW976" s="13" t="s">
        <v>33</v>
      </c>
      <c r="AX976" s="13" t="s">
        <v>72</v>
      </c>
      <c r="AY976" s="245" t="s">
        <v>132</v>
      </c>
    </row>
    <row r="977" spans="1:51" s="14" customFormat="1" ht="12">
      <c r="A977" s="14"/>
      <c r="B977" s="246"/>
      <c r="C977" s="247"/>
      <c r="D977" s="232" t="s">
        <v>143</v>
      </c>
      <c r="E977" s="248" t="s">
        <v>19</v>
      </c>
      <c r="F977" s="249" t="s">
        <v>305</v>
      </c>
      <c r="G977" s="247"/>
      <c r="H977" s="250">
        <v>3.996</v>
      </c>
      <c r="I977" s="251"/>
      <c r="J977" s="247"/>
      <c r="K977" s="247"/>
      <c r="L977" s="252"/>
      <c r="M977" s="253"/>
      <c r="N977" s="254"/>
      <c r="O977" s="254"/>
      <c r="P977" s="254"/>
      <c r="Q977" s="254"/>
      <c r="R977" s="254"/>
      <c r="S977" s="254"/>
      <c r="T977" s="255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T977" s="256" t="s">
        <v>143</v>
      </c>
      <c r="AU977" s="256" t="s">
        <v>82</v>
      </c>
      <c r="AV977" s="14" t="s">
        <v>82</v>
      </c>
      <c r="AW977" s="14" t="s">
        <v>33</v>
      </c>
      <c r="AX977" s="14" t="s">
        <v>72</v>
      </c>
      <c r="AY977" s="256" t="s">
        <v>132</v>
      </c>
    </row>
    <row r="978" spans="1:51" s="13" customFormat="1" ht="12">
      <c r="A978" s="13"/>
      <c r="B978" s="236"/>
      <c r="C978" s="237"/>
      <c r="D978" s="232" t="s">
        <v>143</v>
      </c>
      <c r="E978" s="238" t="s">
        <v>19</v>
      </c>
      <c r="F978" s="239" t="s">
        <v>306</v>
      </c>
      <c r="G978" s="237"/>
      <c r="H978" s="238" t="s">
        <v>19</v>
      </c>
      <c r="I978" s="240"/>
      <c r="J978" s="237"/>
      <c r="K978" s="237"/>
      <c r="L978" s="241"/>
      <c r="M978" s="242"/>
      <c r="N978" s="243"/>
      <c r="O978" s="243"/>
      <c r="P978" s="243"/>
      <c r="Q978" s="243"/>
      <c r="R978" s="243"/>
      <c r="S978" s="243"/>
      <c r="T978" s="244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T978" s="245" t="s">
        <v>143</v>
      </c>
      <c r="AU978" s="245" t="s">
        <v>82</v>
      </c>
      <c r="AV978" s="13" t="s">
        <v>80</v>
      </c>
      <c r="AW978" s="13" t="s">
        <v>33</v>
      </c>
      <c r="AX978" s="13" t="s">
        <v>72</v>
      </c>
      <c r="AY978" s="245" t="s">
        <v>132</v>
      </c>
    </row>
    <row r="979" spans="1:51" s="14" customFormat="1" ht="12">
      <c r="A979" s="14"/>
      <c r="B979" s="246"/>
      <c r="C979" s="247"/>
      <c r="D979" s="232" t="s">
        <v>143</v>
      </c>
      <c r="E979" s="248" t="s">
        <v>19</v>
      </c>
      <c r="F979" s="249" t="s">
        <v>307</v>
      </c>
      <c r="G979" s="247"/>
      <c r="H979" s="250">
        <v>5.088</v>
      </c>
      <c r="I979" s="251"/>
      <c r="J979" s="247"/>
      <c r="K979" s="247"/>
      <c r="L979" s="252"/>
      <c r="M979" s="253"/>
      <c r="N979" s="254"/>
      <c r="O979" s="254"/>
      <c r="P979" s="254"/>
      <c r="Q979" s="254"/>
      <c r="R979" s="254"/>
      <c r="S979" s="254"/>
      <c r="T979" s="255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T979" s="256" t="s">
        <v>143</v>
      </c>
      <c r="AU979" s="256" t="s">
        <v>82</v>
      </c>
      <c r="AV979" s="14" t="s">
        <v>82</v>
      </c>
      <c r="AW979" s="14" t="s">
        <v>33</v>
      </c>
      <c r="AX979" s="14" t="s">
        <v>72</v>
      </c>
      <c r="AY979" s="256" t="s">
        <v>132</v>
      </c>
    </row>
    <row r="980" spans="1:51" s="13" customFormat="1" ht="12">
      <c r="A980" s="13"/>
      <c r="B980" s="236"/>
      <c r="C980" s="237"/>
      <c r="D980" s="232" t="s">
        <v>143</v>
      </c>
      <c r="E980" s="238" t="s">
        <v>19</v>
      </c>
      <c r="F980" s="239" t="s">
        <v>308</v>
      </c>
      <c r="G980" s="237"/>
      <c r="H980" s="238" t="s">
        <v>19</v>
      </c>
      <c r="I980" s="240"/>
      <c r="J980" s="237"/>
      <c r="K980" s="237"/>
      <c r="L980" s="241"/>
      <c r="M980" s="242"/>
      <c r="N980" s="243"/>
      <c r="O980" s="243"/>
      <c r="P980" s="243"/>
      <c r="Q980" s="243"/>
      <c r="R980" s="243"/>
      <c r="S980" s="243"/>
      <c r="T980" s="244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T980" s="245" t="s">
        <v>143</v>
      </c>
      <c r="AU980" s="245" t="s">
        <v>82</v>
      </c>
      <c r="AV980" s="13" t="s">
        <v>80</v>
      </c>
      <c r="AW980" s="13" t="s">
        <v>33</v>
      </c>
      <c r="AX980" s="13" t="s">
        <v>72</v>
      </c>
      <c r="AY980" s="245" t="s">
        <v>132</v>
      </c>
    </row>
    <row r="981" spans="1:51" s="14" customFormat="1" ht="12">
      <c r="A981" s="14"/>
      <c r="B981" s="246"/>
      <c r="C981" s="247"/>
      <c r="D981" s="232" t="s">
        <v>143</v>
      </c>
      <c r="E981" s="248" t="s">
        <v>19</v>
      </c>
      <c r="F981" s="249" t="s">
        <v>309</v>
      </c>
      <c r="G981" s="247"/>
      <c r="H981" s="250">
        <v>6.45</v>
      </c>
      <c r="I981" s="251"/>
      <c r="J981" s="247"/>
      <c r="K981" s="247"/>
      <c r="L981" s="252"/>
      <c r="M981" s="253"/>
      <c r="N981" s="254"/>
      <c r="O981" s="254"/>
      <c r="P981" s="254"/>
      <c r="Q981" s="254"/>
      <c r="R981" s="254"/>
      <c r="S981" s="254"/>
      <c r="T981" s="255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T981" s="256" t="s">
        <v>143</v>
      </c>
      <c r="AU981" s="256" t="s">
        <v>82</v>
      </c>
      <c r="AV981" s="14" t="s">
        <v>82</v>
      </c>
      <c r="AW981" s="14" t="s">
        <v>33</v>
      </c>
      <c r="AX981" s="14" t="s">
        <v>72</v>
      </c>
      <c r="AY981" s="256" t="s">
        <v>132</v>
      </c>
    </row>
    <row r="982" spans="1:51" s="13" customFormat="1" ht="12">
      <c r="A982" s="13"/>
      <c r="B982" s="236"/>
      <c r="C982" s="237"/>
      <c r="D982" s="232" t="s">
        <v>143</v>
      </c>
      <c r="E982" s="238" t="s">
        <v>19</v>
      </c>
      <c r="F982" s="239" t="s">
        <v>310</v>
      </c>
      <c r="G982" s="237"/>
      <c r="H982" s="238" t="s">
        <v>19</v>
      </c>
      <c r="I982" s="240"/>
      <c r="J982" s="237"/>
      <c r="K982" s="237"/>
      <c r="L982" s="241"/>
      <c r="M982" s="242"/>
      <c r="N982" s="243"/>
      <c r="O982" s="243"/>
      <c r="P982" s="243"/>
      <c r="Q982" s="243"/>
      <c r="R982" s="243"/>
      <c r="S982" s="243"/>
      <c r="T982" s="244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T982" s="245" t="s">
        <v>143</v>
      </c>
      <c r="AU982" s="245" t="s">
        <v>82</v>
      </c>
      <c r="AV982" s="13" t="s">
        <v>80</v>
      </c>
      <c r="AW982" s="13" t="s">
        <v>33</v>
      </c>
      <c r="AX982" s="13" t="s">
        <v>72</v>
      </c>
      <c r="AY982" s="245" t="s">
        <v>132</v>
      </c>
    </row>
    <row r="983" spans="1:51" s="14" customFormat="1" ht="12">
      <c r="A983" s="14"/>
      <c r="B983" s="246"/>
      <c r="C983" s="247"/>
      <c r="D983" s="232" t="s">
        <v>143</v>
      </c>
      <c r="E983" s="248" t="s">
        <v>19</v>
      </c>
      <c r="F983" s="249" t="s">
        <v>311</v>
      </c>
      <c r="G983" s="247"/>
      <c r="H983" s="250">
        <v>11.04</v>
      </c>
      <c r="I983" s="251"/>
      <c r="J983" s="247"/>
      <c r="K983" s="247"/>
      <c r="L983" s="252"/>
      <c r="M983" s="253"/>
      <c r="N983" s="254"/>
      <c r="O983" s="254"/>
      <c r="P983" s="254"/>
      <c r="Q983" s="254"/>
      <c r="R983" s="254"/>
      <c r="S983" s="254"/>
      <c r="T983" s="255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T983" s="256" t="s">
        <v>143</v>
      </c>
      <c r="AU983" s="256" t="s">
        <v>82</v>
      </c>
      <c r="AV983" s="14" t="s">
        <v>82</v>
      </c>
      <c r="AW983" s="14" t="s">
        <v>33</v>
      </c>
      <c r="AX983" s="14" t="s">
        <v>72</v>
      </c>
      <c r="AY983" s="256" t="s">
        <v>132</v>
      </c>
    </row>
    <row r="984" spans="1:51" s="13" customFormat="1" ht="12">
      <c r="A984" s="13"/>
      <c r="B984" s="236"/>
      <c r="C984" s="237"/>
      <c r="D984" s="232" t="s">
        <v>143</v>
      </c>
      <c r="E984" s="238" t="s">
        <v>19</v>
      </c>
      <c r="F984" s="239" t="s">
        <v>312</v>
      </c>
      <c r="G984" s="237"/>
      <c r="H984" s="238" t="s">
        <v>19</v>
      </c>
      <c r="I984" s="240"/>
      <c r="J984" s="237"/>
      <c r="K984" s="237"/>
      <c r="L984" s="241"/>
      <c r="M984" s="242"/>
      <c r="N984" s="243"/>
      <c r="O984" s="243"/>
      <c r="P984" s="243"/>
      <c r="Q984" s="243"/>
      <c r="R984" s="243"/>
      <c r="S984" s="243"/>
      <c r="T984" s="244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T984" s="245" t="s">
        <v>143</v>
      </c>
      <c r="AU984" s="245" t="s">
        <v>82</v>
      </c>
      <c r="AV984" s="13" t="s">
        <v>80</v>
      </c>
      <c r="AW984" s="13" t="s">
        <v>33</v>
      </c>
      <c r="AX984" s="13" t="s">
        <v>72</v>
      </c>
      <c r="AY984" s="245" t="s">
        <v>132</v>
      </c>
    </row>
    <row r="985" spans="1:51" s="14" customFormat="1" ht="12">
      <c r="A985" s="14"/>
      <c r="B985" s="246"/>
      <c r="C985" s="247"/>
      <c r="D985" s="232" t="s">
        <v>143</v>
      </c>
      <c r="E985" s="248" t="s">
        <v>19</v>
      </c>
      <c r="F985" s="249" t="s">
        <v>313</v>
      </c>
      <c r="G985" s="247"/>
      <c r="H985" s="250">
        <v>15.84</v>
      </c>
      <c r="I985" s="251"/>
      <c r="J985" s="247"/>
      <c r="K985" s="247"/>
      <c r="L985" s="252"/>
      <c r="M985" s="253"/>
      <c r="N985" s="254"/>
      <c r="O985" s="254"/>
      <c r="P985" s="254"/>
      <c r="Q985" s="254"/>
      <c r="R985" s="254"/>
      <c r="S985" s="254"/>
      <c r="T985" s="255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T985" s="256" t="s">
        <v>143</v>
      </c>
      <c r="AU985" s="256" t="s">
        <v>82</v>
      </c>
      <c r="AV985" s="14" t="s">
        <v>82</v>
      </c>
      <c r="AW985" s="14" t="s">
        <v>33</v>
      </c>
      <c r="AX985" s="14" t="s">
        <v>72</v>
      </c>
      <c r="AY985" s="256" t="s">
        <v>132</v>
      </c>
    </row>
    <row r="986" spans="1:51" s="13" customFormat="1" ht="12">
      <c r="A986" s="13"/>
      <c r="B986" s="236"/>
      <c r="C986" s="237"/>
      <c r="D986" s="232" t="s">
        <v>143</v>
      </c>
      <c r="E986" s="238" t="s">
        <v>19</v>
      </c>
      <c r="F986" s="239" t="s">
        <v>314</v>
      </c>
      <c r="G986" s="237"/>
      <c r="H986" s="238" t="s">
        <v>19</v>
      </c>
      <c r="I986" s="240"/>
      <c r="J986" s="237"/>
      <c r="K986" s="237"/>
      <c r="L986" s="241"/>
      <c r="M986" s="242"/>
      <c r="N986" s="243"/>
      <c r="O986" s="243"/>
      <c r="P986" s="243"/>
      <c r="Q986" s="243"/>
      <c r="R986" s="243"/>
      <c r="S986" s="243"/>
      <c r="T986" s="244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T986" s="245" t="s">
        <v>143</v>
      </c>
      <c r="AU986" s="245" t="s">
        <v>82</v>
      </c>
      <c r="AV986" s="13" t="s">
        <v>80</v>
      </c>
      <c r="AW986" s="13" t="s">
        <v>33</v>
      </c>
      <c r="AX986" s="13" t="s">
        <v>72</v>
      </c>
      <c r="AY986" s="245" t="s">
        <v>132</v>
      </c>
    </row>
    <row r="987" spans="1:51" s="14" customFormat="1" ht="12">
      <c r="A987" s="14"/>
      <c r="B987" s="246"/>
      <c r="C987" s="247"/>
      <c r="D987" s="232" t="s">
        <v>143</v>
      </c>
      <c r="E987" s="248" t="s">
        <v>19</v>
      </c>
      <c r="F987" s="249" t="s">
        <v>315</v>
      </c>
      <c r="G987" s="247"/>
      <c r="H987" s="250">
        <v>5.328</v>
      </c>
      <c r="I987" s="251"/>
      <c r="J987" s="247"/>
      <c r="K987" s="247"/>
      <c r="L987" s="252"/>
      <c r="M987" s="253"/>
      <c r="N987" s="254"/>
      <c r="O987" s="254"/>
      <c r="P987" s="254"/>
      <c r="Q987" s="254"/>
      <c r="R987" s="254"/>
      <c r="S987" s="254"/>
      <c r="T987" s="255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T987" s="256" t="s">
        <v>143</v>
      </c>
      <c r="AU987" s="256" t="s">
        <v>82</v>
      </c>
      <c r="AV987" s="14" t="s">
        <v>82</v>
      </c>
      <c r="AW987" s="14" t="s">
        <v>33</v>
      </c>
      <c r="AX987" s="14" t="s">
        <v>72</v>
      </c>
      <c r="AY987" s="256" t="s">
        <v>132</v>
      </c>
    </row>
    <row r="988" spans="1:51" s="15" customFormat="1" ht="12">
      <c r="A988" s="15"/>
      <c r="B988" s="257"/>
      <c r="C988" s="258"/>
      <c r="D988" s="232" t="s">
        <v>143</v>
      </c>
      <c r="E988" s="259" t="s">
        <v>19</v>
      </c>
      <c r="F988" s="260" t="s">
        <v>148</v>
      </c>
      <c r="G988" s="258"/>
      <c r="H988" s="261">
        <v>1288.4339999999997</v>
      </c>
      <c r="I988" s="262"/>
      <c r="J988" s="258"/>
      <c r="K988" s="258"/>
      <c r="L988" s="263"/>
      <c r="M988" s="264"/>
      <c r="N988" s="265"/>
      <c r="O988" s="265"/>
      <c r="P988" s="265"/>
      <c r="Q988" s="265"/>
      <c r="R988" s="265"/>
      <c r="S988" s="265"/>
      <c r="T988" s="266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T988" s="267" t="s">
        <v>143</v>
      </c>
      <c r="AU988" s="267" t="s">
        <v>82</v>
      </c>
      <c r="AV988" s="15" t="s">
        <v>139</v>
      </c>
      <c r="AW988" s="15" t="s">
        <v>33</v>
      </c>
      <c r="AX988" s="15" t="s">
        <v>80</v>
      </c>
      <c r="AY988" s="267" t="s">
        <v>132</v>
      </c>
    </row>
    <row r="989" spans="1:65" s="2" customFormat="1" ht="21.75" customHeight="1">
      <c r="A989" s="39"/>
      <c r="B989" s="40"/>
      <c r="C989" s="219" t="s">
        <v>1049</v>
      </c>
      <c r="D989" s="219" t="s">
        <v>134</v>
      </c>
      <c r="E989" s="220" t="s">
        <v>1050</v>
      </c>
      <c r="F989" s="221" t="s">
        <v>1051</v>
      </c>
      <c r="G989" s="222" t="s">
        <v>137</v>
      </c>
      <c r="H989" s="223">
        <v>1288.434</v>
      </c>
      <c r="I989" s="224"/>
      <c r="J989" s="225">
        <f>ROUND(I989*H989,2)</f>
        <v>0</v>
      </c>
      <c r="K989" s="221" t="s">
        <v>138</v>
      </c>
      <c r="L989" s="45"/>
      <c r="M989" s="226" t="s">
        <v>19</v>
      </c>
      <c r="N989" s="227" t="s">
        <v>43</v>
      </c>
      <c r="O989" s="85"/>
      <c r="P989" s="228">
        <f>O989*H989</f>
        <v>0</v>
      </c>
      <c r="Q989" s="228">
        <v>0</v>
      </c>
      <c r="R989" s="228">
        <f>Q989*H989</f>
        <v>0</v>
      </c>
      <c r="S989" s="228">
        <v>0</v>
      </c>
      <c r="T989" s="229">
        <f>S989*H989</f>
        <v>0</v>
      </c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  <c r="AR989" s="230" t="s">
        <v>239</v>
      </c>
      <c r="AT989" s="230" t="s">
        <v>134</v>
      </c>
      <c r="AU989" s="230" t="s">
        <v>82</v>
      </c>
      <c r="AY989" s="18" t="s">
        <v>132</v>
      </c>
      <c r="BE989" s="231">
        <f>IF(N989="základní",J989,0)</f>
        <v>0</v>
      </c>
      <c r="BF989" s="231">
        <f>IF(N989="snížená",J989,0)</f>
        <v>0</v>
      </c>
      <c r="BG989" s="231">
        <f>IF(N989="zákl. přenesená",J989,0)</f>
        <v>0</v>
      </c>
      <c r="BH989" s="231">
        <f>IF(N989="sníž. přenesená",J989,0)</f>
        <v>0</v>
      </c>
      <c r="BI989" s="231">
        <f>IF(N989="nulová",J989,0)</f>
        <v>0</v>
      </c>
      <c r="BJ989" s="18" t="s">
        <v>80</v>
      </c>
      <c r="BK989" s="231">
        <f>ROUND(I989*H989,2)</f>
        <v>0</v>
      </c>
      <c r="BL989" s="18" t="s">
        <v>239</v>
      </c>
      <c r="BM989" s="230" t="s">
        <v>1052</v>
      </c>
    </row>
    <row r="990" spans="1:47" s="2" customFormat="1" ht="12">
      <c r="A990" s="39"/>
      <c r="B990" s="40"/>
      <c r="C990" s="41"/>
      <c r="D990" s="232" t="s">
        <v>141</v>
      </c>
      <c r="E990" s="41"/>
      <c r="F990" s="233" t="s">
        <v>1053</v>
      </c>
      <c r="G990" s="41"/>
      <c r="H990" s="41"/>
      <c r="I990" s="137"/>
      <c r="J990" s="41"/>
      <c r="K990" s="41"/>
      <c r="L990" s="45"/>
      <c r="M990" s="234"/>
      <c r="N990" s="235"/>
      <c r="O990" s="85"/>
      <c r="P990" s="85"/>
      <c r="Q990" s="85"/>
      <c r="R990" s="85"/>
      <c r="S990" s="85"/>
      <c r="T990" s="86"/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T990" s="18" t="s">
        <v>141</v>
      </c>
      <c r="AU990" s="18" t="s">
        <v>82</v>
      </c>
    </row>
    <row r="991" spans="1:63" s="12" customFormat="1" ht="22.8" customHeight="1">
      <c r="A991" s="12"/>
      <c r="B991" s="203"/>
      <c r="C991" s="204"/>
      <c r="D991" s="205" t="s">
        <v>71</v>
      </c>
      <c r="E991" s="217" t="s">
        <v>1054</v>
      </c>
      <c r="F991" s="217" t="s">
        <v>1055</v>
      </c>
      <c r="G991" s="204"/>
      <c r="H991" s="204"/>
      <c r="I991" s="207"/>
      <c r="J991" s="218">
        <f>BK991</f>
        <v>0</v>
      </c>
      <c r="K991" s="204"/>
      <c r="L991" s="209"/>
      <c r="M991" s="210"/>
      <c r="N991" s="211"/>
      <c r="O991" s="211"/>
      <c r="P991" s="212">
        <f>SUM(P992:P1009)</f>
        <v>0</v>
      </c>
      <c r="Q991" s="211"/>
      <c r="R991" s="212">
        <f>SUM(R992:R1009)</f>
        <v>0</v>
      </c>
      <c r="S991" s="211"/>
      <c r="T991" s="213">
        <f>SUM(T992:T1009)</f>
        <v>0</v>
      </c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R991" s="214" t="s">
        <v>82</v>
      </c>
      <c r="AT991" s="215" t="s">
        <v>71</v>
      </c>
      <c r="AU991" s="215" t="s">
        <v>80</v>
      </c>
      <c r="AY991" s="214" t="s">
        <v>132</v>
      </c>
      <c r="BK991" s="216">
        <f>SUM(BK992:BK1009)</f>
        <v>0</v>
      </c>
    </row>
    <row r="992" spans="1:65" s="2" customFormat="1" ht="21.75" customHeight="1">
      <c r="A992" s="39"/>
      <c r="B992" s="40"/>
      <c r="C992" s="219" t="s">
        <v>1056</v>
      </c>
      <c r="D992" s="219" t="s">
        <v>134</v>
      </c>
      <c r="E992" s="220" t="s">
        <v>1057</v>
      </c>
      <c r="F992" s="221" t="s">
        <v>1058</v>
      </c>
      <c r="G992" s="222" t="s">
        <v>1059</v>
      </c>
      <c r="H992" s="223">
        <v>1</v>
      </c>
      <c r="I992" s="224"/>
      <c r="J992" s="225">
        <f>ROUND(I992*H992,2)</f>
        <v>0</v>
      </c>
      <c r="K992" s="221" t="s">
        <v>19</v>
      </c>
      <c r="L992" s="45"/>
      <c r="M992" s="226" t="s">
        <v>19</v>
      </c>
      <c r="N992" s="227" t="s">
        <v>43</v>
      </c>
      <c r="O992" s="85"/>
      <c r="P992" s="228">
        <f>O992*H992</f>
        <v>0</v>
      </c>
      <c r="Q992" s="228">
        <v>0</v>
      </c>
      <c r="R992" s="228">
        <f>Q992*H992</f>
        <v>0</v>
      </c>
      <c r="S992" s="228">
        <v>0</v>
      </c>
      <c r="T992" s="229">
        <f>S992*H992</f>
        <v>0</v>
      </c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R992" s="230" t="s">
        <v>239</v>
      </c>
      <c r="AT992" s="230" t="s">
        <v>134</v>
      </c>
      <c r="AU992" s="230" t="s">
        <v>82</v>
      </c>
      <c r="AY992" s="18" t="s">
        <v>132</v>
      </c>
      <c r="BE992" s="231">
        <f>IF(N992="základní",J992,0)</f>
        <v>0</v>
      </c>
      <c r="BF992" s="231">
        <f>IF(N992="snížená",J992,0)</f>
        <v>0</v>
      </c>
      <c r="BG992" s="231">
        <f>IF(N992="zákl. přenesená",J992,0)</f>
        <v>0</v>
      </c>
      <c r="BH992" s="231">
        <f>IF(N992="sníž. přenesená",J992,0)</f>
        <v>0</v>
      </c>
      <c r="BI992" s="231">
        <f>IF(N992="nulová",J992,0)</f>
        <v>0</v>
      </c>
      <c r="BJ992" s="18" t="s">
        <v>80</v>
      </c>
      <c r="BK992" s="231">
        <f>ROUND(I992*H992,2)</f>
        <v>0</v>
      </c>
      <c r="BL992" s="18" t="s">
        <v>239</v>
      </c>
      <c r="BM992" s="230" t="s">
        <v>1060</v>
      </c>
    </row>
    <row r="993" spans="1:47" s="2" customFormat="1" ht="12">
      <c r="A993" s="39"/>
      <c r="B993" s="40"/>
      <c r="C993" s="41"/>
      <c r="D993" s="232" t="s">
        <v>141</v>
      </c>
      <c r="E993" s="41"/>
      <c r="F993" s="233" t="s">
        <v>1058</v>
      </c>
      <c r="G993" s="41"/>
      <c r="H993" s="41"/>
      <c r="I993" s="137"/>
      <c r="J993" s="41"/>
      <c r="K993" s="41"/>
      <c r="L993" s="45"/>
      <c r="M993" s="234"/>
      <c r="N993" s="235"/>
      <c r="O993" s="85"/>
      <c r="P993" s="85"/>
      <c r="Q993" s="85"/>
      <c r="R993" s="85"/>
      <c r="S993" s="85"/>
      <c r="T993" s="86"/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T993" s="18" t="s">
        <v>141</v>
      </c>
      <c r="AU993" s="18" t="s">
        <v>82</v>
      </c>
    </row>
    <row r="994" spans="1:51" s="14" customFormat="1" ht="12">
      <c r="A994" s="14"/>
      <c r="B994" s="246"/>
      <c r="C994" s="247"/>
      <c r="D994" s="232" t="s">
        <v>143</v>
      </c>
      <c r="E994" s="248" t="s">
        <v>19</v>
      </c>
      <c r="F994" s="249" t="s">
        <v>80</v>
      </c>
      <c r="G994" s="247"/>
      <c r="H994" s="250">
        <v>1</v>
      </c>
      <c r="I994" s="251"/>
      <c r="J994" s="247"/>
      <c r="K994" s="247"/>
      <c r="L994" s="252"/>
      <c r="M994" s="253"/>
      <c r="N994" s="254"/>
      <c r="O994" s="254"/>
      <c r="P994" s="254"/>
      <c r="Q994" s="254"/>
      <c r="R994" s="254"/>
      <c r="S994" s="254"/>
      <c r="T994" s="255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T994" s="256" t="s">
        <v>143</v>
      </c>
      <c r="AU994" s="256" t="s">
        <v>82</v>
      </c>
      <c r="AV994" s="14" t="s">
        <v>82</v>
      </c>
      <c r="AW994" s="14" t="s">
        <v>33</v>
      </c>
      <c r="AX994" s="14" t="s">
        <v>72</v>
      </c>
      <c r="AY994" s="256" t="s">
        <v>132</v>
      </c>
    </row>
    <row r="995" spans="1:51" s="15" customFormat="1" ht="12">
      <c r="A995" s="15"/>
      <c r="B995" s="257"/>
      <c r="C995" s="258"/>
      <c r="D995" s="232" t="s">
        <v>143</v>
      </c>
      <c r="E995" s="259" t="s">
        <v>19</v>
      </c>
      <c r="F995" s="260" t="s">
        <v>148</v>
      </c>
      <c r="G995" s="258"/>
      <c r="H995" s="261">
        <v>1</v>
      </c>
      <c r="I995" s="262"/>
      <c r="J995" s="258"/>
      <c r="K995" s="258"/>
      <c r="L995" s="263"/>
      <c r="M995" s="264"/>
      <c r="N995" s="265"/>
      <c r="O995" s="265"/>
      <c r="P995" s="265"/>
      <c r="Q995" s="265"/>
      <c r="R995" s="265"/>
      <c r="S995" s="265"/>
      <c r="T995" s="266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T995" s="267" t="s">
        <v>143</v>
      </c>
      <c r="AU995" s="267" t="s">
        <v>82</v>
      </c>
      <c r="AV995" s="15" t="s">
        <v>139</v>
      </c>
      <c r="AW995" s="15" t="s">
        <v>33</v>
      </c>
      <c r="AX995" s="15" t="s">
        <v>80</v>
      </c>
      <c r="AY995" s="267" t="s">
        <v>132</v>
      </c>
    </row>
    <row r="996" spans="1:65" s="2" customFormat="1" ht="21.75" customHeight="1">
      <c r="A996" s="39"/>
      <c r="B996" s="40"/>
      <c r="C996" s="219" t="s">
        <v>1061</v>
      </c>
      <c r="D996" s="219" t="s">
        <v>134</v>
      </c>
      <c r="E996" s="220" t="s">
        <v>1062</v>
      </c>
      <c r="F996" s="221" t="s">
        <v>1063</v>
      </c>
      <c r="G996" s="222" t="s">
        <v>137</v>
      </c>
      <c r="H996" s="223">
        <v>400.389</v>
      </c>
      <c r="I996" s="224"/>
      <c r="J996" s="225">
        <f>ROUND(I996*H996,2)</f>
        <v>0</v>
      </c>
      <c r="K996" s="221" t="s">
        <v>19</v>
      </c>
      <c r="L996" s="45"/>
      <c r="M996" s="226" t="s">
        <v>19</v>
      </c>
      <c r="N996" s="227" t="s">
        <v>43</v>
      </c>
      <c r="O996" s="85"/>
      <c r="P996" s="228">
        <f>O996*H996</f>
        <v>0</v>
      </c>
      <c r="Q996" s="228">
        <v>0</v>
      </c>
      <c r="R996" s="228">
        <f>Q996*H996</f>
        <v>0</v>
      </c>
      <c r="S996" s="228">
        <v>0</v>
      </c>
      <c r="T996" s="229">
        <f>S996*H996</f>
        <v>0</v>
      </c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R996" s="230" t="s">
        <v>239</v>
      </c>
      <c r="AT996" s="230" t="s">
        <v>134</v>
      </c>
      <c r="AU996" s="230" t="s">
        <v>82</v>
      </c>
      <c r="AY996" s="18" t="s">
        <v>132</v>
      </c>
      <c r="BE996" s="231">
        <f>IF(N996="základní",J996,0)</f>
        <v>0</v>
      </c>
      <c r="BF996" s="231">
        <f>IF(N996="snížená",J996,0)</f>
        <v>0</v>
      </c>
      <c r="BG996" s="231">
        <f>IF(N996="zákl. přenesená",J996,0)</f>
        <v>0</v>
      </c>
      <c r="BH996" s="231">
        <f>IF(N996="sníž. přenesená",J996,0)</f>
        <v>0</v>
      </c>
      <c r="BI996" s="231">
        <f>IF(N996="nulová",J996,0)</f>
        <v>0</v>
      </c>
      <c r="BJ996" s="18" t="s">
        <v>80</v>
      </c>
      <c r="BK996" s="231">
        <f>ROUND(I996*H996,2)</f>
        <v>0</v>
      </c>
      <c r="BL996" s="18" t="s">
        <v>239</v>
      </c>
      <c r="BM996" s="230" t="s">
        <v>1064</v>
      </c>
    </row>
    <row r="997" spans="1:47" s="2" customFormat="1" ht="12">
      <c r="A997" s="39"/>
      <c r="B997" s="40"/>
      <c r="C997" s="41"/>
      <c r="D997" s="232" t="s">
        <v>141</v>
      </c>
      <c r="E997" s="41"/>
      <c r="F997" s="233" t="s">
        <v>1065</v>
      </c>
      <c r="G997" s="41"/>
      <c r="H997" s="41"/>
      <c r="I997" s="137"/>
      <c r="J997" s="41"/>
      <c r="K997" s="41"/>
      <c r="L997" s="45"/>
      <c r="M997" s="234"/>
      <c r="N997" s="235"/>
      <c r="O997" s="85"/>
      <c r="P997" s="85"/>
      <c r="Q997" s="85"/>
      <c r="R997" s="85"/>
      <c r="S997" s="85"/>
      <c r="T997" s="86"/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T997" s="18" t="s">
        <v>141</v>
      </c>
      <c r="AU997" s="18" t="s">
        <v>82</v>
      </c>
    </row>
    <row r="998" spans="1:51" s="13" customFormat="1" ht="12">
      <c r="A998" s="13"/>
      <c r="B998" s="236"/>
      <c r="C998" s="237"/>
      <c r="D998" s="232" t="s">
        <v>143</v>
      </c>
      <c r="E998" s="238" t="s">
        <v>19</v>
      </c>
      <c r="F998" s="239" t="s">
        <v>284</v>
      </c>
      <c r="G998" s="237"/>
      <c r="H998" s="238" t="s">
        <v>19</v>
      </c>
      <c r="I998" s="240"/>
      <c r="J998" s="237"/>
      <c r="K998" s="237"/>
      <c r="L998" s="241"/>
      <c r="M998" s="242"/>
      <c r="N998" s="243"/>
      <c r="O998" s="243"/>
      <c r="P998" s="243"/>
      <c r="Q998" s="243"/>
      <c r="R998" s="243"/>
      <c r="S998" s="243"/>
      <c r="T998" s="244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T998" s="245" t="s">
        <v>143</v>
      </c>
      <c r="AU998" s="245" t="s">
        <v>82</v>
      </c>
      <c r="AV998" s="13" t="s">
        <v>80</v>
      </c>
      <c r="AW998" s="13" t="s">
        <v>33</v>
      </c>
      <c r="AX998" s="13" t="s">
        <v>72</v>
      </c>
      <c r="AY998" s="245" t="s">
        <v>132</v>
      </c>
    </row>
    <row r="999" spans="1:51" s="13" customFormat="1" ht="12">
      <c r="A999" s="13"/>
      <c r="B999" s="236"/>
      <c r="C999" s="237"/>
      <c r="D999" s="232" t="s">
        <v>143</v>
      </c>
      <c r="E999" s="238" t="s">
        <v>19</v>
      </c>
      <c r="F999" s="239" t="s">
        <v>1066</v>
      </c>
      <c r="G999" s="237"/>
      <c r="H999" s="238" t="s">
        <v>19</v>
      </c>
      <c r="I999" s="240"/>
      <c r="J999" s="237"/>
      <c r="K999" s="237"/>
      <c r="L999" s="241"/>
      <c r="M999" s="242"/>
      <c r="N999" s="243"/>
      <c r="O999" s="243"/>
      <c r="P999" s="243"/>
      <c r="Q999" s="243"/>
      <c r="R999" s="243"/>
      <c r="S999" s="243"/>
      <c r="T999" s="244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T999" s="245" t="s">
        <v>143</v>
      </c>
      <c r="AU999" s="245" t="s">
        <v>82</v>
      </c>
      <c r="AV999" s="13" t="s">
        <v>80</v>
      </c>
      <c r="AW999" s="13" t="s">
        <v>33</v>
      </c>
      <c r="AX999" s="13" t="s">
        <v>72</v>
      </c>
      <c r="AY999" s="245" t="s">
        <v>132</v>
      </c>
    </row>
    <row r="1000" spans="1:51" s="14" customFormat="1" ht="12">
      <c r="A1000" s="14"/>
      <c r="B1000" s="246"/>
      <c r="C1000" s="247"/>
      <c r="D1000" s="232" t="s">
        <v>143</v>
      </c>
      <c r="E1000" s="248" t="s">
        <v>19</v>
      </c>
      <c r="F1000" s="249" t="s">
        <v>1067</v>
      </c>
      <c r="G1000" s="247"/>
      <c r="H1000" s="250">
        <v>313.992</v>
      </c>
      <c r="I1000" s="251"/>
      <c r="J1000" s="247"/>
      <c r="K1000" s="247"/>
      <c r="L1000" s="252"/>
      <c r="M1000" s="253"/>
      <c r="N1000" s="254"/>
      <c r="O1000" s="254"/>
      <c r="P1000" s="254"/>
      <c r="Q1000" s="254"/>
      <c r="R1000" s="254"/>
      <c r="S1000" s="254"/>
      <c r="T1000" s="255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T1000" s="256" t="s">
        <v>143</v>
      </c>
      <c r="AU1000" s="256" t="s">
        <v>82</v>
      </c>
      <c r="AV1000" s="14" t="s">
        <v>82</v>
      </c>
      <c r="AW1000" s="14" t="s">
        <v>33</v>
      </c>
      <c r="AX1000" s="14" t="s">
        <v>72</v>
      </c>
      <c r="AY1000" s="256" t="s">
        <v>132</v>
      </c>
    </row>
    <row r="1001" spans="1:51" s="13" customFormat="1" ht="12">
      <c r="A1001" s="13"/>
      <c r="B1001" s="236"/>
      <c r="C1001" s="237"/>
      <c r="D1001" s="232" t="s">
        <v>143</v>
      </c>
      <c r="E1001" s="238" t="s">
        <v>19</v>
      </c>
      <c r="F1001" s="239" t="s">
        <v>286</v>
      </c>
      <c r="G1001" s="237"/>
      <c r="H1001" s="238" t="s">
        <v>19</v>
      </c>
      <c r="I1001" s="240"/>
      <c r="J1001" s="237"/>
      <c r="K1001" s="237"/>
      <c r="L1001" s="241"/>
      <c r="M1001" s="242"/>
      <c r="N1001" s="243"/>
      <c r="O1001" s="243"/>
      <c r="P1001" s="243"/>
      <c r="Q1001" s="243"/>
      <c r="R1001" s="243"/>
      <c r="S1001" s="243"/>
      <c r="T1001" s="244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T1001" s="245" t="s">
        <v>143</v>
      </c>
      <c r="AU1001" s="245" t="s">
        <v>82</v>
      </c>
      <c r="AV1001" s="13" t="s">
        <v>80</v>
      </c>
      <c r="AW1001" s="13" t="s">
        <v>33</v>
      </c>
      <c r="AX1001" s="13" t="s">
        <v>72</v>
      </c>
      <c r="AY1001" s="245" t="s">
        <v>132</v>
      </c>
    </row>
    <row r="1002" spans="1:51" s="13" customFormat="1" ht="12">
      <c r="A1002" s="13"/>
      <c r="B1002" s="236"/>
      <c r="C1002" s="237"/>
      <c r="D1002" s="232" t="s">
        <v>143</v>
      </c>
      <c r="E1002" s="238" t="s">
        <v>19</v>
      </c>
      <c r="F1002" s="239" t="s">
        <v>1066</v>
      </c>
      <c r="G1002" s="237"/>
      <c r="H1002" s="238" t="s">
        <v>19</v>
      </c>
      <c r="I1002" s="240"/>
      <c r="J1002" s="237"/>
      <c r="K1002" s="237"/>
      <c r="L1002" s="241"/>
      <c r="M1002" s="242"/>
      <c r="N1002" s="243"/>
      <c r="O1002" s="243"/>
      <c r="P1002" s="243"/>
      <c r="Q1002" s="243"/>
      <c r="R1002" s="243"/>
      <c r="S1002" s="243"/>
      <c r="T1002" s="244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T1002" s="245" t="s">
        <v>143</v>
      </c>
      <c r="AU1002" s="245" t="s">
        <v>82</v>
      </c>
      <c r="AV1002" s="13" t="s">
        <v>80</v>
      </c>
      <c r="AW1002" s="13" t="s">
        <v>33</v>
      </c>
      <c r="AX1002" s="13" t="s">
        <v>72</v>
      </c>
      <c r="AY1002" s="245" t="s">
        <v>132</v>
      </c>
    </row>
    <row r="1003" spans="1:51" s="14" customFormat="1" ht="12">
      <c r="A1003" s="14"/>
      <c r="B1003" s="246"/>
      <c r="C1003" s="247"/>
      <c r="D1003" s="232" t="s">
        <v>143</v>
      </c>
      <c r="E1003" s="248" t="s">
        <v>19</v>
      </c>
      <c r="F1003" s="249" t="s">
        <v>1068</v>
      </c>
      <c r="G1003" s="247"/>
      <c r="H1003" s="250">
        <v>79.341</v>
      </c>
      <c r="I1003" s="251"/>
      <c r="J1003" s="247"/>
      <c r="K1003" s="247"/>
      <c r="L1003" s="252"/>
      <c r="M1003" s="253"/>
      <c r="N1003" s="254"/>
      <c r="O1003" s="254"/>
      <c r="P1003" s="254"/>
      <c r="Q1003" s="254"/>
      <c r="R1003" s="254"/>
      <c r="S1003" s="254"/>
      <c r="T1003" s="255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T1003" s="256" t="s">
        <v>143</v>
      </c>
      <c r="AU1003" s="256" t="s">
        <v>82</v>
      </c>
      <c r="AV1003" s="14" t="s">
        <v>82</v>
      </c>
      <c r="AW1003" s="14" t="s">
        <v>33</v>
      </c>
      <c r="AX1003" s="14" t="s">
        <v>72</v>
      </c>
      <c r="AY1003" s="256" t="s">
        <v>132</v>
      </c>
    </row>
    <row r="1004" spans="1:51" s="13" customFormat="1" ht="12">
      <c r="A1004" s="13"/>
      <c r="B1004" s="236"/>
      <c r="C1004" s="237"/>
      <c r="D1004" s="232" t="s">
        <v>143</v>
      </c>
      <c r="E1004" s="238" t="s">
        <v>19</v>
      </c>
      <c r="F1004" s="239" t="s">
        <v>294</v>
      </c>
      <c r="G1004" s="237"/>
      <c r="H1004" s="238" t="s">
        <v>19</v>
      </c>
      <c r="I1004" s="240"/>
      <c r="J1004" s="237"/>
      <c r="K1004" s="237"/>
      <c r="L1004" s="241"/>
      <c r="M1004" s="242"/>
      <c r="N1004" s="243"/>
      <c r="O1004" s="243"/>
      <c r="P1004" s="243"/>
      <c r="Q1004" s="243"/>
      <c r="R1004" s="243"/>
      <c r="S1004" s="243"/>
      <c r="T1004" s="244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T1004" s="245" t="s">
        <v>143</v>
      </c>
      <c r="AU1004" s="245" t="s">
        <v>82</v>
      </c>
      <c r="AV1004" s="13" t="s">
        <v>80</v>
      </c>
      <c r="AW1004" s="13" t="s">
        <v>33</v>
      </c>
      <c r="AX1004" s="13" t="s">
        <v>72</v>
      </c>
      <c r="AY1004" s="245" t="s">
        <v>132</v>
      </c>
    </row>
    <row r="1005" spans="1:51" s="13" customFormat="1" ht="12">
      <c r="A1005" s="13"/>
      <c r="B1005" s="236"/>
      <c r="C1005" s="237"/>
      <c r="D1005" s="232" t="s">
        <v>143</v>
      </c>
      <c r="E1005" s="238" t="s">
        <v>19</v>
      </c>
      <c r="F1005" s="239" t="s">
        <v>1069</v>
      </c>
      <c r="G1005" s="237"/>
      <c r="H1005" s="238" t="s">
        <v>19</v>
      </c>
      <c r="I1005" s="240"/>
      <c r="J1005" s="237"/>
      <c r="K1005" s="237"/>
      <c r="L1005" s="241"/>
      <c r="M1005" s="242"/>
      <c r="N1005" s="243"/>
      <c r="O1005" s="243"/>
      <c r="P1005" s="243"/>
      <c r="Q1005" s="243"/>
      <c r="R1005" s="243"/>
      <c r="S1005" s="243"/>
      <c r="T1005" s="244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T1005" s="245" t="s">
        <v>143</v>
      </c>
      <c r="AU1005" s="245" t="s">
        <v>82</v>
      </c>
      <c r="AV1005" s="13" t="s">
        <v>80</v>
      </c>
      <c r="AW1005" s="13" t="s">
        <v>33</v>
      </c>
      <c r="AX1005" s="13" t="s">
        <v>72</v>
      </c>
      <c r="AY1005" s="245" t="s">
        <v>132</v>
      </c>
    </row>
    <row r="1006" spans="1:51" s="14" customFormat="1" ht="12">
      <c r="A1006" s="14"/>
      <c r="B1006" s="246"/>
      <c r="C1006" s="247"/>
      <c r="D1006" s="232" t="s">
        <v>143</v>
      </c>
      <c r="E1006" s="248" t="s">
        <v>19</v>
      </c>
      <c r="F1006" s="249" t="s">
        <v>1070</v>
      </c>
      <c r="G1006" s="247"/>
      <c r="H1006" s="250">
        <v>7.056</v>
      </c>
      <c r="I1006" s="251"/>
      <c r="J1006" s="247"/>
      <c r="K1006" s="247"/>
      <c r="L1006" s="252"/>
      <c r="M1006" s="253"/>
      <c r="N1006" s="254"/>
      <c r="O1006" s="254"/>
      <c r="P1006" s="254"/>
      <c r="Q1006" s="254"/>
      <c r="R1006" s="254"/>
      <c r="S1006" s="254"/>
      <c r="T1006" s="255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T1006" s="256" t="s">
        <v>143</v>
      </c>
      <c r="AU1006" s="256" t="s">
        <v>82</v>
      </c>
      <c r="AV1006" s="14" t="s">
        <v>82</v>
      </c>
      <c r="AW1006" s="14" t="s">
        <v>33</v>
      </c>
      <c r="AX1006" s="14" t="s">
        <v>72</v>
      </c>
      <c r="AY1006" s="256" t="s">
        <v>132</v>
      </c>
    </row>
    <row r="1007" spans="1:51" s="15" customFormat="1" ht="12">
      <c r="A1007" s="15"/>
      <c r="B1007" s="257"/>
      <c r="C1007" s="258"/>
      <c r="D1007" s="232" t="s">
        <v>143</v>
      </c>
      <c r="E1007" s="259" t="s">
        <v>19</v>
      </c>
      <c r="F1007" s="260" t="s">
        <v>148</v>
      </c>
      <c r="G1007" s="258"/>
      <c r="H1007" s="261">
        <v>400.389</v>
      </c>
      <c r="I1007" s="262"/>
      <c r="J1007" s="258"/>
      <c r="K1007" s="258"/>
      <c r="L1007" s="263"/>
      <c r="M1007" s="264"/>
      <c r="N1007" s="265"/>
      <c r="O1007" s="265"/>
      <c r="P1007" s="265"/>
      <c r="Q1007" s="265"/>
      <c r="R1007" s="265"/>
      <c r="S1007" s="265"/>
      <c r="T1007" s="266"/>
      <c r="U1007" s="15"/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5"/>
      <c r="AT1007" s="267" t="s">
        <v>143</v>
      </c>
      <c r="AU1007" s="267" t="s">
        <v>82</v>
      </c>
      <c r="AV1007" s="15" t="s">
        <v>139</v>
      </c>
      <c r="AW1007" s="15" t="s">
        <v>33</v>
      </c>
      <c r="AX1007" s="15" t="s">
        <v>80</v>
      </c>
      <c r="AY1007" s="267" t="s">
        <v>132</v>
      </c>
    </row>
    <row r="1008" spans="1:65" s="2" customFormat="1" ht="21.75" customHeight="1">
      <c r="A1008" s="39"/>
      <c r="B1008" s="40"/>
      <c r="C1008" s="219" t="s">
        <v>1071</v>
      </c>
      <c r="D1008" s="219" t="s">
        <v>134</v>
      </c>
      <c r="E1008" s="220" t="s">
        <v>1072</v>
      </c>
      <c r="F1008" s="221" t="s">
        <v>1073</v>
      </c>
      <c r="G1008" s="222" t="s">
        <v>179</v>
      </c>
      <c r="H1008" s="223">
        <v>2</v>
      </c>
      <c r="I1008" s="224"/>
      <c r="J1008" s="225">
        <f>ROUND(I1008*H1008,2)</f>
        <v>0</v>
      </c>
      <c r="K1008" s="221" t="s">
        <v>138</v>
      </c>
      <c r="L1008" s="45"/>
      <c r="M1008" s="226" t="s">
        <v>19</v>
      </c>
      <c r="N1008" s="227" t="s">
        <v>43</v>
      </c>
      <c r="O1008" s="85"/>
      <c r="P1008" s="228">
        <f>O1008*H1008</f>
        <v>0</v>
      </c>
      <c r="Q1008" s="228">
        <v>0</v>
      </c>
      <c r="R1008" s="228">
        <f>Q1008*H1008</f>
        <v>0</v>
      </c>
      <c r="S1008" s="228">
        <v>0</v>
      </c>
      <c r="T1008" s="229">
        <f>S1008*H1008</f>
        <v>0</v>
      </c>
      <c r="U1008" s="39"/>
      <c r="V1008" s="39"/>
      <c r="W1008" s="39"/>
      <c r="X1008" s="39"/>
      <c r="Y1008" s="39"/>
      <c r="Z1008" s="39"/>
      <c r="AA1008" s="39"/>
      <c r="AB1008" s="39"/>
      <c r="AC1008" s="39"/>
      <c r="AD1008" s="39"/>
      <c r="AE1008" s="39"/>
      <c r="AR1008" s="230" t="s">
        <v>239</v>
      </c>
      <c r="AT1008" s="230" t="s">
        <v>134</v>
      </c>
      <c r="AU1008" s="230" t="s">
        <v>82</v>
      </c>
      <c r="AY1008" s="18" t="s">
        <v>132</v>
      </c>
      <c r="BE1008" s="231">
        <f>IF(N1008="základní",J1008,0)</f>
        <v>0</v>
      </c>
      <c r="BF1008" s="231">
        <f>IF(N1008="snížená",J1008,0)</f>
        <v>0</v>
      </c>
      <c r="BG1008" s="231">
        <f>IF(N1008="zákl. přenesená",J1008,0)</f>
        <v>0</v>
      </c>
      <c r="BH1008" s="231">
        <f>IF(N1008="sníž. přenesená",J1008,0)</f>
        <v>0</v>
      </c>
      <c r="BI1008" s="231">
        <f>IF(N1008="nulová",J1008,0)</f>
        <v>0</v>
      </c>
      <c r="BJ1008" s="18" t="s">
        <v>80</v>
      </c>
      <c r="BK1008" s="231">
        <f>ROUND(I1008*H1008,2)</f>
        <v>0</v>
      </c>
      <c r="BL1008" s="18" t="s">
        <v>239</v>
      </c>
      <c r="BM1008" s="230" t="s">
        <v>1074</v>
      </c>
    </row>
    <row r="1009" spans="1:47" s="2" customFormat="1" ht="12">
      <c r="A1009" s="39"/>
      <c r="B1009" s="40"/>
      <c r="C1009" s="41"/>
      <c r="D1009" s="232" t="s">
        <v>141</v>
      </c>
      <c r="E1009" s="41"/>
      <c r="F1009" s="233" t="s">
        <v>1075</v>
      </c>
      <c r="G1009" s="41"/>
      <c r="H1009" s="41"/>
      <c r="I1009" s="137"/>
      <c r="J1009" s="41"/>
      <c r="K1009" s="41"/>
      <c r="L1009" s="45"/>
      <c r="M1009" s="278"/>
      <c r="N1009" s="279"/>
      <c r="O1009" s="280"/>
      <c r="P1009" s="280"/>
      <c r="Q1009" s="280"/>
      <c r="R1009" s="280"/>
      <c r="S1009" s="280"/>
      <c r="T1009" s="281"/>
      <c r="U1009" s="39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/>
      <c r="AT1009" s="18" t="s">
        <v>141</v>
      </c>
      <c r="AU1009" s="18" t="s">
        <v>82</v>
      </c>
    </row>
    <row r="1010" spans="1:31" s="2" customFormat="1" ht="6.95" customHeight="1">
      <c r="A1010" s="39"/>
      <c r="B1010" s="60"/>
      <c r="C1010" s="61"/>
      <c r="D1010" s="61"/>
      <c r="E1010" s="61"/>
      <c r="F1010" s="61"/>
      <c r="G1010" s="61"/>
      <c r="H1010" s="61"/>
      <c r="I1010" s="167"/>
      <c r="J1010" s="61"/>
      <c r="K1010" s="61"/>
      <c r="L1010" s="45"/>
      <c r="M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  <c r="Y1010" s="39"/>
      <c r="Z1010" s="39"/>
      <c r="AA1010" s="39"/>
      <c r="AB1010" s="39"/>
      <c r="AC1010" s="39"/>
      <c r="AD1010" s="39"/>
      <c r="AE1010" s="39"/>
    </row>
  </sheetData>
  <sheetProtection password="CC35" sheet="1" objects="1" scenarios="1" formatColumns="0" formatRows="0" autoFilter="0"/>
  <autoFilter ref="C96:K1009"/>
  <mergeCells count="9">
    <mergeCell ref="E7:H7"/>
    <mergeCell ref="E9:H9"/>
    <mergeCell ref="E18:H18"/>
    <mergeCell ref="E27:H27"/>
    <mergeCell ref="E48:H48"/>
    <mergeCell ref="E50:H50"/>
    <mergeCell ref="E87:H87"/>
    <mergeCell ref="E89:H8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82</v>
      </c>
    </row>
    <row r="4" spans="2:46" s="1" customFormat="1" ht="24.95" customHeight="1">
      <c r="B4" s="21"/>
      <c r="D4" s="133" t="s">
        <v>92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16</v>
      </c>
      <c r="I6" s="129"/>
      <c r="L6" s="21"/>
    </row>
    <row r="7" spans="2:12" s="1" customFormat="1" ht="16.5" customHeight="1">
      <c r="B7" s="21"/>
      <c r="E7" s="136" t="str">
        <f>'Rekapitulace stavby'!K6</f>
        <v>Snížení energetické náročnosti objektu gymnázia Stříbro Soběslavova 1426</v>
      </c>
      <c r="F7" s="135"/>
      <c r="G7" s="135"/>
      <c r="H7" s="135"/>
      <c r="I7" s="129"/>
      <c r="L7" s="21"/>
    </row>
    <row r="8" spans="1:31" s="2" customFormat="1" ht="12" customHeight="1">
      <c r="A8" s="39"/>
      <c r="B8" s="45"/>
      <c r="C8" s="39"/>
      <c r="D8" s="135" t="s">
        <v>93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9" t="s">
        <v>1076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18</v>
      </c>
      <c r="E11" s="39"/>
      <c r="F11" s="140" t="s">
        <v>19</v>
      </c>
      <c r="G11" s="39"/>
      <c r="H11" s="39"/>
      <c r="I11" s="141" t="s">
        <v>20</v>
      </c>
      <c r="J11" s="140" t="s">
        <v>19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21</v>
      </c>
      <c r="E12" s="39"/>
      <c r="F12" s="140" t="s">
        <v>22</v>
      </c>
      <c r="G12" s="39"/>
      <c r="H12" s="39"/>
      <c r="I12" s="141" t="s">
        <v>23</v>
      </c>
      <c r="J12" s="142" t="str">
        <f>'Rekapitulace stavby'!AN8</f>
        <v>14. 1. 2020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25</v>
      </c>
      <c r="E14" s="39"/>
      <c r="F14" s="39"/>
      <c r="G14" s="39"/>
      <c r="H14" s="39"/>
      <c r="I14" s="141" t="s">
        <v>26</v>
      </c>
      <c r="J14" s="140" t="str">
        <f>IF('Rekapitulace stavby'!AN10="","",'Rekapitulace stavby'!AN10)</f>
        <v/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tr">
        <f>IF('Rekapitulace stavby'!E11="","",'Rekapitulace stavby'!E11)</f>
        <v xml:space="preserve"> </v>
      </c>
      <c r="F15" s="39"/>
      <c r="G15" s="39"/>
      <c r="H15" s="39"/>
      <c r="I15" s="141" t="s">
        <v>28</v>
      </c>
      <c r="J15" s="140" t="str">
        <f>IF('Rekapitulace stavby'!AN11="","",'Rekapitulace stavby'!AN11)</f>
        <v/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29</v>
      </c>
      <c r="E17" s="39"/>
      <c r="F17" s="39"/>
      <c r="G17" s="39"/>
      <c r="H17" s="39"/>
      <c r="I17" s="141" t="s">
        <v>26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28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31</v>
      </c>
      <c r="E20" s="39"/>
      <c r="F20" s="39"/>
      <c r="G20" s="39"/>
      <c r="H20" s="39"/>
      <c r="I20" s="141" t="s">
        <v>26</v>
      </c>
      <c r="J20" s="140" t="s">
        <v>19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">
        <v>32</v>
      </c>
      <c r="F21" s="39"/>
      <c r="G21" s="39"/>
      <c r="H21" s="39"/>
      <c r="I21" s="141" t="s">
        <v>28</v>
      </c>
      <c r="J21" s="140" t="s">
        <v>19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34</v>
      </c>
      <c r="E23" s="39"/>
      <c r="F23" s="39"/>
      <c r="G23" s="39"/>
      <c r="H23" s="39"/>
      <c r="I23" s="141" t="s">
        <v>26</v>
      </c>
      <c r="J23" s="140" t="s">
        <v>19</v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">
        <v>35</v>
      </c>
      <c r="F24" s="39"/>
      <c r="G24" s="39"/>
      <c r="H24" s="39"/>
      <c r="I24" s="141" t="s">
        <v>28</v>
      </c>
      <c r="J24" s="140" t="s">
        <v>19</v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36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3"/>
      <c r="B27" s="144"/>
      <c r="C27" s="143"/>
      <c r="D27" s="143"/>
      <c r="E27" s="145" t="s">
        <v>19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38</v>
      </c>
      <c r="E30" s="39"/>
      <c r="F30" s="39"/>
      <c r="G30" s="39"/>
      <c r="H30" s="39"/>
      <c r="I30" s="137"/>
      <c r="J30" s="151">
        <f>ROUND(J86,2)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40</v>
      </c>
      <c r="G32" s="39"/>
      <c r="H32" s="39"/>
      <c r="I32" s="153" t="s">
        <v>39</v>
      </c>
      <c r="J32" s="152" t="s">
        <v>41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42</v>
      </c>
      <c r="E33" s="135" t="s">
        <v>43</v>
      </c>
      <c r="F33" s="155">
        <f>ROUND((SUM(BE86:BE219)),2)</f>
        <v>0</v>
      </c>
      <c r="G33" s="39"/>
      <c r="H33" s="39"/>
      <c r="I33" s="156">
        <v>0.21</v>
      </c>
      <c r="J33" s="155">
        <f>ROUND(((SUM(BE86:BE219))*I33),2)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44</v>
      </c>
      <c r="F34" s="155">
        <f>ROUND((SUM(BF86:BF219)),2)</f>
        <v>0</v>
      </c>
      <c r="G34" s="39"/>
      <c r="H34" s="39"/>
      <c r="I34" s="156">
        <v>0.15</v>
      </c>
      <c r="J34" s="155">
        <f>ROUND(((SUM(BF86:BF219))*I34),2)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45</v>
      </c>
      <c r="F35" s="155">
        <f>ROUND((SUM(BG86:BG219)),2)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46</v>
      </c>
      <c r="F36" s="155">
        <f>ROUND((SUM(BH86:BH219)),2)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47</v>
      </c>
      <c r="F37" s="155">
        <f>ROUND((SUM(BI86:BI219)),2)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48</v>
      </c>
      <c r="E39" s="159"/>
      <c r="F39" s="159"/>
      <c r="G39" s="160" t="s">
        <v>49</v>
      </c>
      <c r="H39" s="161" t="s">
        <v>50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95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71" t="str">
        <f>E7</f>
        <v>Snížení energetické náročnosti objektu gymnázia Stříbro Soběslavova 1426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93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02 - Elektro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Stříbro</v>
      </c>
      <c r="G52" s="41"/>
      <c r="H52" s="41"/>
      <c r="I52" s="141" t="s">
        <v>23</v>
      </c>
      <c r="J52" s="73" t="str">
        <f>IF(J12="","",J12)</f>
        <v>14. 1. 2020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141" t="s">
        <v>31</v>
      </c>
      <c r="J54" s="37" t="str">
        <f>E21</f>
        <v>DRAKISA s.r.o.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141" t="s">
        <v>34</v>
      </c>
      <c r="J55" s="37" t="str">
        <f>E24</f>
        <v>Krajovský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96</v>
      </c>
      <c r="D57" s="173"/>
      <c r="E57" s="173"/>
      <c r="F57" s="173"/>
      <c r="G57" s="173"/>
      <c r="H57" s="173"/>
      <c r="I57" s="174"/>
      <c r="J57" s="175" t="s">
        <v>97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70</v>
      </c>
      <c r="D59" s="41"/>
      <c r="E59" s="41"/>
      <c r="F59" s="41"/>
      <c r="G59" s="41"/>
      <c r="H59" s="41"/>
      <c r="I59" s="137"/>
      <c r="J59" s="103">
        <f>J86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98</v>
      </c>
    </row>
    <row r="60" spans="1:31" s="9" customFormat="1" ht="24.95" customHeight="1">
      <c r="A60" s="9"/>
      <c r="B60" s="177"/>
      <c r="C60" s="178"/>
      <c r="D60" s="179" t="s">
        <v>99</v>
      </c>
      <c r="E60" s="180"/>
      <c r="F60" s="180"/>
      <c r="G60" s="180"/>
      <c r="H60" s="180"/>
      <c r="I60" s="181"/>
      <c r="J60" s="182">
        <f>J87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85"/>
      <c r="D61" s="186" t="s">
        <v>105</v>
      </c>
      <c r="E61" s="187"/>
      <c r="F61" s="187"/>
      <c r="G61" s="187"/>
      <c r="H61" s="187"/>
      <c r="I61" s="188"/>
      <c r="J61" s="189">
        <f>J88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77"/>
      <c r="C62" s="178"/>
      <c r="D62" s="179" t="s">
        <v>109</v>
      </c>
      <c r="E62" s="180"/>
      <c r="F62" s="180"/>
      <c r="G62" s="180"/>
      <c r="H62" s="180"/>
      <c r="I62" s="181"/>
      <c r="J62" s="182">
        <f>J97</f>
        <v>0</v>
      </c>
      <c r="K62" s="178"/>
      <c r="L62" s="183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84"/>
      <c r="C63" s="185"/>
      <c r="D63" s="186" t="s">
        <v>1077</v>
      </c>
      <c r="E63" s="187"/>
      <c r="F63" s="187"/>
      <c r="G63" s="187"/>
      <c r="H63" s="187"/>
      <c r="I63" s="188"/>
      <c r="J63" s="189">
        <f>J98</f>
        <v>0</v>
      </c>
      <c r="K63" s="185"/>
      <c r="L63" s="19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4"/>
      <c r="C64" s="185"/>
      <c r="D64" s="186" t="s">
        <v>1078</v>
      </c>
      <c r="E64" s="187"/>
      <c r="F64" s="187"/>
      <c r="G64" s="187"/>
      <c r="H64" s="187"/>
      <c r="I64" s="188"/>
      <c r="J64" s="189">
        <f>J200</f>
        <v>0</v>
      </c>
      <c r="K64" s="185"/>
      <c r="L64" s="19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77"/>
      <c r="C65" s="178"/>
      <c r="D65" s="179" t="s">
        <v>1079</v>
      </c>
      <c r="E65" s="180"/>
      <c r="F65" s="180"/>
      <c r="G65" s="180"/>
      <c r="H65" s="180"/>
      <c r="I65" s="181"/>
      <c r="J65" s="182">
        <f>J214</f>
        <v>0</v>
      </c>
      <c r="K65" s="178"/>
      <c r="L65" s="183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84"/>
      <c r="C66" s="185"/>
      <c r="D66" s="186" t="s">
        <v>1080</v>
      </c>
      <c r="E66" s="187"/>
      <c r="F66" s="187"/>
      <c r="G66" s="187"/>
      <c r="H66" s="187"/>
      <c r="I66" s="188"/>
      <c r="J66" s="189">
        <f>J215</f>
        <v>0</v>
      </c>
      <c r="K66" s="185"/>
      <c r="L66" s="19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9"/>
      <c r="B67" s="40"/>
      <c r="C67" s="41"/>
      <c r="D67" s="41"/>
      <c r="E67" s="41"/>
      <c r="F67" s="41"/>
      <c r="G67" s="41"/>
      <c r="H67" s="41"/>
      <c r="I67" s="137"/>
      <c r="J67" s="41"/>
      <c r="K67" s="41"/>
      <c r="L67" s="138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6.95" customHeight="1">
      <c r="A68" s="39"/>
      <c r="B68" s="60"/>
      <c r="C68" s="61"/>
      <c r="D68" s="61"/>
      <c r="E68" s="61"/>
      <c r="F68" s="61"/>
      <c r="G68" s="61"/>
      <c r="H68" s="61"/>
      <c r="I68" s="167"/>
      <c r="J68" s="61"/>
      <c r="K68" s="61"/>
      <c r="L68" s="138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pans="1:31" s="2" customFormat="1" ht="6.95" customHeight="1">
      <c r="A72" s="39"/>
      <c r="B72" s="62"/>
      <c r="C72" s="63"/>
      <c r="D72" s="63"/>
      <c r="E72" s="63"/>
      <c r="F72" s="63"/>
      <c r="G72" s="63"/>
      <c r="H72" s="63"/>
      <c r="I72" s="170"/>
      <c r="J72" s="63"/>
      <c r="K72" s="63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24.95" customHeight="1">
      <c r="A73" s="39"/>
      <c r="B73" s="40"/>
      <c r="C73" s="24" t="s">
        <v>117</v>
      </c>
      <c r="D73" s="41"/>
      <c r="E73" s="41"/>
      <c r="F73" s="41"/>
      <c r="G73" s="41"/>
      <c r="H73" s="41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137"/>
      <c r="J74" s="41"/>
      <c r="K74" s="4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137"/>
      <c r="J75" s="41"/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171" t="str">
        <f>E7</f>
        <v>Snížení energetické náročnosti objektu gymnázia Stříbro Soběslavova 1426</v>
      </c>
      <c r="F76" s="33"/>
      <c r="G76" s="33"/>
      <c r="H76" s="33"/>
      <c r="I76" s="137"/>
      <c r="J76" s="41"/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93</v>
      </c>
      <c r="D77" s="41"/>
      <c r="E77" s="41"/>
      <c r="F77" s="41"/>
      <c r="G77" s="41"/>
      <c r="H77" s="41"/>
      <c r="I77" s="137"/>
      <c r="J77" s="41"/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6.5" customHeight="1">
      <c r="A78" s="39"/>
      <c r="B78" s="40"/>
      <c r="C78" s="41"/>
      <c r="D78" s="41"/>
      <c r="E78" s="70" t="str">
        <f>E9</f>
        <v>02 - Elektro</v>
      </c>
      <c r="F78" s="41"/>
      <c r="G78" s="41"/>
      <c r="H78" s="41"/>
      <c r="I78" s="137"/>
      <c r="J78" s="41"/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137"/>
      <c r="J79" s="41"/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21</v>
      </c>
      <c r="D80" s="41"/>
      <c r="E80" s="41"/>
      <c r="F80" s="28" t="str">
        <f>F12</f>
        <v>Stříbro</v>
      </c>
      <c r="G80" s="41"/>
      <c r="H80" s="41"/>
      <c r="I80" s="141" t="s">
        <v>23</v>
      </c>
      <c r="J80" s="73" t="str">
        <f>IF(J12="","",J12)</f>
        <v>14. 1. 2020</v>
      </c>
      <c r="K80" s="41"/>
      <c r="L80" s="13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137"/>
      <c r="J81" s="41"/>
      <c r="K81" s="41"/>
      <c r="L81" s="13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25</v>
      </c>
      <c r="D82" s="41"/>
      <c r="E82" s="41"/>
      <c r="F82" s="28" t="str">
        <f>E15</f>
        <v xml:space="preserve"> </v>
      </c>
      <c r="G82" s="41"/>
      <c r="H82" s="41"/>
      <c r="I82" s="141" t="s">
        <v>31</v>
      </c>
      <c r="J82" s="37" t="str">
        <f>E21</f>
        <v>DRAKISA s.r.o.</v>
      </c>
      <c r="K82" s="41"/>
      <c r="L82" s="138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5.15" customHeight="1">
      <c r="A83" s="39"/>
      <c r="B83" s="40"/>
      <c r="C83" s="33" t="s">
        <v>29</v>
      </c>
      <c r="D83" s="41"/>
      <c r="E83" s="41"/>
      <c r="F83" s="28" t="str">
        <f>IF(E18="","",E18)</f>
        <v>Vyplň údaj</v>
      </c>
      <c r="G83" s="41"/>
      <c r="H83" s="41"/>
      <c r="I83" s="141" t="s">
        <v>34</v>
      </c>
      <c r="J83" s="37" t="str">
        <f>E24</f>
        <v>Krajovský</v>
      </c>
      <c r="K83" s="41"/>
      <c r="L83" s="138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0.3" customHeight="1">
      <c r="A84" s="39"/>
      <c r="B84" s="40"/>
      <c r="C84" s="41"/>
      <c r="D84" s="41"/>
      <c r="E84" s="41"/>
      <c r="F84" s="41"/>
      <c r="G84" s="41"/>
      <c r="H84" s="41"/>
      <c r="I84" s="137"/>
      <c r="J84" s="41"/>
      <c r="K84" s="41"/>
      <c r="L84" s="138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11" customFormat="1" ht="29.25" customHeight="1">
      <c r="A85" s="191"/>
      <c r="B85" s="192"/>
      <c r="C85" s="193" t="s">
        <v>118</v>
      </c>
      <c r="D85" s="194" t="s">
        <v>57</v>
      </c>
      <c r="E85" s="194" t="s">
        <v>53</v>
      </c>
      <c r="F85" s="194" t="s">
        <v>54</v>
      </c>
      <c r="G85" s="194" t="s">
        <v>119</v>
      </c>
      <c r="H85" s="194" t="s">
        <v>120</v>
      </c>
      <c r="I85" s="195" t="s">
        <v>121</v>
      </c>
      <c r="J85" s="194" t="s">
        <v>97</v>
      </c>
      <c r="K85" s="196" t="s">
        <v>122</v>
      </c>
      <c r="L85" s="197"/>
      <c r="M85" s="93" t="s">
        <v>19</v>
      </c>
      <c r="N85" s="94" t="s">
        <v>42</v>
      </c>
      <c r="O85" s="94" t="s">
        <v>123</v>
      </c>
      <c r="P85" s="94" t="s">
        <v>124</v>
      </c>
      <c r="Q85" s="94" t="s">
        <v>125</v>
      </c>
      <c r="R85" s="94" t="s">
        <v>126</v>
      </c>
      <c r="S85" s="94" t="s">
        <v>127</v>
      </c>
      <c r="T85" s="95" t="s">
        <v>128</v>
      </c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</row>
    <row r="86" spans="1:63" s="2" customFormat="1" ht="22.8" customHeight="1">
      <c r="A86" s="39"/>
      <c r="B86" s="40"/>
      <c r="C86" s="100" t="s">
        <v>129</v>
      </c>
      <c r="D86" s="41"/>
      <c r="E86" s="41"/>
      <c r="F86" s="41"/>
      <c r="G86" s="41"/>
      <c r="H86" s="41"/>
      <c r="I86" s="137"/>
      <c r="J86" s="198">
        <f>BK86</f>
        <v>0</v>
      </c>
      <c r="K86" s="41"/>
      <c r="L86" s="45"/>
      <c r="M86" s="96"/>
      <c r="N86" s="199"/>
      <c r="O86" s="97"/>
      <c r="P86" s="200">
        <f>P87+P97+P214</f>
        <v>0</v>
      </c>
      <c r="Q86" s="97"/>
      <c r="R86" s="200">
        <f>R87+R97+R214</f>
        <v>4.34381</v>
      </c>
      <c r="S86" s="97"/>
      <c r="T86" s="201">
        <f>T87+T97+T214</f>
        <v>0.24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71</v>
      </c>
      <c r="AU86" s="18" t="s">
        <v>98</v>
      </c>
      <c r="BK86" s="202">
        <f>BK87+BK97+BK214</f>
        <v>0</v>
      </c>
    </row>
    <row r="87" spans="1:63" s="12" customFormat="1" ht="25.9" customHeight="1">
      <c r="A87" s="12"/>
      <c r="B87" s="203"/>
      <c r="C87" s="204"/>
      <c r="D87" s="205" t="s">
        <v>71</v>
      </c>
      <c r="E87" s="206" t="s">
        <v>130</v>
      </c>
      <c r="F87" s="206" t="s">
        <v>131</v>
      </c>
      <c r="G87" s="204"/>
      <c r="H87" s="204"/>
      <c r="I87" s="207"/>
      <c r="J87" s="208">
        <f>BK87</f>
        <v>0</v>
      </c>
      <c r="K87" s="204"/>
      <c r="L87" s="209"/>
      <c r="M87" s="210"/>
      <c r="N87" s="211"/>
      <c r="O87" s="211"/>
      <c r="P87" s="212">
        <f>P88</f>
        <v>0</v>
      </c>
      <c r="Q87" s="211"/>
      <c r="R87" s="212">
        <f>R88</f>
        <v>3.32162</v>
      </c>
      <c r="S87" s="211"/>
      <c r="T87" s="213">
        <f>T88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4" t="s">
        <v>80</v>
      </c>
      <c r="AT87" s="215" t="s">
        <v>71</v>
      </c>
      <c r="AU87" s="215" t="s">
        <v>72</v>
      </c>
      <c r="AY87" s="214" t="s">
        <v>132</v>
      </c>
      <c r="BK87" s="216">
        <f>BK88</f>
        <v>0</v>
      </c>
    </row>
    <row r="88" spans="1:63" s="12" customFormat="1" ht="22.8" customHeight="1">
      <c r="A88" s="12"/>
      <c r="B88" s="203"/>
      <c r="C88" s="204"/>
      <c r="D88" s="205" t="s">
        <v>71</v>
      </c>
      <c r="E88" s="217" t="s">
        <v>176</v>
      </c>
      <c r="F88" s="217" t="s">
        <v>273</v>
      </c>
      <c r="G88" s="204"/>
      <c r="H88" s="204"/>
      <c r="I88" s="207"/>
      <c r="J88" s="218">
        <f>BK88</f>
        <v>0</v>
      </c>
      <c r="K88" s="204"/>
      <c r="L88" s="209"/>
      <c r="M88" s="210"/>
      <c r="N88" s="211"/>
      <c r="O88" s="211"/>
      <c r="P88" s="212">
        <f>SUM(P89:P96)</f>
        <v>0</v>
      </c>
      <c r="Q88" s="211"/>
      <c r="R88" s="212">
        <f>SUM(R89:R96)</f>
        <v>3.32162</v>
      </c>
      <c r="S88" s="211"/>
      <c r="T88" s="213">
        <f>SUM(T89:T96)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4" t="s">
        <v>80</v>
      </c>
      <c r="AT88" s="215" t="s">
        <v>71</v>
      </c>
      <c r="AU88" s="215" t="s">
        <v>80</v>
      </c>
      <c r="AY88" s="214" t="s">
        <v>132</v>
      </c>
      <c r="BK88" s="216">
        <f>SUM(BK89:BK96)</f>
        <v>0</v>
      </c>
    </row>
    <row r="89" spans="1:65" s="2" customFormat="1" ht="21.75" customHeight="1">
      <c r="A89" s="39"/>
      <c r="B89" s="40"/>
      <c r="C89" s="219" t="s">
        <v>80</v>
      </c>
      <c r="D89" s="219" t="s">
        <v>134</v>
      </c>
      <c r="E89" s="220" t="s">
        <v>1081</v>
      </c>
      <c r="F89" s="221" t="s">
        <v>1082</v>
      </c>
      <c r="G89" s="222" t="s">
        <v>137</v>
      </c>
      <c r="H89" s="223">
        <v>200</v>
      </c>
      <c r="I89" s="224"/>
      <c r="J89" s="225">
        <f>ROUND(I89*H89,2)</f>
        <v>0</v>
      </c>
      <c r="K89" s="221" t="s">
        <v>138</v>
      </c>
      <c r="L89" s="45"/>
      <c r="M89" s="226" t="s">
        <v>19</v>
      </c>
      <c r="N89" s="227" t="s">
        <v>43</v>
      </c>
      <c r="O89" s="85"/>
      <c r="P89" s="228">
        <f>O89*H89</f>
        <v>0</v>
      </c>
      <c r="Q89" s="228">
        <v>0.01103</v>
      </c>
      <c r="R89" s="228">
        <f>Q89*H89</f>
        <v>2.206</v>
      </c>
      <c r="S89" s="228">
        <v>0</v>
      </c>
      <c r="T89" s="229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30" t="s">
        <v>139</v>
      </c>
      <c r="AT89" s="230" t="s">
        <v>134</v>
      </c>
      <c r="AU89" s="230" t="s">
        <v>82</v>
      </c>
      <c r="AY89" s="18" t="s">
        <v>132</v>
      </c>
      <c r="BE89" s="231">
        <f>IF(N89="základní",J89,0)</f>
        <v>0</v>
      </c>
      <c r="BF89" s="231">
        <f>IF(N89="snížená",J89,0)</f>
        <v>0</v>
      </c>
      <c r="BG89" s="231">
        <f>IF(N89="zákl. přenesená",J89,0)</f>
        <v>0</v>
      </c>
      <c r="BH89" s="231">
        <f>IF(N89="sníž. přenesená",J89,0)</f>
        <v>0</v>
      </c>
      <c r="BI89" s="231">
        <f>IF(N89="nulová",J89,0)</f>
        <v>0</v>
      </c>
      <c r="BJ89" s="18" t="s">
        <v>80</v>
      </c>
      <c r="BK89" s="231">
        <f>ROUND(I89*H89,2)</f>
        <v>0</v>
      </c>
      <c r="BL89" s="18" t="s">
        <v>139</v>
      </c>
      <c r="BM89" s="230" t="s">
        <v>1083</v>
      </c>
    </row>
    <row r="90" spans="1:47" s="2" customFormat="1" ht="12">
      <c r="A90" s="39"/>
      <c r="B90" s="40"/>
      <c r="C90" s="41"/>
      <c r="D90" s="232" t="s">
        <v>141</v>
      </c>
      <c r="E90" s="41"/>
      <c r="F90" s="233" t="s">
        <v>1084</v>
      </c>
      <c r="G90" s="41"/>
      <c r="H90" s="41"/>
      <c r="I90" s="137"/>
      <c r="J90" s="41"/>
      <c r="K90" s="41"/>
      <c r="L90" s="45"/>
      <c r="M90" s="234"/>
      <c r="N90" s="235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141</v>
      </c>
      <c r="AU90" s="18" t="s">
        <v>82</v>
      </c>
    </row>
    <row r="91" spans="1:65" s="2" customFormat="1" ht="21.75" customHeight="1">
      <c r="A91" s="39"/>
      <c r="B91" s="40"/>
      <c r="C91" s="219" t="s">
        <v>82</v>
      </c>
      <c r="D91" s="219" t="s">
        <v>134</v>
      </c>
      <c r="E91" s="220" t="s">
        <v>1085</v>
      </c>
      <c r="F91" s="221" t="s">
        <v>1086</v>
      </c>
      <c r="G91" s="222" t="s">
        <v>137</v>
      </c>
      <c r="H91" s="223">
        <v>54</v>
      </c>
      <c r="I91" s="224"/>
      <c r="J91" s="225">
        <f>ROUND(I91*H91,2)</f>
        <v>0</v>
      </c>
      <c r="K91" s="221" t="s">
        <v>138</v>
      </c>
      <c r="L91" s="45"/>
      <c r="M91" s="226" t="s">
        <v>19</v>
      </c>
      <c r="N91" s="227" t="s">
        <v>43</v>
      </c>
      <c r="O91" s="85"/>
      <c r="P91" s="228">
        <f>O91*H91</f>
        <v>0</v>
      </c>
      <c r="Q91" s="228">
        <v>0.01103</v>
      </c>
      <c r="R91" s="228">
        <f>Q91*H91</f>
        <v>0.59562</v>
      </c>
      <c r="S91" s="228">
        <v>0</v>
      </c>
      <c r="T91" s="229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30" t="s">
        <v>139</v>
      </c>
      <c r="AT91" s="230" t="s">
        <v>134</v>
      </c>
      <c r="AU91" s="230" t="s">
        <v>82</v>
      </c>
      <c r="AY91" s="18" t="s">
        <v>132</v>
      </c>
      <c r="BE91" s="231">
        <f>IF(N91="základní",J91,0)</f>
        <v>0</v>
      </c>
      <c r="BF91" s="231">
        <f>IF(N91="snížená",J91,0)</f>
        <v>0</v>
      </c>
      <c r="BG91" s="231">
        <f>IF(N91="zákl. přenesená",J91,0)</f>
        <v>0</v>
      </c>
      <c r="BH91" s="231">
        <f>IF(N91="sníž. přenesená",J91,0)</f>
        <v>0</v>
      </c>
      <c r="BI91" s="231">
        <f>IF(N91="nulová",J91,0)</f>
        <v>0</v>
      </c>
      <c r="BJ91" s="18" t="s">
        <v>80</v>
      </c>
      <c r="BK91" s="231">
        <f>ROUND(I91*H91,2)</f>
        <v>0</v>
      </c>
      <c r="BL91" s="18" t="s">
        <v>139</v>
      </c>
      <c r="BM91" s="230" t="s">
        <v>1087</v>
      </c>
    </row>
    <row r="92" spans="1:47" s="2" customFormat="1" ht="12">
      <c r="A92" s="39"/>
      <c r="B92" s="40"/>
      <c r="C92" s="41"/>
      <c r="D92" s="232" t="s">
        <v>141</v>
      </c>
      <c r="E92" s="41"/>
      <c r="F92" s="233" t="s">
        <v>1088</v>
      </c>
      <c r="G92" s="41"/>
      <c r="H92" s="41"/>
      <c r="I92" s="137"/>
      <c r="J92" s="41"/>
      <c r="K92" s="41"/>
      <c r="L92" s="45"/>
      <c r="M92" s="234"/>
      <c r="N92" s="235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141</v>
      </c>
      <c r="AU92" s="18" t="s">
        <v>82</v>
      </c>
    </row>
    <row r="93" spans="1:65" s="2" customFormat="1" ht="16.5" customHeight="1">
      <c r="A93" s="39"/>
      <c r="B93" s="40"/>
      <c r="C93" s="268" t="s">
        <v>155</v>
      </c>
      <c r="D93" s="268" t="s">
        <v>220</v>
      </c>
      <c r="E93" s="269" t="s">
        <v>1089</v>
      </c>
      <c r="F93" s="270" t="s">
        <v>1090</v>
      </c>
      <c r="G93" s="271" t="s">
        <v>179</v>
      </c>
      <c r="H93" s="272">
        <v>0.07</v>
      </c>
      <c r="I93" s="273"/>
      <c r="J93" s="274">
        <f>ROUND(I93*H93,2)</f>
        <v>0</v>
      </c>
      <c r="K93" s="270" t="s">
        <v>138</v>
      </c>
      <c r="L93" s="275"/>
      <c r="M93" s="276" t="s">
        <v>19</v>
      </c>
      <c r="N93" s="277" t="s">
        <v>43</v>
      </c>
      <c r="O93" s="85"/>
      <c r="P93" s="228">
        <f>O93*H93</f>
        <v>0</v>
      </c>
      <c r="Q93" s="228">
        <v>1</v>
      </c>
      <c r="R93" s="228">
        <f>Q93*H93</f>
        <v>0.07</v>
      </c>
      <c r="S93" s="228">
        <v>0</v>
      </c>
      <c r="T93" s="229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30" t="s">
        <v>188</v>
      </c>
      <c r="AT93" s="230" t="s">
        <v>220</v>
      </c>
      <c r="AU93" s="230" t="s">
        <v>82</v>
      </c>
      <c r="AY93" s="18" t="s">
        <v>132</v>
      </c>
      <c r="BE93" s="231">
        <f>IF(N93="základní",J93,0)</f>
        <v>0</v>
      </c>
      <c r="BF93" s="231">
        <f>IF(N93="snížená",J93,0)</f>
        <v>0</v>
      </c>
      <c r="BG93" s="231">
        <f>IF(N93="zákl. přenesená",J93,0)</f>
        <v>0</v>
      </c>
      <c r="BH93" s="231">
        <f>IF(N93="sníž. přenesená",J93,0)</f>
        <v>0</v>
      </c>
      <c r="BI93" s="231">
        <f>IF(N93="nulová",J93,0)</f>
        <v>0</v>
      </c>
      <c r="BJ93" s="18" t="s">
        <v>80</v>
      </c>
      <c r="BK93" s="231">
        <f>ROUND(I93*H93,2)</f>
        <v>0</v>
      </c>
      <c r="BL93" s="18" t="s">
        <v>139</v>
      </c>
      <c r="BM93" s="230" t="s">
        <v>1091</v>
      </c>
    </row>
    <row r="94" spans="1:47" s="2" customFormat="1" ht="12">
      <c r="A94" s="39"/>
      <c r="B94" s="40"/>
      <c r="C94" s="41"/>
      <c r="D94" s="232" t="s">
        <v>141</v>
      </c>
      <c r="E94" s="41"/>
      <c r="F94" s="233" t="s">
        <v>1090</v>
      </c>
      <c r="G94" s="41"/>
      <c r="H94" s="41"/>
      <c r="I94" s="137"/>
      <c r="J94" s="41"/>
      <c r="K94" s="41"/>
      <c r="L94" s="45"/>
      <c r="M94" s="234"/>
      <c r="N94" s="235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141</v>
      </c>
      <c r="AU94" s="18" t="s">
        <v>82</v>
      </c>
    </row>
    <row r="95" spans="1:65" s="2" customFormat="1" ht="16.5" customHeight="1">
      <c r="A95" s="39"/>
      <c r="B95" s="40"/>
      <c r="C95" s="268" t="s">
        <v>139</v>
      </c>
      <c r="D95" s="268" t="s">
        <v>220</v>
      </c>
      <c r="E95" s="269" t="s">
        <v>1092</v>
      </c>
      <c r="F95" s="270" t="s">
        <v>1093</v>
      </c>
      <c r="G95" s="271" t="s">
        <v>179</v>
      </c>
      <c r="H95" s="272">
        <v>0.45</v>
      </c>
      <c r="I95" s="273"/>
      <c r="J95" s="274">
        <f>ROUND(I95*H95,2)</f>
        <v>0</v>
      </c>
      <c r="K95" s="270" t="s">
        <v>138</v>
      </c>
      <c r="L95" s="275"/>
      <c r="M95" s="276" t="s">
        <v>19</v>
      </c>
      <c r="N95" s="277" t="s">
        <v>43</v>
      </c>
      <c r="O95" s="85"/>
      <c r="P95" s="228">
        <f>O95*H95</f>
        <v>0</v>
      </c>
      <c r="Q95" s="228">
        <v>1</v>
      </c>
      <c r="R95" s="228">
        <f>Q95*H95</f>
        <v>0.45</v>
      </c>
      <c r="S95" s="228">
        <v>0</v>
      </c>
      <c r="T95" s="229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30" t="s">
        <v>188</v>
      </c>
      <c r="AT95" s="230" t="s">
        <v>220</v>
      </c>
      <c r="AU95" s="230" t="s">
        <v>82</v>
      </c>
      <c r="AY95" s="18" t="s">
        <v>132</v>
      </c>
      <c r="BE95" s="231">
        <f>IF(N95="základní",J95,0)</f>
        <v>0</v>
      </c>
      <c r="BF95" s="231">
        <f>IF(N95="snížená",J95,0)</f>
        <v>0</v>
      </c>
      <c r="BG95" s="231">
        <f>IF(N95="zákl. přenesená",J95,0)</f>
        <v>0</v>
      </c>
      <c r="BH95" s="231">
        <f>IF(N95="sníž. přenesená",J95,0)</f>
        <v>0</v>
      </c>
      <c r="BI95" s="231">
        <f>IF(N95="nulová",J95,0)</f>
        <v>0</v>
      </c>
      <c r="BJ95" s="18" t="s">
        <v>80</v>
      </c>
      <c r="BK95" s="231">
        <f>ROUND(I95*H95,2)</f>
        <v>0</v>
      </c>
      <c r="BL95" s="18" t="s">
        <v>139</v>
      </c>
      <c r="BM95" s="230" t="s">
        <v>1094</v>
      </c>
    </row>
    <row r="96" spans="1:47" s="2" customFormat="1" ht="12">
      <c r="A96" s="39"/>
      <c r="B96" s="40"/>
      <c r="C96" s="41"/>
      <c r="D96" s="232" t="s">
        <v>141</v>
      </c>
      <c r="E96" s="41"/>
      <c r="F96" s="233" t="s">
        <v>1093</v>
      </c>
      <c r="G96" s="41"/>
      <c r="H96" s="41"/>
      <c r="I96" s="137"/>
      <c r="J96" s="41"/>
      <c r="K96" s="41"/>
      <c r="L96" s="45"/>
      <c r="M96" s="234"/>
      <c r="N96" s="235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141</v>
      </c>
      <c r="AU96" s="18" t="s">
        <v>82</v>
      </c>
    </row>
    <row r="97" spans="1:63" s="12" customFormat="1" ht="25.9" customHeight="1">
      <c r="A97" s="12"/>
      <c r="B97" s="203"/>
      <c r="C97" s="204"/>
      <c r="D97" s="205" t="s">
        <v>71</v>
      </c>
      <c r="E97" s="206" t="s">
        <v>731</v>
      </c>
      <c r="F97" s="206" t="s">
        <v>732</v>
      </c>
      <c r="G97" s="204"/>
      <c r="H97" s="204"/>
      <c r="I97" s="207"/>
      <c r="J97" s="208">
        <f>BK97</f>
        <v>0</v>
      </c>
      <c r="K97" s="204"/>
      <c r="L97" s="209"/>
      <c r="M97" s="210"/>
      <c r="N97" s="211"/>
      <c r="O97" s="211"/>
      <c r="P97" s="212">
        <f>P98+P200</f>
        <v>0</v>
      </c>
      <c r="Q97" s="211"/>
      <c r="R97" s="212">
        <f>R98+R200</f>
        <v>1.0189800000000002</v>
      </c>
      <c r="S97" s="211"/>
      <c r="T97" s="213">
        <f>T98+T200</f>
        <v>0.24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14" t="s">
        <v>82</v>
      </c>
      <c r="AT97" s="215" t="s">
        <v>71</v>
      </c>
      <c r="AU97" s="215" t="s">
        <v>72</v>
      </c>
      <c r="AY97" s="214" t="s">
        <v>132</v>
      </c>
      <c r="BK97" s="216">
        <f>BK98+BK200</f>
        <v>0</v>
      </c>
    </row>
    <row r="98" spans="1:63" s="12" customFormat="1" ht="22.8" customHeight="1">
      <c r="A98" s="12"/>
      <c r="B98" s="203"/>
      <c r="C98" s="204"/>
      <c r="D98" s="205" t="s">
        <v>71</v>
      </c>
      <c r="E98" s="217" t="s">
        <v>1095</v>
      </c>
      <c r="F98" s="217" t="s">
        <v>1096</v>
      </c>
      <c r="G98" s="204"/>
      <c r="H98" s="204"/>
      <c r="I98" s="207"/>
      <c r="J98" s="218">
        <f>BK98</f>
        <v>0</v>
      </c>
      <c r="K98" s="204"/>
      <c r="L98" s="209"/>
      <c r="M98" s="210"/>
      <c r="N98" s="211"/>
      <c r="O98" s="211"/>
      <c r="P98" s="212">
        <f>SUM(P99:P199)</f>
        <v>0</v>
      </c>
      <c r="Q98" s="211"/>
      <c r="R98" s="212">
        <f>SUM(R99:R199)</f>
        <v>0.9579800000000002</v>
      </c>
      <c r="S98" s="211"/>
      <c r="T98" s="213">
        <f>SUM(T99:T199)</f>
        <v>0.24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4" t="s">
        <v>82</v>
      </c>
      <c r="AT98" s="215" t="s">
        <v>71</v>
      </c>
      <c r="AU98" s="215" t="s">
        <v>80</v>
      </c>
      <c r="AY98" s="214" t="s">
        <v>132</v>
      </c>
      <c r="BK98" s="216">
        <f>SUM(BK99:BK199)</f>
        <v>0</v>
      </c>
    </row>
    <row r="99" spans="1:65" s="2" customFormat="1" ht="21.75" customHeight="1">
      <c r="A99" s="39"/>
      <c r="B99" s="40"/>
      <c r="C99" s="219" t="s">
        <v>171</v>
      </c>
      <c r="D99" s="219" t="s">
        <v>134</v>
      </c>
      <c r="E99" s="220" t="s">
        <v>1097</v>
      </c>
      <c r="F99" s="221" t="s">
        <v>1098</v>
      </c>
      <c r="G99" s="222" t="s">
        <v>368</v>
      </c>
      <c r="H99" s="223">
        <v>30</v>
      </c>
      <c r="I99" s="224"/>
      <c r="J99" s="225">
        <f>ROUND(I99*H99,2)</f>
        <v>0</v>
      </c>
      <c r="K99" s="221" t="s">
        <v>138</v>
      </c>
      <c r="L99" s="45"/>
      <c r="M99" s="226" t="s">
        <v>19</v>
      </c>
      <c r="N99" s="227" t="s">
        <v>43</v>
      </c>
      <c r="O99" s="85"/>
      <c r="P99" s="228">
        <f>O99*H99</f>
        <v>0</v>
      </c>
      <c r="Q99" s="228">
        <v>0</v>
      </c>
      <c r="R99" s="228">
        <f>Q99*H99</f>
        <v>0</v>
      </c>
      <c r="S99" s="228">
        <v>0</v>
      </c>
      <c r="T99" s="229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30" t="s">
        <v>239</v>
      </c>
      <c r="AT99" s="230" t="s">
        <v>134</v>
      </c>
      <c r="AU99" s="230" t="s">
        <v>82</v>
      </c>
      <c r="AY99" s="18" t="s">
        <v>132</v>
      </c>
      <c r="BE99" s="231">
        <f>IF(N99="základní",J99,0)</f>
        <v>0</v>
      </c>
      <c r="BF99" s="231">
        <f>IF(N99="snížená",J99,0)</f>
        <v>0</v>
      </c>
      <c r="BG99" s="231">
        <f>IF(N99="zákl. přenesená",J99,0)</f>
        <v>0</v>
      </c>
      <c r="BH99" s="231">
        <f>IF(N99="sníž. přenesená",J99,0)</f>
        <v>0</v>
      </c>
      <c r="BI99" s="231">
        <f>IF(N99="nulová",J99,0)</f>
        <v>0</v>
      </c>
      <c r="BJ99" s="18" t="s">
        <v>80</v>
      </c>
      <c r="BK99" s="231">
        <f>ROUND(I99*H99,2)</f>
        <v>0</v>
      </c>
      <c r="BL99" s="18" t="s">
        <v>239</v>
      </c>
      <c r="BM99" s="230" t="s">
        <v>1099</v>
      </c>
    </row>
    <row r="100" spans="1:47" s="2" customFormat="1" ht="12">
      <c r="A100" s="39"/>
      <c r="B100" s="40"/>
      <c r="C100" s="41"/>
      <c r="D100" s="232" t="s">
        <v>141</v>
      </c>
      <c r="E100" s="41"/>
      <c r="F100" s="233" t="s">
        <v>1100</v>
      </c>
      <c r="G100" s="41"/>
      <c r="H100" s="41"/>
      <c r="I100" s="137"/>
      <c r="J100" s="41"/>
      <c r="K100" s="41"/>
      <c r="L100" s="45"/>
      <c r="M100" s="234"/>
      <c r="N100" s="235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141</v>
      </c>
      <c r="AU100" s="18" t="s">
        <v>82</v>
      </c>
    </row>
    <row r="101" spans="1:65" s="2" customFormat="1" ht="16.5" customHeight="1">
      <c r="A101" s="39"/>
      <c r="B101" s="40"/>
      <c r="C101" s="268" t="s">
        <v>176</v>
      </c>
      <c r="D101" s="268" t="s">
        <v>220</v>
      </c>
      <c r="E101" s="269" t="s">
        <v>1101</v>
      </c>
      <c r="F101" s="270" t="s">
        <v>1102</v>
      </c>
      <c r="G101" s="271" t="s">
        <v>368</v>
      </c>
      <c r="H101" s="272">
        <v>30</v>
      </c>
      <c r="I101" s="273"/>
      <c r="J101" s="274">
        <f>ROUND(I101*H101,2)</f>
        <v>0</v>
      </c>
      <c r="K101" s="270" t="s">
        <v>138</v>
      </c>
      <c r="L101" s="275"/>
      <c r="M101" s="276" t="s">
        <v>19</v>
      </c>
      <c r="N101" s="277" t="s">
        <v>43</v>
      </c>
      <c r="O101" s="85"/>
      <c r="P101" s="228">
        <f>O101*H101</f>
        <v>0</v>
      </c>
      <c r="Q101" s="228">
        <v>0.00012</v>
      </c>
      <c r="R101" s="228">
        <f>Q101*H101</f>
        <v>0.0036</v>
      </c>
      <c r="S101" s="228">
        <v>0</v>
      </c>
      <c r="T101" s="229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30" t="s">
        <v>396</v>
      </c>
      <c r="AT101" s="230" t="s">
        <v>220</v>
      </c>
      <c r="AU101" s="230" t="s">
        <v>82</v>
      </c>
      <c r="AY101" s="18" t="s">
        <v>132</v>
      </c>
      <c r="BE101" s="231">
        <f>IF(N101="základní",J101,0)</f>
        <v>0</v>
      </c>
      <c r="BF101" s="231">
        <f>IF(N101="snížená",J101,0)</f>
        <v>0</v>
      </c>
      <c r="BG101" s="231">
        <f>IF(N101="zákl. přenesená",J101,0)</f>
        <v>0</v>
      </c>
      <c r="BH101" s="231">
        <f>IF(N101="sníž. přenesená",J101,0)</f>
        <v>0</v>
      </c>
      <c r="BI101" s="231">
        <f>IF(N101="nulová",J101,0)</f>
        <v>0</v>
      </c>
      <c r="BJ101" s="18" t="s">
        <v>80</v>
      </c>
      <c r="BK101" s="231">
        <f>ROUND(I101*H101,2)</f>
        <v>0</v>
      </c>
      <c r="BL101" s="18" t="s">
        <v>239</v>
      </c>
      <c r="BM101" s="230" t="s">
        <v>1103</v>
      </c>
    </row>
    <row r="102" spans="1:47" s="2" customFormat="1" ht="12">
      <c r="A102" s="39"/>
      <c r="B102" s="40"/>
      <c r="C102" s="41"/>
      <c r="D102" s="232" t="s">
        <v>141</v>
      </c>
      <c r="E102" s="41"/>
      <c r="F102" s="233" t="s">
        <v>1102</v>
      </c>
      <c r="G102" s="41"/>
      <c r="H102" s="41"/>
      <c r="I102" s="137"/>
      <c r="J102" s="41"/>
      <c r="K102" s="41"/>
      <c r="L102" s="45"/>
      <c r="M102" s="234"/>
      <c r="N102" s="235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141</v>
      </c>
      <c r="AU102" s="18" t="s">
        <v>82</v>
      </c>
    </row>
    <row r="103" spans="1:51" s="14" customFormat="1" ht="12">
      <c r="A103" s="14"/>
      <c r="B103" s="246"/>
      <c r="C103" s="247"/>
      <c r="D103" s="232" t="s">
        <v>143</v>
      </c>
      <c r="E103" s="248" t="s">
        <v>19</v>
      </c>
      <c r="F103" s="249" t="s">
        <v>1104</v>
      </c>
      <c r="G103" s="247"/>
      <c r="H103" s="250">
        <v>30</v>
      </c>
      <c r="I103" s="251"/>
      <c r="J103" s="247"/>
      <c r="K103" s="247"/>
      <c r="L103" s="252"/>
      <c r="M103" s="253"/>
      <c r="N103" s="254"/>
      <c r="O103" s="254"/>
      <c r="P103" s="254"/>
      <c r="Q103" s="254"/>
      <c r="R103" s="254"/>
      <c r="S103" s="254"/>
      <c r="T103" s="25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6" t="s">
        <v>143</v>
      </c>
      <c r="AU103" s="256" t="s">
        <v>82</v>
      </c>
      <c r="AV103" s="14" t="s">
        <v>82</v>
      </c>
      <c r="AW103" s="14" t="s">
        <v>33</v>
      </c>
      <c r="AX103" s="14" t="s">
        <v>80</v>
      </c>
      <c r="AY103" s="256" t="s">
        <v>132</v>
      </c>
    </row>
    <row r="104" spans="1:65" s="2" customFormat="1" ht="21.75" customHeight="1">
      <c r="A104" s="39"/>
      <c r="B104" s="40"/>
      <c r="C104" s="219" t="s">
        <v>183</v>
      </c>
      <c r="D104" s="219" t="s">
        <v>134</v>
      </c>
      <c r="E104" s="220" t="s">
        <v>1105</v>
      </c>
      <c r="F104" s="221" t="s">
        <v>1106</v>
      </c>
      <c r="G104" s="222" t="s">
        <v>368</v>
      </c>
      <c r="H104" s="223">
        <v>1100</v>
      </c>
      <c r="I104" s="224"/>
      <c r="J104" s="225">
        <f>ROUND(I104*H104,2)</f>
        <v>0</v>
      </c>
      <c r="K104" s="221" t="s">
        <v>138</v>
      </c>
      <c r="L104" s="45"/>
      <c r="M104" s="226" t="s">
        <v>19</v>
      </c>
      <c r="N104" s="227" t="s">
        <v>43</v>
      </c>
      <c r="O104" s="85"/>
      <c r="P104" s="228">
        <f>O104*H104</f>
        <v>0</v>
      </c>
      <c r="Q104" s="228">
        <v>0</v>
      </c>
      <c r="R104" s="228">
        <f>Q104*H104</f>
        <v>0</v>
      </c>
      <c r="S104" s="228">
        <v>0</v>
      </c>
      <c r="T104" s="229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30" t="s">
        <v>239</v>
      </c>
      <c r="AT104" s="230" t="s">
        <v>134</v>
      </c>
      <c r="AU104" s="230" t="s">
        <v>82</v>
      </c>
      <c r="AY104" s="18" t="s">
        <v>132</v>
      </c>
      <c r="BE104" s="231">
        <f>IF(N104="základní",J104,0)</f>
        <v>0</v>
      </c>
      <c r="BF104" s="231">
        <f>IF(N104="snížená",J104,0)</f>
        <v>0</v>
      </c>
      <c r="BG104" s="231">
        <f>IF(N104="zákl. přenesená",J104,0)</f>
        <v>0</v>
      </c>
      <c r="BH104" s="231">
        <f>IF(N104="sníž. přenesená",J104,0)</f>
        <v>0</v>
      </c>
      <c r="BI104" s="231">
        <f>IF(N104="nulová",J104,0)</f>
        <v>0</v>
      </c>
      <c r="BJ104" s="18" t="s">
        <v>80</v>
      </c>
      <c r="BK104" s="231">
        <f>ROUND(I104*H104,2)</f>
        <v>0</v>
      </c>
      <c r="BL104" s="18" t="s">
        <v>239</v>
      </c>
      <c r="BM104" s="230" t="s">
        <v>1107</v>
      </c>
    </row>
    <row r="105" spans="1:47" s="2" customFormat="1" ht="12">
      <c r="A105" s="39"/>
      <c r="B105" s="40"/>
      <c r="C105" s="41"/>
      <c r="D105" s="232" t="s">
        <v>141</v>
      </c>
      <c r="E105" s="41"/>
      <c r="F105" s="233" t="s">
        <v>1108</v>
      </c>
      <c r="G105" s="41"/>
      <c r="H105" s="41"/>
      <c r="I105" s="137"/>
      <c r="J105" s="41"/>
      <c r="K105" s="41"/>
      <c r="L105" s="45"/>
      <c r="M105" s="234"/>
      <c r="N105" s="235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141</v>
      </c>
      <c r="AU105" s="18" t="s">
        <v>82</v>
      </c>
    </row>
    <row r="106" spans="1:65" s="2" customFormat="1" ht="16.5" customHeight="1">
      <c r="A106" s="39"/>
      <c r="B106" s="40"/>
      <c r="C106" s="268" t="s">
        <v>188</v>
      </c>
      <c r="D106" s="268" t="s">
        <v>220</v>
      </c>
      <c r="E106" s="269" t="s">
        <v>1109</v>
      </c>
      <c r="F106" s="270" t="s">
        <v>1110</v>
      </c>
      <c r="G106" s="271" t="s">
        <v>368</v>
      </c>
      <c r="H106" s="272">
        <v>1320</v>
      </c>
      <c r="I106" s="273"/>
      <c r="J106" s="274">
        <f>ROUND(I106*H106,2)</f>
        <v>0</v>
      </c>
      <c r="K106" s="270" t="s">
        <v>138</v>
      </c>
      <c r="L106" s="275"/>
      <c r="M106" s="276" t="s">
        <v>19</v>
      </c>
      <c r="N106" s="277" t="s">
        <v>43</v>
      </c>
      <c r="O106" s="85"/>
      <c r="P106" s="228">
        <f>O106*H106</f>
        <v>0</v>
      </c>
      <c r="Q106" s="228">
        <v>0.00017</v>
      </c>
      <c r="R106" s="228">
        <f>Q106*H106</f>
        <v>0.22440000000000002</v>
      </c>
      <c r="S106" s="228">
        <v>0</v>
      </c>
      <c r="T106" s="229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30" t="s">
        <v>396</v>
      </c>
      <c r="AT106" s="230" t="s">
        <v>220</v>
      </c>
      <c r="AU106" s="230" t="s">
        <v>82</v>
      </c>
      <c r="AY106" s="18" t="s">
        <v>132</v>
      </c>
      <c r="BE106" s="231">
        <f>IF(N106="základní",J106,0)</f>
        <v>0</v>
      </c>
      <c r="BF106" s="231">
        <f>IF(N106="snížená",J106,0)</f>
        <v>0</v>
      </c>
      <c r="BG106" s="231">
        <f>IF(N106="zákl. přenesená",J106,0)</f>
        <v>0</v>
      </c>
      <c r="BH106" s="231">
        <f>IF(N106="sníž. přenesená",J106,0)</f>
        <v>0</v>
      </c>
      <c r="BI106" s="231">
        <f>IF(N106="nulová",J106,0)</f>
        <v>0</v>
      </c>
      <c r="BJ106" s="18" t="s">
        <v>80</v>
      </c>
      <c r="BK106" s="231">
        <f>ROUND(I106*H106,2)</f>
        <v>0</v>
      </c>
      <c r="BL106" s="18" t="s">
        <v>239</v>
      </c>
      <c r="BM106" s="230" t="s">
        <v>1111</v>
      </c>
    </row>
    <row r="107" spans="1:47" s="2" customFormat="1" ht="12">
      <c r="A107" s="39"/>
      <c r="B107" s="40"/>
      <c r="C107" s="41"/>
      <c r="D107" s="232" t="s">
        <v>141</v>
      </c>
      <c r="E107" s="41"/>
      <c r="F107" s="233" t="s">
        <v>1110</v>
      </c>
      <c r="G107" s="41"/>
      <c r="H107" s="41"/>
      <c r="I107" s="137"/>
      <c r="J107" s="41"/>
      <c r="K107" s="41"/>
      <c r="L107" s="45"/>
      <c r="M107" s="234"/>
      <c r="N107" s="235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141</v>
      </c>
      <c r="AU107" s="18" t="s">
        <v>82</v>
      </c>
    </row>
    <row r="108" spans="1:51" s="14" customFormat="1" ht="12">
      <c r="A108" s="14"/>
      <c r="B108" s="246"/>
      <c r="C108" s="247"/>
      <c r="D108" s="232" t="s">
        <v>143</v>
      </c>
      <c r="E108" s="248" t="s">
        <v>19</v>
      </c>
      <c r="F108" s="249" t="s">
        <v>1112</v>
      </c>
      <c r="G108" s="247"/>
      <c r="H108" s="250">
        <v>1320</v>
      </c>
      <c r="I108" s="251"/>
      <c r="J108" s="247"/>
      <c r="K108" s="247"/>
      <c r="L108" s="252"/>
      <c r="M108" s="253"/>
      <c r="N108" s="254"/>
      <c r="O108" s="254"/>
      <c r="P108" s="254"/>
      <c r="Q108" s="254"/>
      <c r="R108" s="254"/>
      <c r="S108" s="254"/>
      <c r="T108" s="255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6" t="s">
        <v>143</v>
      </c>
      <c r="AU108" s="256" t="s">
        <v>82</v>
      </c>
      <c r="AV108" s="14" t="s">
        <v>82</v>
      </c>
      <c r="AW108" s="14" t="s">
        <v>33</v>
      </c>
      <c r="AX108" s="14" t="s">
        <v>80</v>
      </c>
      <c r="AY108" s="256" t="s">
        <v>132</v>
      </c>
    </row>
    <row r="109" spans="1:65" s="2" customFormat="1" ht="21.75" customHeight="1">
      <c r="A109" s="39"/>
      <c r="B109" s="40"/>
      <c r="C109" s="219" t="s">
        <v>195</v>
      </c>
      <c r="D109" s="219" t="s">
        <v>134</v>
      </c>
      <c r="E109" s="220" t="s">
        <v>1113</v>
      </c>
      <c r="F109" s="221" t="s">
        <v>1114</v>
      </c>
      <c r="G109" s="222" t="s">
        <v>368</v>
      </c>
      <c r="H109" s="223">
        <v>55</v>
      </c>
      <c r="I109" s="224"/>
      <c r="J109" s="225">
        <f>ROUND(I109*H109,2)</f>
        <v>0</v>
      </c>
      <c r="K109" s="221" t="s">
        <v>138</v>
      </c>
      <c r="L109" s="45"/>
      <c r="M109" s="226" t="s">
        <v>19</v>
      </c>
      <c r="N109" s="227" t="s">
        <v>43</v>
      </c>
      <c r="O109" s="85"/>
      <c r="P109" s="228">
        <f>O109*H109</f>
        <v>0</v>
      </c>
      <c r="Q109" s="228">
        <v>0</v>
      </c>
      <c r="R109" s="228">
        <f>Q109*H109</f>
        <v>0</v>
      </c>
      <c r="S109" s="228">
        <v>0</v>
      </c>
      <c r="T109" s="229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30" t="s">
        <v>239</v>
      </c>
      <c r="AT109" s="230" t="s">
        <v>134</v>
      </c>
      <c r="AU109" s="230" t="s">
        <v>82</v>
      </c>
      <c r="AY109" s="18" t="s">
        <v>132</v>
      </c>
      <c r="BE109" s="231">
        <f>IF(N109="základní",J109,0)</f>
        <v>0</v>
      </c>
      <c r="BF109" s="231">
        <f>IF(N109="snížená",J109,0)</f>
        <v>0</v>
      </c>
      <c r="BG109" s="231">
        <f>IF(N109="zákl. přenesená",J109,0)</f>
        <v>0</v>
      </c>
      <c r="BH109" s="231">
        <f>IF(N109="sníž. přenesená",J109,0)</f>
        <v>0</v>
      </c>
      <c r="BI109" s="231">
        <f>IF(N109="nulová",J109,0)</f>
        <v>0</v>
      </c>
      <c r="BJ109" s="18" t="s">
        <v>80</v>
      </c>
      <c r="BK109" s="231">
        <f>ROUND(I109*H109,2)</f>
        <v>0</v>
      </c>
      <c r="BL109" s="18" t="s">
        <v>239</v>
      </c>
      <c r="BM109" s="230" t="s">
        <v>1115</v>
      </c>
    </row>
    <row r="110" spans="1:47" s="2" customFormat="1" ht="12">
      <c r="A110" s="39"/>
      <c r="B110" s="40"/>
      <c r="C110" s="41"/>
      <c r="D110" s="232" t="s">
        <v>141</v>
      </c>
      <c r="E110" s="41"/>
      <c r="F110" s="233" t="s">
        <v>1116</v>
      </c>
      <c r="G110" s="41"/>
      <c r="H110" s="41"/>
      <c r="I110" s="137"/>
      <c r="J110" s="41"/>
      <c r="K110" s="41"/>
      <c r="L110" s="45"/>
      <c r="M110" s="234"/>
      <c r="N110" s="235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141</v>
      </c>
      <c r="AU110" s="18" t="s">
        <v>82</v>
      </c>
    </row>
    <row r="111" spans="1:65" s="2" customFormat="1" ht="16.5" customHeight="1">
      <c r="A111" s="39"/>
      <c r="B111" s="40"/>
      <c r="C111" s="268" t="s">
        <v>202</v>
      </c>
      <c r="D111" s="268" t="s">
        <v>220</v>
      </c>
      <c r="E111" s="269" t="s">
        <v>1117</v>
      </c>
      <c r="F111" s="270" t="s">
        <v>1118</v>
      </c>
      <c r="G111" s="271" t="s">
        <v>368</v>
      </c>
      <c r="H111" s="272">
        <v>55</v>
      </c>
      <c r="I111" s="273"/>
      <c r="J111" s="274">
        <f>ROUND(I111*H111,2)</f>
        <v>0</v>
      </c>
      <c r="K111" s="270" t="s">
        <v>138</v>
      </c>
      <c r="L111" s="275"/>
      <c r="M111" s="276" t="s">
        <v>19</v>
      </c>
      <c r="N111" s="277" t="s">
        <v>43</v>
      </c>
      <c r="O111" s="85"/>
      <c r="P111" s="228">
        <f>O111*H111</f>
        <v>0</v>
      </c>
      <c r="Q111" s="228">
        <v>0.00016</v>
      </c>
      <c r="R111" s="228">
        <f>Q111*H111</f>
        <v>0.0088</v>
      </c>
      <c r="S111" s="228">
        <v>0</v>
      </c>
      <c r="T111" s="229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30" t="s">
        <v>396</v>
      </c>
      <c r="AT111" s="230" t="s">
        <v>220</v>
      </c>
      <c r="AU111" s="230" t="s">
        <v>82</v>
      </c>
      <c r="AY111" s="18" t="s">
        <v>132</v>
      </c>
      <c r="BE111" s="231">
        <f>IF(N111="základní",J111,0)</f>
        <v>0</v>
      </c>
      <c r="BF111" s="231">
        <f>IF(N111="snížená",J111,0)</f>
        <v>0</v>
      </c>
      <c r="BG111" s="231">
        <f>IF(N111="zákl. přenesená",J111,0)</f>
        <v>0</v>
      </c>
      <c r="BH111" s="231">
        <f>IF(N111="sníž. přenesená",J111,0)</f>
        <v>0</v>
      </c>
      <c r="BI111" s="231">
        <f>IF(N111="nulová",J111,0)</f>
        <v>0</v>
      </c>
      <c r="BJ111" s="18" t="s">
        <v>80</v>
      </c>
      <c r="BK111" s="231">
        <f>ROUND(I111*H111,2)</f>
        <v>0</v>
      </c>
      <c r="BL111" s="18" t="s">
        <v>239</v>
      </c>
      <c r="BM111" s="230" t="s">
        <v>1119</v>
      </c>
    </row>
    <row r="112" spans="1:47" s="2" customFormat="1" ht="12">
      <c r="A112" s="39"/>
      <c r="B112" s="40"/>
      <c r="C112" s="41"/>
      <c r="D112" s="232" t="s">
        <v>141</v>
      </c>
      <c r="E112" s="41"/>
      <c r="F112" s="233" t="s">
        <v>1118</v>
      </c>
      <c r="G112" s="41"/>
      <c r="H112" s="41"/>
      <c r="I112" s="137"/>
      <c r="J112" s="41"/>
      <c r="K112" s="41"/>
      <c r="L112" s="45"/>
      <c r="M112" s="234"/>
      <c r="N112" s="235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141</v>
      </c>
      <c r="AU112" s="18" t="s">
        <v>82</v>
      </c>
    </row>
    <row r="113" spans="1:51" s="14" customFormat="1" ht="12">
      <c r="A113" s="14"/>
      <c r="B113" s="246"/>
      <c r="C113" s="247"/>
      <c r="D113" s="232" t="s">
        <v>143</v>
      </c>
      <c r="E113" s="248" t="s">
        <v>19</v>
      </c>
      <c r="F113" s="249" t="s">
        <v>1120</v>
      </c>
      <c r="G113" s="247"/>
      <c r="H113" s="250">
        <v>55</v>
      </c>
      <c r="I113" s="251"/>
      <c r="J113" s="247"/>
      <c r="K113" s="247"/>
      <c r="L113" s="252"/>
      <c r="M113" s="253"/>
      <c r="N113" s="254"/>
      <c r="O113" s="254"/>
      <c r="P113" s="254"/>
      <c r="Q113" s="254"/>
      <c r="R113" s="254"/>
      <c r="S113" s="254"/>
      <c r="T113" s="255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6" t="s">
        <v>143</v>
      </c>
      <c r="AU113" s="256" t="s">
        <v>82</v>
      </c>
      <c r="AV113" s="14" t="s">
        <v>82</v>
      </c>
      <c r="AW113" s="14" t="s">
        <v>33</v>
      </c>
      <c r="AX113" s="14" t="s">
        <v>80</v>
      </c>
      <c r="AY113" s="256" t="s">
        <v>132</v>
      </c>
    </row>
    <row r="114" spans="1:65" s="2" customFormat="1" ht="21.75" customHeight="1">
      <c r="A114" s="39"/>
      <c r="B114" s="40"/>
      <c r="C114" s="219" t="s">
        <v>208</v>
      </c>
      <c r="D114" s="219" t="s">
        <v>134</v>
      </c>
      <c r="E114" s="220" t="s">
        <v>1121</v>
      </c>
      <c r="F114" s="221" t="s">
        <v>1122</v>
      </c>
      <c r="G114" s="222" t="s">
        <v>368</v>
      </c>
      <c r="H114" s="223">
        <v>220</v>
      </c>
      <c r="I114" s="224"/>
      <c r="J114" s="225">
        <f>ROUND(I114*H114,2)</f>
        <v>0</v>
      </c>
      <c r="K114" s="221" t="s">
        <v>138</v>
      </c>
      <c r="L114" s="45"/>
      <c r="M114" s="226" t="s">
        <v>19</v>
      </c>
      <c r="N114" s="227" t="s">
        <v>43</v>
      </c>
      <c r="O114" s="85"/>
      <c r="P114" s="228">
        <f>O114*H114</f>
        <v>0</v>
      </c>
      <c r="Q114" s="228">
        <v>0</v>
      </c>
      <c r="R114" s="228">
        <f>Q114*H114</f>
        <v>0</v>
      </c>
      <c r="S114" s="228">
        <v>0</v>
      </c>
      <c r="T114" s="229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30" t="s">
        <v>239</v>
      </c>
      <c r="AT114" s="230" t="s">
        <v>134</v>
      </c>
      <c r="AU114" s="230" t="s">
        <v>82</v>
      </c>
      <c r="AY114" s="18" t="s">
        <v>132</v>
      </c>
      <c r="BE114" s="231">
        <f>IF(N114="základní",J114,0)</f>
        <v>0</v>
      </c>
      <c r="BF114" s="231">
        <f>IF(N114="snížená",J114,0)</f>
        <v>0</v>
      </c>
      <c r="BG114" s="231">
        <f>IF(N114="zákl. přenesená",J114,0)</f>
        <v>0</v>
      </c>
      <c r="BH114" s="231">
        <f>IF(N114="sníž. přenesená",J114,0)</f>
        <v>0</v>
      </c>
      <c r="BI114" s="231">
        <f>IF(N114="nulová",J114,0)</f>
        <v>0</v>
      </c>
      <c r="BJ114" s="18" t="s">
        <v>80</v>
      </c>
      <c r="BK114" s="231">
        <f>ROUND(I114*H114,2)</f>
        <v>0</v>
      </c>
      <c r="BL114" s="18" t="s">
        <v>239</v>
      </c>
      <c r="BM114" s="230" t="s">
        <v>1123</v>
      </c>
    </row>
    <row r="115" spans="1:47" s="2" customFormat="1" ht="12">
      <c r="A115" s="39"/>
      <c r="B115" s="40"/>
      <c r="C115" s="41"/>
      <c r="D115" s="232" t="s">
        <v>141</v>
      </c>
      <c r="E115" s="41"/>
      <c r="F115" s="233" t="s">
        <v>1124</v>
      </c>
      <c r="G115" s="41"/>
      <c r="H115" s="41"/>
      <c r="I115" s="137"/>
      <c r="J115" s="41"/>
      <c r="K115" s="41"/>
      <c r="L115" s="45"/>
      <c r="M115" s="234"/>
      <c r="N115" s="235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141</v>
      </c>
      <c r="AU115" s="18" t="s">
        <v>82</v>
      </c>
    </row>
    <row r="116" spans="1:65" s="2" customFormat="1" ht="16.5" customHeight="1">
      <c r="A116" s="39"/>
      <c r="B116" s="40"/>
      <c r="C116" s="268" t="s">
        <v>214</v>
      </c>
      <c r="D116" s="268" t="s">
        <v>220</v>
      </c>
      <c r="E116" s="269" t="s">
        <v>1125</v>
      </c>
      <c r="F116" s="270" t="s">
        <v>1126</v>
      </c>
      <c r="G116" s="271" t="s">
        <v>368</v>
      </c>
      <c r="H116" s="272">
        <v>220</v>
      </c>
      <c r="I116" s="273"/>
      <c r="J116" s="274">
        <f>ROUND(I116*H116,2)</f>
        <v>0</v>
      </c>
      <c r="K116" s="270" t="s">
        <v>138</v>
      </c>
      <c r="L116" s="275"/>
      <c r="M116" s="276" t="s">
        <v>19</v>
      </c>
      <c r="N116" s="277" t="s">
        <v>43</v>
      </c>
      <c r="O116" s="85"/>
      <c r="P116" s="228">
        <f>O116*H116</f>
        <v>0</v>
      </c>
      <c r="Q116" s="228">
        <v>0.00034</v>
      </c>
      <c r="R116" s="228">
        <f>Q116*H116</f>
        <v>0.0748</v>
      </c>
      <c r="S116" s="228">
        <v>0</v>
      </c>
      <c r="T116" s="229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30" t="s">
        <v>396</v>
      </c>
      <c r="AT116" s="230" t="s">
        <v>220</v>
      </c>
      <c r="AU116" s="230" t="s">
        <v>82</v>
      </c>
      <c r="AY116" s="18" t="s">
        <v>132</v>
      </c>
      <c r="BE116" s="231">
        <f>IF(N116="základní",J116,0)</f>
        <v>0</v>
      </c>
      <c r="BF116" s="231">
        <f>IF(N116="snížená",J116,0)</f>
        <v>0</v>
      </c>
      <c r="BG116" s="231">
        <f>IF(N116="zákl. přenesená",J116,0)</f>
        <v>0</v>
      </c>
      <c r="BH116" s="231">
        <f>IF(N116="sníž. přenesená",J116,0)</f>
        <v>0</v>
      </c>
      <c r="BI116" s="231">
        <f>IF(N116="nulová",J116,0)</f>
        <v>0</v>
      </c>
      <c r="BJ116" s="18" t="s">
        <v>80</v>
      </c>
      <c r="BK116" s="231">
        <f>ROUND(I116*H116,2)</f>
        <v>0</v>
      </c>
      <c r="BL116" s="18" t="s">
        <v>239</v>
      </c>
      <c r="BM116" s="230" t="s">
        <v>1127</v>
      </c>
    </row>
    <row r="117" spans="1:47" s="2" customFormat="1" ht="12">
      <c r="A117" s="39"/>
      <c r="B117" s="40"/>
      <c r="C117" s="41"/>
      <c r="D117" s="232" t="s">
        <v>141</v>
      </c>
      <c r="E117" s="41"/>
      <c r="F117" s="233" t="s">
        <v>1126</v>
      </c>
      <c r="G117" s="41"/>
      <c r="H117" s="41"/>
      <c r="I117" s="137"/>
      <c r="J117" s="41"/>
      <c r="K117" s="41"/>
      <c r="L117" s="45"/>
      <c r="M117" s="234"/>
      <c r="N117" s="235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141</v>
      </c>
      <c r="AU117" s="18" t="s">
        <v>82</v>
      </c>
    </row>
    <row r="118" spans="1:51" s="14" customFormat="1" ht="12">
      <c r="A118" s="14"/>
      <c r="B118" s="246"/>
      <c r="C118" s="247"/>
      <c r="D118" s="232" t="s">
        <v>143</v>
      </c>
      <c r="E118" s="248" t="s">
        <v>19</v>
      </c>
      <c r="F118" s="249" t="s">
        <v>1128</v>
      </c>
      <c r="G118" s="247"/>
      <c r="H118" s="250">
        <v>220</v>
      </c>
      <c r="I118" s="251"/>
      <c r="J118" s="247"/>
      <c r="K118" s="247"/>
      <c r="L118" s="252"/>
      <c r="M118" s="253"/>
      <c r="N118" s="254"/>
      <c r="O118" s="254"/>
      <c r="P118" s="254"/>
      <c r="Q118" s="254"/>
      <c r="R118" s="254"/>
      <c r="S118" s="254"/>
      <c r="T118" s="255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6" t="s">
        <v>143</v>
      </c>
      <c r="AU118" s="256" t="s">
        <v>82</v>
      </c>
      <c r="AV118" s="14" t="s">
        <v>82</v>
      </c>
      <c r="AW118" s="14" t="s">
        <v>33</v>
      </c>
      <c r="AX118" s="14" t="s">
        <v>80</v>
      </c>
      <c r="AY118" s="256" t="s">
        <v>132</v>
      </c>
    </row>
    <row r="119" spans="1:65" s="2" customFormat="1" ht="21.75" customHeight="1">
      <c r="A119" s="39"/>
      <c r="B119" s="40"/>
      <c r="C119" s="219" t="s">
        <v>219</v>
      </c>
      <c r="D119" s="219" t="s">
        <v>134</v>
      </c>
      <c r="E119" s="220" t="s">
        <v>1121</v>
      </c>
      <c r="F119" s="221" t="s">
        <v>1122</v>
      </c>
      <c r="G119" s="222" t="s">
        <v>368</v>
      </c>
      <c r="H119" s="223">
        <v>55</v>
      </c>
      <c r="I119" s="224"/>
      <c r="J119" s="225">
        <f>ROUND(I119*H119,2)</f>
        <v>0</v>
      </c>
      <c r="K119" s="221" t="s">
        <v>138</v>
      </c>
      <c r="L119" s="45"/>
      <c r="M119" s="226" t="s">
        <v>19</v>
      </c>
      <c r="N119" s="227" t="s">
        <v>43</v>
      </c>
      <c r="O119" s="85"/>
      <c r="P119" s="228">
        <f>O119*H119</f>
        <v>0</v>
      </c>
      <c r="Q119" s="228">
        <v>0</v>
      </c>
      <c r="R119" s="228">
        <f>Q119*H119</f>
        <v>0</v>
      </c>
      <c r="S119" s="228">
        <v>0</v>
      </c>
      <c r="T119" s="229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30" t="s">
        <v>239</v>
      </c>
      <c r="AT119" s="230" t="s">
        <v>134</v>
      </c>
      <c r="AU119" s="230" t="s">
        <v>82</v>
      </c>
      <c r="AY119" s="18" t="s">
        <v>132</v>
      </c>
      <c r="BE119" s="231">
        <f>IF(N119="základní",J119,0)</f>
        <v>0</v>
      </c>
      <c r="BF119" s="231">
        <f>IF(N119="snížená",J119,0)</f>
        <v>0</v>
      </c>
      <c r="BG119" s="231">
        <f>IF(N119="zákl. přenesená",J119,0)</f>
        <v>0</v>
      </c>
      <c r="BH119" s="231">
        <f>IF(N119="sníž. přenesená",J119,0)</f>
        <v>0</v>
      </c>
      <c r="BI119" s="231">
        <f>IF(N119="nulová",J119,0)</f>
        <v>0</v>
      </c>
      <c r="BJ119" s="18" t="s">
        <v>80</v>
      </c>
      <c r="BK119" s="231">
        <f>ROUND(I119*H119,2)</f>
        <v>0</v>
      </c>
      <c r="BL119" s="18" t="s">
        <v>239</v>
      </c>
      <c r="BM119" s="230" t="s">
        <v>1129</v>
      </c>
    </row>
    <row r="120" spans="1:47" s="2" customFormat="1" ht="12">
      <c r="A120" s="39"/>
      <c r="B120" s="40"/>
      <c r="C120" s="41"/>
      <c r="D120" s="232" t="s">
        <v>141</v>
      </c>
      <c r="E120" s="41"/>
      <c r="F120" s="233" t="s">
        <v>1124</v>
      </c>
      <c r="G120" s="41"/>
      <c r="H120" s="41"/>
      <c r="I120" s="137"/>
      <c r="J120" s="41"/>
      <c r="K120" s="41"/>
      <c r="L120" s="45"/>
      <c r="M120" s="234"/>
      <c r="N120" s="235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141</v>
      </c>
      <c r="AU120" s="18" t="s">
        <v>82</v>
      </c>
    </row>
    <row r="121" spans="1:65" s="2" customFormat="1" ht="16.5" customHeight="1">
      <c r="A121" s="39"/>
      <c r="B121" s="40"/>
      <c r="C121" s="268" t="s">
        <v>224</v>
      </c>
      <c r="D121" s="268" t="s">
        <v>220</v>
      </c>
      <c r="E121" s="269" t="s">
        <v>1130</v>
      </c>
      <c r="F121" s="270" t="s">
        <v>1131</v>
      </c>
      <c r="G121" s="271" t="s">
        <v>368</v>
      </c>
      <c r="H121" s="272">
        <v>55</v>
      </c>
      <c r="I121" s="273"/>
      <c r="J121" s="274">
        <f>ROUND(I121*H121,2)</f>
        <v>0</v>
      </c>
      <c r="K121" s="270" t="s">
        <v>138</v>
      </c>
      <c r="L121" s="275"/>
      <c r="M121" s="276" t="s">
        <v>19</v>
      </c>
      <c r="N121" s="277" t="s">
        <v>43</v>
      </c>
      <c r="O121" s="85"/>
      <c r="P121" s="228">
        <f>O121*H121</f>
        <v>0</v>
      </c>
      <c r="Q121" s="228">
        <v>0.00053</v>
      </c>
      <c r="R121" s="228">
        <f>Q121*H121</f>
        <v>0.02915</v>
      </c>
      <c r="S121" s="228">
        <v>0</v>
      </c>
      <c r="T121" s="229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30" t="s">
        <v>396</v>
      </c>
      <c r="AT121" s="230" t="s">
        <v>220</v>
      </c>
      <c r="AU121" s="230" t="s">
        <v>82</v>
      </c>
      <c r="AY121" s="18" t="s">
        <v>132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18" t="s">
        <v>80</v>
      </c>
      <c r="BK121" s="231">
        <f>ROUND(I121*H121,2)</f>
        <v>0</v>
      </c>
      <c r="BL121" s="18" t="s">
        <v>239</v>
      </c>
      <c r="BM121" s="230" t="s">
        <v>1132</v>
      </c>
    </row>
    <row r="122" spans="1:47" s="2" customFormat="1" ht="12">
      <c r="A122" s="39"/>
      <c r="B122" s="40"/>
      <c r="C122" s="41"/>
      <c r="D122" s="232" t="s">
        <v>141</v>
      </c>
      <c r="E122" s="41"/>
      <c r="F122" s="233" t="s">
        <v>1131</v>
      </c>
      <c r="G122" s="41"/>
      <c r="H122" s="41"/>
      <c r="I122" s="137"/>
      <c r="J122" s="41"/>
      <c r="K122" s="41"/>
      <c r="L122" s="45"/>
      <c r="M122" s="234"/>
      <c r="N122" s="235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141</v>
      </c>
      <c r="AU122" s="18" t="s">
        <v>82</v>
      </c>
    </row>
    <row r="123" spans="1:51" s="14" customFormat="1" ht="12">
      <c r="A123" s="14"/>
      <c r="B123" s="246"/>
      <c r="C123" s="247"/>
      <c r="D123" s="232" t="s">
        <v>143</v>
      </c>
      <c r="E123" s="248" t="s">
        <v>19</v>
      </c>
      <c r="F123" s="249" t="s">
        <v>1120</v>
      </c>
      <c r="G123" s="247"/>
      <c r="H123" s="250">
        <v>55</v>
      </c>
      <c r="I123" s="251"/>
      <c r="J123" s="247"/>
      <c r="K123" s="247"/>
      <c r="L123" s="252"/>
      <c r="M123" s="253"/>
      <c r="N123" s="254"/>
      <c r="O123" s="254"/>
      <c r="P123" s="254"/>
      <c r="Q123" s="254"/>
      <c r="R123" s="254"/>
      <c r="S123" s="254"/>
      <c r="T123" s="255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6" t="s">
        <v>143</v>
      </c>
      <c r="AU123" s="256" t="s">
        <v>82</v>
      </c>
      <c r="AV123" s="14" t="s">
        <v>82</v>
      </c>
      <c r="AW123" s="14" t="s">
        <v>33</v>
      </c>
      <c r="AX123" s="14" t="s">
        <v>80</v>
      </c>
      <c r="AY123" s="256" t="s">
        <v>132</v>
      </c>
    </row>
    <row r="124" spans="1:65" s="2" customFormat="1" ht="21.75" customHeight="1">
      <c r="A124" s="39"/>
      <c r="B124" s="40"/>
      <c r="C124" s="219" t="s">
        <v>8</v>
      </c>
      <c r="D124" s="219" t="s">
        <v>134</v>
      </c>
      <c r="E124" s="220" t="s">
        <v>1133</v>
      </c>
      <c r="F124" s="221" t="s">
        <v>1134</v>
      </c>
      <c r="G124" s="222" t="s">
        <v>368</v>
      </c>
      <c r="H124" s="223">
        <v>55</v>
      </c>
      <c r="I124" s="224"/>
      <c r="J124" s="225">
        <f>ROUND(I124*H124,2)</f>
        <v>0</v>
      </c>
      <c r="K124" s="221" t="s">
        <v>138</v>
      </c>
      <c r="L124" s="45"/>
      <c r="M124" s="226" t="s">
        <v>19</v>
      </c>
      <c r="N124" s="227" t="s">
        <v>43</v>
      </c>
      <c r="O124" s="85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0" t="s">
        <v>239</v>
      </c>
      <c r="AT124" s="230" t="s">
        <v>134</v>
      </c>
      <c r="AU124" s="230" t="s">
        <v>82</v>
      </c>
      <c r="AY124" s="18" t="s">
        <v>132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8" t="s">
        <v>80</v>
      </c>
      <c r="BK124" s="231">
        <f>ROUND(I124*H124,2)</f>
        <v>0</v>
      </c>
      <c r="BL124" s="18" t="s">
        <v>239</v>
      </c>
      <c r="BM124" s="230" t="s">
        <v>1135</v>
      </c>
    </row>
    <row r="125" spans="1:47" s="2" customFormat="1" ht="12">
      <c r="A125" s="39"/>
      <c r="B125" s="40"/>
      <c r="C125" s="41"/>
      <c r="D125" s="232" t="s">
        <v>141</v>
      </c>
      <c r="E125" s="41"/>
      <c r="F125" s="233" t="s">
        <v>1136</v>
      </c>
      <c r="G125" s="41"/>
      <c r="H125" s="41"/>
      <c r="I125" s="137"/>
      <c r="J125" s="41"/>
      <c r="K125" s="41"/>
      <c r="L125" s="45"/>
      <c r="M125" s="234"/>
      <c r="N125" s="235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141</v>
      </c>
      <c r="AU125" s="18" t="s">
        <v>82</v>
      </c>
    </row>
    <row r="126" spans="1:65" s="2" customFormat="1" ht="16.5" customHeight="1">
      <c r="A126" s="39"/>
      <c r="B126" s="40"/>
      <c r="C126" s="268" t="s">
        <v>239</v>
      </c>
      <c r="D126" s="268" t="s">
        <v>220</v>
      </c>
      <c r="E126" s="269" t="s">
        <v>1137</v>
      </c>
      <c r="F126" s="270" t="s">
        <v>1138</v>
      </c>
      <c r="G126" s="271" t="s">
        <v>368</v>
      </c>
      <c r="H126" s="272">
        <v>55</v>
      </c>
      <c r="I126" s="273"/>
      <c r="J126" s="274">
        <f>ROUND(I126*H126,2)</f>
        <v>0</v>
      </c>
      <c r="K126" s="270" t="s">
        <v>19</v>
      </c>
      <c r="L126" s="275"/>
      <c r="M126" s="276" t="s">
        <v>19</v>
      </c>
      <c r="N126" s="277" t="s">
        <v>43</v>
      </c>
      <c r="O126" s="85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0" t="s">
        <v>396</v>
      </c>
      <c r="AT126" s="230" t="s">
        <v>220</v>
      </c>
      <c r="AU126" s="230" t="s">
        <v>82</v>
      </c>
      <c r="AY126" s="18" t="s">
        <v>132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8" t="s">
        <v>80</v>
      </c>
      <c r="BK126" s="231">
        <f>ROUND(I126*H126,2)</f>
        <v>0</v>
      </c>
      <c r="BL126" s="18" t="s">
        <v>239</v>
      </c>
      <c r="BM126" s="230" t="s">
        <v>1139</v>
      </c>
    </row>
    <row r="127" spans="1:47" s="2" customFormat="1" ht="12">
      <c r="A127" s="39"/>
      <c r="B127" s="40"/>
      <c r="C127" s="41"/>
      <c r="D127" s="232" t="s">
        <v>141</v>
      </c>
      <c r="E127" s="41"/>
      <c r="F127" s="233" t="s">
        <v>1138</v>
      </c>
      <c r="G127" s="41"/>
      <c r="H127" s="41"/>
      <c r="I127" s="137"/>
      <c r="J127" s="41"/>
      <c r="K127" s="41"/>
      <c r="L127" s="45"/>
      <c r="M127" s="234"/>
      <c r="N127" s="235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141</v>
      </c>
      <c r="AU127" s="18" t="s">
        <v>82</v>
      </c>
    </row>
    <row r="128" spans="1:65" s="2" customFormat="1" ht="21.75" customHeight="1">
      <c r="A128" s="39"/>
      <c r="B128" s="40"/>
      <c r="C128" s="219" t="s">
        <v>244</v>
      </c>
      <c r="D128" s="219" t="s">
        <v>134</v>
      </c>
      <c r="E128" s="220" t="s">
        <v>1140</v>
      </c>
      <c r="F128" s="221" t="s">
        <v>1141</v>
      </c>
      <c r="G128" s="222" t="s">
        <v>368</v>
      </c>
      <c r="H128" s="223">
        <v>30</v>
      </c>
      <c r="I128" s="224"/>
      <c r="J128" s="225">
        <f>ROUND(I128*H128,2)</f>
        <v>0</v>
      </c>
      <c r="K128" s="221" t="s">
        <v>138</v>
      </c>
      <c r="L128" s="45"/>
      <c r="M128" s="226" t="s">
        <v>19</v>
      </c>
      <c r="N128" s="227" t="s">
        <v>43</v>
      </c>
      <c r="O128" s="85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0" t="s">
        <v>239</v>
      </c>
      <c r="AT128" s="230" t="s">
        <v>134</v>
      </c>
      <c r="AU128" s="230" t="s">
        <v>82</v>
      </c>
      <c r="AY128" s="18" t="s">
        <v>132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8" t="s">
        <v>80</v>
      </c>
      <c r="BK128" s="231">
        <f>ROUND(I128*H128,2)</f>
        <v>0</v>
      </c>
      <c r="BL128" s="18" t="s">
        <v>239</v>
      </c>
      <c r="BM128" s="230" t="s">
        <v>1142</v>
      </c>
    </row>
    <row r="129" spans="1:47" s="2" customFormat="1" ht="12">
      <c r="A129" s="39"/>
      <c r="B129" s="40"/>
      <c r="C129" s="41"/>
      <c r="D129" s="232" t="s">
        <v>141</v>
      </c>
      <c r="E129" s="41"/>
      <c r="F129" s="233" t="s">
        <v>1143</v>
      </c>
      <c r="G129" s="41"/>
      <c r="H129" s="41"/>
      <c r="I129" s="137"/>
      <c r="J129" s="41"/>
      <c r="K129" s="41"/>
      <c r="L129" s="45"/>
      <c r="M129" s="234"/>
      <c r="N129" s="235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141</v>
      </c>
      <c r="AU129" s="18" t="s">
        <v>82</v>
      </c>
    </row>
    <row r="130" spans="1:65" s="2" customFormat="1" ht="16.5" customHeight="1">
      <c r="A130" s="39"/>
      <c r="B130" s="40"/>
      <c r="C130" s="268" t="s">
        <v>250</v>
      </c>
      <c r="D130" s="268" t="s">
        <v>220</v>
      </c>
      <c r="E130" s="269" t="s">
        <v>1144</v>
      </c>
      <c r="F130" s="270" t="s">
        <v>1145</v>
      </c>
      <c r="G130" s="271" t="s">
        <v>368</v>
      </c>
      <c r="H130" s="272">
        <v>30</v>
      </c>
      <c r="I130" s="273"/>
      <c r="J130" s="274">
        <f>ROUND(I130*H130,2)</f>
        <v>0</v>
      </c>
      <c r="K130" s="270" t="s">
        <v>138</v>
      </c>
      <c r="L130" s="275"/>
      <c r="M130" s="276" t="s">
        <v>19</v>
      </c>
      <c r="N130" s="277" t="s">
        <v>43</v>
      </c>
      <c r="O130" s="85"/>
      <c r="P130" s="228">
        <f>O130*H130</f>
        <v>0</v>
      </c>
      <c r="Q130" s="228">
        <v>0.00157</v>
      </c>
      <c r="R130" s="228">
        <f>Q130*H130</f>
        <v>0.0471</v>
      </c>
      <c r="S130" s="228">
        <v>0</v>
      </c>
      <c r="T130" s="22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0" t="s">
        <v>396</v>
      </c>
      <c r="AT130" s="230" t="s">
        <v>220</v>
      </c>
      <c r="AU130" s="230" t="s">
        <v>82</v>
      </c>
      <c r="AY130" s="18" t="s">
        <v>132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8" t="s">
        <v>80</v>
      </c>
      <c r="BK130" s="231">
        <f>ROUND(I130*H130,2)</f>
        <v>0</v>
      </c>
      <c r="BL130" s="18" t="s">
        <v>239</v>
      </c>
      <c r="BM130" s="230" t="s">
        <v>1146</v>
      </c>
    </row>
    <row r="131" spans="1:47" s="2" customFormat="1" ht="12">
      <c r="A131" s="39"/>
      <c r="B131" s="40"/>
      <c r="C131" s="41"/>
      <c r="D131" s="232" t="s">
        <v>141</v>
      </c>
      <c r="E131" s="41"/>
      <c r="F131" s="233" t="s">
        <v>1145</v>
      </c>
      <c r="G131" s="41"/>
      <c r="H131" s="41"/>
      <c r="I131" s="137"/>
      <c r="J131" s="41"/>
      <c r="K131" s="41"/>
      <c r="L131" s="45"/>
      <c r="M131" s="234"/>
      <c r="N131" s="235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141</v>
      </c>
      <c r="AU131" s="18" t="s">
        <v>82</v>
      </c>
    </row>
    <row r="132" spans="1:65" s="2" customFormat="1" ht="21.75" customHeight="1">
      <c r="A132" s="39"/>
      <c r="B132" s="40"/>
      <c r="C132" s="219" t="s">
        <v>257</v>
      </c>
      <c r="D132" s="219" t="s">
        <v>134</v>
      </c>
      <c r="E132" s="220" t="s">
        <v>1147</v>
      </c>
      <c r="F132" s="221" t="s">
        <v>1148</v>
      </c>
      <c r="G132" s="222" t="s">
        <v>368</v>
      </c>
      <c r="H132" s="223">
        <v>200</v>
      </c>
      <c r="I132" s="224"/>
      <c r="J132" s="225">
        <f>ROUND(I132*H132,2)</f>
        <v>0</v>
      </c>
      <c r="K132" s="221" t="s">
        <v>138</v>
      </c>
      <c r="L132" s="45"/>
      <c r="M132" s="226" t="s">
        <v>19</v>
      </c>
      <c r="N132" s="227" t="s">
        <v>43</v>
      </c>
      <c r="O132" s="85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239</v>
      </c>
      <c r="AT132" s="230" t="s">
        <v>134</v>
      </c>
      <c r="AU132" s="230" t="s">
        <v>82</v>
      </c>
      <c r="AY132" s="18" t="s">
        <v>132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80</v>
      </c>
      <c r="BK132" s="231">
        <f>ROUND(I132*H132,2)</f>
        <v>0</v>
      </c>
      <c r="BL132" s="18" t="s">
        <v>239</v>
      </c>
      <c r="BM132" s="230" t="s">
        <v>1149</v>
      </c>
    </row>
    <row r="133" spans="1:47" s="2" customFormat="1" ht="12">
      <c r="A133" s="39"/>
      <c r="B133" s="40"/>
      <c r="C133" s="41"/>
      <c r="D133" s="232" t="s">
        <v>141</v>
      </c>
      <c r="E133" s="41"/>
      <c r="F133" s="233" t="s">
        <v>1150</v>
      </c>
      <c r="G133" s="41"/>
      <c r="H133" s="41"/>
      <c r="I133" s="137"/>
      <c r="J133" s="41"/>
      <c r="K133" s="41"/>
      <c r="L133" s="45"/>
      <c r="M133" s="234"/>
      <c r="N133" s="235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141</v>
      </c>
      <c r="AU133" s="18" t="s">
        <v>82</v>
      </c>
    </row>
    <row r="134" spans="1:65" s="2" customFormat="1" ht="16.5" customHeight="1">
      <c r="A134" s="39"/>
      <c r="B134" s="40"/>
      <c r="C134" s="268" t="s">
        <v>261</v>
      </c>
      <c r="D134" s="268" t="s">
        <v>220</v>
      </c>
      <c r="E134" s="269" t="s">
        <v>1151</v>
      </c>
      <c r="F134" s="270" t="s">
        <v>1152</v>
      </c>
      <c r="G134" s="271" t="s">
        <v>368</v>
      </c>
      <c r="H134" s="272">
        <v>200</v>
      </c>
      <c r="I134" s="273"/>
      <c r="J134" s="274">
        <f>ROUND(I134*H134,2)</f>
        <v>0</v>
      </c>
      <c r="K134" s="270" t="s">
        <v>138</v>
      </c>
      <c r="L134" s="275"/>
      <c r="M134" s="276" t="s">
        <v>19</v>
      </c>
      <c r="N134" s="277" t="s">
        <v>43</v>
      </c>
      <c r="O134" s="85"/>
      <c r="P134" s="228">
        <f>O134*H134</f>
        <v>0</v>
      </c>
      <c r="Q134" s="228">
        <v>0.00194</v>
      </c>
      <c r="R134" s="228">
        <f>Q134*H134</f>
        <v>0.388</v>
      </c>
      <c r="S134" s="228">
        <v>0</v>
      </c>
      <c r="T134" s="22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396</v>
      </c>
      <c r="AT134" s="230" t="s">
        <v>220</v>
      </c>
      <c r="AU134" s="230" t="s">
        <v>82</v>
      </c>
      <c r="AY134" s="18" t="s">
        <v>132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80</v>
      </c>
      <c r="BK134" s="231">
        <f>ROUND(I134*H134,2)</f>
        <v>0</v>
      </c>
      <c r="BL134" s="18" t="s">
        <v>239</v>
      </c>
      <c r="BM134" s="230" t="s">
        <v>1153</v>
      </c>
    </row>
    <row r="135" spans="1:47" s="2" customFormat="1" ht="12">
      <c r="A135" s="39"/>
      <c r="B135" s="40"/>
      <c r="C135" s="41"/>
      <c r="D135" s="232" t="s">
        <v>141</v>
      </c>
      <c r="E135" s="41"/>
      <c r="F135" s="233" t="s">
        <v>1152</v>
      </c>
      <c r="G135" s="41"/>
      <c r="H135" s="41"/>
      <c r="I135" s="137"/>
      <c r="J135" s="41"/>
      <c r="K135" s="41"/>
      <c r="L135" s="45"/>
      <c r="M135" s="234"/>
      <c r="N135" s="235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141</v>
      </c>
      <c r="AU135" s="18" t="s">
        <v>82</v>
      </c>
    </row>
    <row r="136" spans="1:65" s="2" customFormat="1" ht="21.75" customHeight="1">
      <c r="A136" s="39"/>
      <c r="B136" s="40"/>
      <c r="C136" s="219" t="s">
        <v>7</v>
      </c>
      <c r="D136" s="219" t="s">
        <v>134</v>
      </c>
      <c r="E136" s="220" t="s">
        <v>1154</v>
      </c>
      <c r="F136" s="221" t="s">
        <v>1155</v>
      </c>
      <c r="G136" s="222" t="s">
        <v>368</v>
      </c>
      <c r="H136" s="223">
        <v>60</v>
      </c>
      <c r="I136" s="224"/>
      <c r="J136" s="225">
        <f>ROUND(I136*H136,2)</f>
        <v>0</v>
      </c>
      <c r="K136" s="221" t="s">
        <v>138</v>
      </c>
      <c r="L136" s="45"/>
      <c r="M136" s="226" t="s">
        <v>19</v>
      </c>
      <c r="N136" s="227" t="s">
        <v>43</v>
      </c>
      <c r="O136" s="85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239</v>
      </c>
      <c r="AT136" s="230" t="s">
        <v>134</v>
      </c>
      <c r="AU136" s="230" t="s">
        <v>82</v>
      </c>
      <c r="AY136" s="18" t="s">
        <v>132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80</v>
      </c>
      <c r="BK136" s="231">
        <f>ROUND(I136*H136,2)</f>
        <v>0</v>
      </c>
      <c r="BL136" s="18" t="s">
        <v>239</v>
      </c>
      <c r="BM136" s="230" t="s">
        <v>1156</v>
      </c>
    </row>
    <row r="137" spans="1:47" s="2" customFormat="1" ht="12">
      <c r="A137" s="39"/>
      <c r="B137" s="40"/>
      <c r="C137" s="41"/>
      <c r="D137" s="232" t="s">
        <v>141</v>
      </c>
      <c r="E137" s="41"/>
      <c r="F137" s="233" t="s">
        <v>1157</v>
      </c>
      <c r="G137" s="41"/>
      <c r="H137" s="41"/>
      <c r="I137" s="137"/>
      <c r="J137" s="41"/>
      <c r="K137" s="41"/>
      <c r="L137" s="45"/>
      <c r="M137" s="234"/>
      <c r="N137" s="235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141</v>
      </c>
      <c r="AU137" s="18" t="s">
        <v>82</v>
      </c>
    </row>
    <row r="138" spans="1:65" s="2" customFormat="1" ht="16.5" customHeight="1">
      <c r="A138" s="39"/>
      <c r="B138" s="40"/>
      <c r="C138" s="268" t="s">
        <v>274</v>
      </c>
      <c r="D138" s="268" t="s">
        <v>220</v>
      </c>
      <c r="E138" s="269" t="s">
        <v>1158</v>
      </c>
      <c r="F138" s="270" t="s">
        <v>1159</v>
      </c>
      <c r="G138" s="271" t="s">
        <v>368</v>
      </c>
      <c r="H138" s="272">
        <v>60</v>
      </c>
      <c r="I138" s="273"/>
      <c r="J138" s="274">
        <f>ROUND(I138*H138,2)</f>
        <v>0</v>
      </c>
      <c r="K138" s="270" t="s">
        <v>138</v>
      </c>
      <c r="L138" s="275"/>
      <c r="M138" s="276" t="s">
        <v>19</v>
      </c>
      <c r="N138" s="277" t="s">
        <v>43</v>
      </c>
      <c r="O138" s="85"/>
      <c r="P138" s="228">
        <f>O138*H138</f>
        <v>0</v>
      </c>
      <c r="Q138" s="228">
        <v>0.00225</v>
      </c>
      <c r="R138" s="228">
        <f>Q138*H138</f>
        <v>0.13499999999999998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396</v>
      </c>
      <c r="AT138" s="230" t="s">
        <v>220</v>
      </c>
      <c r="AU138" s="230" t="s">
        <v>82</v>
      </c>
      <c r="AY138" s="18" t="s">
        <v>132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80</v>
      </c>
      <c r="BK138" s="231">
        <f>ROUND(I138*H138,2)</f>
        <v>0</v>
      </c>
      <c r="BL138" s="18" t="s">
        <v>239</v>
      </c>
      <c r="BM138" s="230" t="s">
        <v>1160</v>
      </c>
    </row>
    <row r="139" spans="1:47" s="2" customFormat="1" ht="12">
      <c r="A139" s="39"/>
      <c r="B139" s="40"/>
      <c r="C139" s="41"/>
      <c r="D139" s="232" t="s">
        <v>141</v>
      </c>
      <c r="E139" s="41"/>
      <c r="F139" s="233" t="s">
        <v>1159</v>
      </c>
      <c r="G139" s="41"/>
      <c r="H139" s="41"/>
      <c r="I139" s="137"/>
      <c r="J139" s="41"/>
      <c r="K139" s="41"/>
      <c r="L139" s="45"/>
      <c r="M139" s="234"/>
      <c r="N139" s="235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141</v>
      </c>
      <c r="AU139" s="18" t="s">
        <v>82</v>
      </c>
    </row>
    <row r="140" spans="1:65" s="2" customFormat="1" ht="21.75" customHeight="1">
      <c r="A140" s="39"/>
      <c r="B140" s="40"/>
      <c r="C140" s="219" t="s">
        <v>279</v>
      </c>
      <c r="D140" s="219" t="s">
        <v>134</v>
      </c>
      <c r="E140" s="220" t="s">
        <v>1161</v>
      </c>
      <c r="F140" s="221" t="s">
        <v>1162</v>
      </c>
      <c r="G140" s="222" t="s">
        <v>368</v>
      </c>
      <c r="H140" s="223">
        <v>65</v>
      </c>
      <c r="I140" s="224"/>
      <c r="J140" s="225">
        <f>ROUND(I140*H140,2)</f>
        <v>0</v>
      </c>
      <c r="K140" s="221" t="s">
        <v>138</v>
      </c>
      <c r="L140" s="45"/>
      <c r="M140" s="226" t="s">
        <v>19</v>
      </c>
      <c r="N140" s="227" t="s">
        <v>43</v>
      </c>
      <c r="O140" s="85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239</v>
      </c>
      <c r="AT140" s="230" t="s">
        <v>134</v>
      </c>
      <c r="AU140" s="230" t="s">
        <v>82</v>
      </c>
      <c r="AY140" s="18" t="s">
        <v>132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80</v>
      </c>
      <c r="BK140" s="231">
        <f>ROUND(I140*H140,2)</f>
        <v>0</v>
      </c>
      <c r="BL140" s="18" t="s">
        <v>239</v>
      </c>
      <c r="BM140" s="230" t="s">
        <v>1163</v>
      </c>
    </row>
    <row r="141" spans="1:47" s="2" customFormat="1" ht="12">
      <c r="A141" s="39"/>
      <c r="B141" s="40"/>
      <c r="C141" s="41"/>
      <c r="D141" s="232" t="s">
        <v>141</v>
      </c>
      <c r="E141" s="41"/>
      <c r="F141" s="233" t="s">
        <v>1164</v>
      </c>
      <c r="G141" s="41"/>
      <c r="H141" s="41"/>
      <c r="I141" s="137"/>
      <c r="J141" s="41"/>
      <c r="K141" s="41"/>
      <c r="L141" s="45"/>
      <c r="M141" s="234"/>
      <c r="N141" s="235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141</v>
      </c>
      <c r="AU141" s="18" t="s">
        <v>82</v>
      </c>
    </row>
    <row r="142" spans="1:65" s="2" customFormat="1" ht="16.5" customHeight="1">
      <c r="A142" s="39"/>
      <c r="B142" s="40"/>
      <c r="C142" s="268" t="s">
        <v>316</v>
      </c>
      <c r="D142" s="268" t="s">
        <v>220</v>
      </c>
      <c r="E142" s="269" t="s">
        <v>1165</v>
      </c>
      <c r="F142" s="270" t="s">
        <v>1166</v>
      </c>
      <c r="G142" s="271" t="s">
        <v>368</v>
      </c>
      <c r="H142" s="272">
        <v>65</v>
      </c>
      <c r="I142" s="273"/>
      <c r="J142" s="274">
        <f>ROUND(I142*H142,2)</f>
        <v>0</v>
      </c>
      <c r="K142" s="270" t="s">
        <v>19</v>
      </c>
      <c r="L142" s="275"/>
      <c r="M142" s="276" t="s">
        <v>19</v>
      </c>
      <c r="N142" s="277" t="s">
        <v>43</v>
      </c>
      <c r="O142" s="85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396</v>
      </c>
      <c r="AT142" s="230" t="s">
        <v>220</v>
      </c>
      <c r="AU142" s="230" t="s">
        <v>82</v>
      </c>
      <c r="AY142" s="18" t="s">
        <v>132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80</v>
      </c>
      <c r="BK142" s="231">
        <f>ROUND(I142*H142,2)</f>
        <v>0</v>
      </c>
      <c r="BL142" s="18" t="s">
        <v>239</v>
      </c>
      <c r="BM142" s="230" t="s">
        <v>1167</v>
      </c>
    </row>
    <row r="143" spans="1:47" s="2" customFormat="1" ht="12">
      <c r="A143" s="39"/>
      <c r="B143" s="40"/>
      <c r="C143" s="41"/>
      <c r="D143" s="232" t="s">
        <v>141</v>
      </c>
      <c r="E143" s="41"/>
      <c r="F143" s="233" t="s">
        <v>1166</v>
      </c>
      <c r="G143" s="41"/>
      <c r="H143" s="41"/>
      <c r="I143" s="137"/>
      <c r="J143" s="41"/>
      <c r="K143" s="41"/>
      <c r="L143" s="45"/>
      <c r="M143" s="234"/>
      <c r="N143" s="235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141</v>
      </c>
      <c r="AU143" s="18" t="s">
        <v>82</v>
      </c>
    </row>
    <row r="144" spans="1:65" s="2" customFormat="1" ht="21.75" customHeight="1">
      <c r="A144" s="39"/>
      <c r="B144" s="40"/>
      <c r="C144" s="219" t="s">
        <v>342</v>
      </c>
      <c r="D144" s="219" t="s">
        <v>134</v>
      </c>
      <c r="E144" s="220" t="s">
        <v>1168</v>
      </c>
      <c r="F144" s="221" t="s">
        <v>1169</v>
      </c>
      <c r="G144" s="222" t="s">
        <v>227</v>
      </c>
      <c r="H144" s="223">
        <v>12</v>
      </c>
      <c r="I144" s="224"/>
      <c r="J144" s="225">
        <f>ROUND(I144*H144,2)</f>
        <v>0</v>
      </c>
      <c r="K144" s="221" t="s">
        <v>138</v>
      </c>
      <c r="L144" s="45"/>
      <c r="M144" s="226" t="s">
        <v>19</v>
      </c>
      <c r="N144" s="227" t="s">
        <v>43</v>
      </c>
      <c r="O144" s="85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239</v>
      </c>
      <c r="AT144" s="230" t="s">
        <v>134</v>
      </c>
      <c r="AU144" s="230" t="s">
        <v>82</v>
      </c>
      <c r="AY144" s="18" t="s">
        <v>132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80</v>
      </c>
      <c r="BK144" s="231">
        <f>ROUND(I144*H144,2)</f>
        <v>0</v>
      </c>
      <c r="BL144" s="18" t="s">
        <v>239</v>
      </c>
      <c r="BM144" s="230" t="s">
        <v>1170</v>
      </c>
    </row>
    <row r="145" spans="1:47" s="2" customFormat="1" ht="12">
      <c r="A145" s="39"/>
      <c r="B145" s="40"/>
      <c r="C145" s="41"/>
      <c r="D145" s="232" t="s">
        <v>141</v>
      </c>
      <c r="E145" s="41"/>
      <c r="F145" s="233" t="s">
        <v>1171</v>
      </c>
      <c r="G145" s="41"/>
      <c r="H145" s="41"/>
      <c r="I145" s="137"/>
      <c r="J145" s="41"/>
      <c r="K145" s="41"/>
      <c r="L145" s="45"/>
      <c r="M145" s="234"/>
      <c r="N145" s="235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141</v>
      </c>
      <c r="AU145" s="18" t="s">
        <v>82</v>
      </c>
    </row>
    <row r="146" spans="1:65" s="2" customFormat="1" ht="21.75" customHeight="1">
      <c r="A146" s="39"/>
      <c r="B146" s="40"/>
      <c r="C146" s="219" t="s">
        <v>347</v>
      </c>
      <c r="D146" s="219" t="s">
        <v>134</v>
      </c>
      <c r="E146" s="220" t="s">
        <v>1172</v>
      </c>
      <c r="F146" s="221" t="s">
        <v>1173</v>
      </c>
      <c r="G146" s="222" t="s">
        <v>227</v>
      </c>
      <c r="H146" s="223">
        <v>52</v>
      </c>
      <c r="I146" s="224"/>
      <c r="J146" s="225">
        <f>ROUND(I146*H146,2)</f>
        <v>0</v>
      </c>
      <c r="K146" s="221" t="s">
        <v>138</v>
      </c>
      <c r="L146" s="45"/>
      <c r="M146" s="226" t="s">
        <v>19</v>
      </c>
      <c r="N146" s="227" t="s">
        <v>43</v>
      </c>
      <c r="O146" s="85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239</v>
      </c>
      <c r="AT146" s="230" t="s">
        <v>134</v>
      </c>
      <c r="AU146" s="230" t="s">
        <v>82</v>
      </c>
      <c r="AY146" s="18" t="s">
        <v>132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80</v>
      </c>
      <c r="BK146" s="231">
        <f>ROUND(I146*H146,2)</f>
        <v>0</v>
      </c>
      <c r="BL146" s="18" t="s">
        <v>239</v>
      </c>
      <c r="BM146" s="230" t="s">
        <v>1174</v>
      </c>
    </row>
    <row r="147" spans="1:47" s="2" customFormat="1" ht="12">
      <c r="A147" s="39"/>
      <c r="B147" s="40"/>
      <c r="C147" s="41"/>
      <c r="D147" s="232" t="s">
        <v>141</v>
      </c>
      <c r="E147" s="41"/>
      <c r="F147" s="233" t="s">
        <v>1175</v>
      </c>
      <c r="G147" s="41"/>
      <c r="H147" s="41"/>
      <c r="I147" s="137"/>
      <c r="J147" s="41"/>
      <c r="K147" s="41"/>
      <c r="L147" s="45"/>
      <c r="M147" s="234"/>
      <c r="N147" s="235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141</v>
      </c>
      <c r="AU147" s="18" t="s">
        <v>82</v>
      </c>
    </row>
    <row r="148" spans="1:65" s="2" customFormat="1" ht="21.75" customHeight="1">
      <c r="A148" s="39"/>
      <c r="B148" s="40"/>
      <c r="C148" s="219" t="s">
        <v>355</v>
      </c>
      <c r="D148" s="219" t="s">
        <v>134</v>
      </c>
      <c r="E148" s="220" t="s">
        <v>1176</v>
      </c>
      <c r="F148" s="221" t="s">
        <v>1177</v>
      </c>
      <c r="G148" s="222" t="s">
        <v>227</v>
      </c>
      <c r="H148" s="223">
        <v>32</v>
      </c>
      <c r="I148" s="224"/>
      <c r="J148" s="225">
        <f>ROUND(I148*H148,2)</f>
        <v>0</v>
      </c>
      <c r="K148" s="221" t="s">
        <v>138</v>
      </c>
      <c r="L148" s="45"/>
      <c r="M148" s="226" t="s">
        <v>19</v>
      </c>
      <c r="N148" s="227" t="s">
        <v>43</v>
      </c>
      <c r="O148" s="85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239</v>
      </c>
      <c r="AT148" s="230" t="s">
        <v>134</v>
      </c>
      <c r="AU148" s="230" t="s">
        <v>82</v>
      </c>
      <c r="AY148" s="18" t="s">
        <v>132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80</v>
      </c>
      <c r="BK148" s="231">
        <f>ROUND(I148*H148,2)</f>
        <v>0</v>
      </c>
      <c r="BL148" s="18" t="s">
        <v>239</v>
      </c>
      <c r="BM148" s="230" t="s">
        <v>1178</v>
      </c>
    </row>
    <row r="149" spans="1:47" s="2" customFormat="1" ht="12">
      <c r="A149" s="39"/>
      <c r="B149" s="40"/>
      <c r="C149" s="41"/>
      <c r="D149" s="232" t="s">
        <v>141</v>
      </c>
      <c r="E149" s="41"/>
      <c r="F149" s="233" t="s">
        <v>1179</v>
      </c>
      <c r="G149" s="41"/>
      <c r="H149" s="41"/>
      <c r="I149" s="137"/>
      <c r="J149" s="41"/>
      <c r="K149" s="41"/>
      <c r="L149" s="45"/>
      <c r="M149" s="234"/>
      <c r="N149" s="235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141</v>
      </c>
      <c r="AU149" s="18" t="s">
        <v>82</v>
      </c>
    </row>
    <row r="150" spans="1:65" s="2" customFormat="1" ht="21.75" customHeight="1">
      <c r="A150" s="39"/>
      <c r="B150" s="40"/>
      <c r="C150" s="219" t="s">
        <v>360</v>
      </c>
      <c r="D150" s="219" t="s">
        <v>134</v>
      </c>
      <c r="E150" s="220" t="s">
        <v>1180</v>
      </c>
      <c r="F150" s="221" t="s">
        <v>1181</v>
      </c>
      <c r="G150" s="222" t="s">
        <v>227</v>
      </c>
      <c r="H150" s="223">
        <v>12</v>
      </c>
      <c r="I150" s="224"/>
      <c r="J150" s="225">
        <f>ROUND(I150*H150,2)</f>
        <v>0</v>
      </c>
      <c r="K150" s="221" t="s">
        <v>138</v>
      </c>
      <c r="L150" s="45"/>
      <c r="M150" s="226" t="s">
        <v>19</v>
      </c>
      <c r="N150" s="227" t="s">
        <v>43</v>
      </c>
      <c r="O150" s="85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239</v>
      </c>
      <c r="AT150" s="230" t="s">
        <v>134</v>
      </c>
      <c r="AU150" s="230" t="s">
        <v>82</v>
      </c>
      <c r="AY150" s="18" t="s">
        <v>132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80</v>
      </c>
      <c r="BK150" s="231">
        <f>ROUND(I150*H150,2)</f>
        <v>0</v>
      </c>
      <c r="BL150" s="18" t="s">
        <v>239</v>
      </c>
      <c r="BM150" s="230" t="s">
        <v>1182</v>
      </c>
    </row>
    <row r="151" spans="1:47" s="2" customFormat="1" ht="12">
      <c r="A151" s="39"/>
      <c r="B151" s="40"/>
      <c r="C151" s="41"/>
      <c r="D151" s="232" t="s">
        <v>141</v>
      </c>
      <c r="E151" s="41"/>
      <c r="F151" s="233" t="s">
        <v>1183</v>
      </c>
      <c r="G151" s="41"/>
      <c r="H151" s="41"/>
      <c r="I151" s="137"/>
      <c r="J151" s="41"/>
      <c r="K151" s="41"/>
      <c r="L151" s="45"/>
      <c r="M151" s="234"/>
      <c r="N151" s="235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141</v>
      </c>
      <c r="AU151" s="18" t="s">
        <v>82</v>
      </c>
    </row>
    <row r="152" spans="1:65" s="2" customFormat="1" ht="21.75" customHeight="1">
      <c r="A152" s="39"/>
      <c r="B152" s="40"/>
      <c r="C152" s="268" t="s">
        <v>365</v>
      </c>
      <c r="D152" s="268" t="s">
        <v>220</v>
      </c>
      <c r="E152" s="269" t="s">
        <v>1184</v>
      </c>
      <c r="F152" s="270" t="s">
        <v>1185</v>
      </c>
      <c r="G152" s="271" t="s">
        <v>227</v>
      </c>
      <c r="H152" s="272">
        <v>12</v>
      </c>
      <c r="I152" s="273"/>
      <c r="J152" s="274">
        <f>ROUND(I152*H152,2)</f>
        <v>0</v>
      </c>
      <c r="K152" s="270" t="s">
        <v>138</v>
      </c>
      <c r="L152" s="275"/>
      <c r="M152" s="276" t="s">
        <v>19</v>
      </c>
      <c r="N152" s="277" t="s">
        <v>43</v>
      </c>
      <c r="O152" s="85"/>
      <c r="P152" s="228">
        <f>O152*H152</f>
        <v>0</v>
      </c>
      <c r="Q152" s="228">
        <v>0.00252</v>
      </c>
      <c r="R152" s="228">
        <f>Q152*H152</f>
        <v>0.030240000000000003</v>
      </c>
      <c r="S152" s="228">
        <v>0</v>
      </c>
      <c r="T152" s="22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396</v>
      </c>
      <c r="AT152" s="230" t="s">
        <v>220</v>
      </c>
      <c r="AU152" s="230" t="s">
        <v>82</v>
      </c>
      <c r="AY152" s="18" t="s">
        <v>132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80</v>
      </c>
      <c r="BK152" s="231">
        <f>ROUND(I152*H152,2)</f>
        <v>0</v>
      </c>
      <c r="BL152" s="18" t="s">
        <v>239</v>
      </c>
      <c r="BM152" s="230" t="s">
        <v>1186</v>
      </c>
    </row>
    <row r="153" spans="1:47" s="2" customFormat="1" ht="12">
      <c r="A153" s="39"/>
      <c r="B153" s="40"/>
      <c r="C153" s="41"/>
      <c r="D153" s="232" t="s">
        <v>141</v>
      </c>
      <c r="E153" s="41"/>
      <c r="F153" s="233" t="s">
        <v>1185</v>
      </c>
      <c r="G153" s="41"/>
      <c r="H153" s="41"/>
      <c r="I153" s="137"/>
      <c r="J153" s="41"/>
      <c r="K153" s="41"/>
      <c r="L153" s="45"/>
      <c r="M153" s="234"/>
      <c r="N153" s="235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141</v>
      </c>
      <c r="AU153" s="18" t="s">
        <v>82</v>
      </c>
    </row>
    <row r="154" spans="1:65" s="2" customFormat="1" ht="21.75" customHeight="1">
      <c r="A154" s="39"/>
      <c r="B154" s="40"/>
      <c r="C154" s="219" t="s">
        <v>383</v>
      </c>
      <c r="D154" s="219" t="s">
        <v>134</v>
      </c>
      <c r="E154" s="220" t="s">
        <v>1187</v>
      </c>
      <c r="F154" s="221" t="s">
        <v>1188</v>
      </c>
      <c r="G154" s="222" t="s">
        <v>227</v>
      </c>
      <c r="H154" s="223">
        <v>12</v>
      </c>
      <c r="I154" s="224"/>
      <c r="J154" s="225">
        <f>ROUND(I154*H154,2)</f>
        <v>0</v>
      </c>
      <c r="K154" s="221" t="s">
        <v>138</v>
      </c>
      <c r="L154" s="45"/>
      <c r="M154" s="226" t="s">
        <v>19</v>
      </c>
      <c r="N154" s="227" t="s">
        <v>43</v>
      </c>
      <c r="O154" s="85"/>
      <c r="P154" s="228">
        <f>O154*H154</f>
        <v>0</v>
      </c>
      <c r="Q154" s="228">
        <v>0</v>
      </c>
      <c r="R154" s="228">
        <f>Q154*H154</f>
        <v>0</v>
      </c>
      <c r="S154" s="228">
        <v>0.02</v>
      </c>
      <c r="T154" s="229">
        <f>S154*H154</f>
        <v>0.24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239</v>
      </c>
      <c r="AT154" s="230" t="s">
        <v>134</v>
      </c>
      <c r="AU154" s="230" t="s">
        <v>82</v>
      </c>
      <c r="AY154" s="18" t="s">
        <v>132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80</v>
      </c>
      <c r="BK154" s="231">
        <f>ROUND(I154*H154,2)</f>
        <v>0</v>
      </c>
      <c r="BL154" s="18" t="s">
        <v>239</v>
      </c>
      <c r="BM154" s="230" t="s">
        <v>1189</v>
      </c>
    </row>
    <row r="155" spans="1:47" s="2" customFormat="1" ht="12">
      <c r="A155" s="39"/>
      <c r="B155" s="40"/>
      <c r="C155" s="41"/>
      <c r="D155" s="232" t="s">
        <v>141</v>
      </c>
      <c r="E155" s="41"/>
      <c r="F155" s="233" t="s">
        <v>1190</v>
      </c>
      <c r="G155" s="41"/>
      <c r="H155" s="41"/>
      <c r="I155" s="137"/>
      <c r="J155" s="41"/>
      <c r="K155" s="41"/>
      <c r="L155" s="45"/>
      <c r="M155" s="234"/>
      <c r="N155" s="235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141</v>
      </c>
      <c r="AU155" s="18" t="s">
        <v>82</v>
      </c>
    </row>
    <row r="156" spans="1:65" s="2" customFormat="1" ht="21.75" customHeight="1">
      <c r="A156" s="39"/>
      <c r="B156" s="40"/>
      <c r="C156" s="219" t="s">
        <v>389</v>
      </c>
      <c r="D156" s="219" t="s">
        <v>134</v>
      </c>
      <c r="E156" s="220" t="s">
        <v>1191</v>
      </c>
      <c r="F156" s="221" t="s">
        <v>1192</v>
      </c>
      <c r="G156" s="222" t="s">
        <v>227</v>
      </c>
      <c r="H156" s="223">
        <v>420</v>
      </c>
      <c r="I156" s="224"/>
      <c r="J156" s="225">
        <f>ROUND(I156*H156,2)</f>
        <v>0</v>
      </c>
      <c r="K156" s="221" t="s">
        <v>138</v>
      </c>
      <c r="L156" s="45"/>
      <c r="M156" s="226" t="s">
        <v>19</v>
      </c>
      <c r="N156" s="227" t="s">
        <v>43</v>
      </c>
      <c r="O156" s="85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239</v>
      </c>
      <c r="AT156" s="230" t="s">
        <v>134</v>
      </c>
      <c r="AU156" s="230" t="s">
        <v>82</v>
      </c>
      <c r="AY156" s="18" t="s">
        <v>132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80</v>
      </c>
      <c r="BK156" s="231">
        <f>ROUND(I156*H156,2)</f>
        <v>0</v>
      </c>
      <c r="BL156" s="18" t="s">
        <v>239</v>
      </c>
      <c r="BM156" s="230" t="s">
        <v>1193</v>
      </c>
    </row>
    <row r="157" spans="1:47" s="2" customFormat="1" ht="12">
      <c r="A157" s="39"/>
      <c r="B157" s="40"/>
      <c r="C157" s="41"/>
      <c r="D157" s="232" t="s">
        <v>141</v>
      </c>
      <c r="E157" s="41"/>
      <c r="F157" s="233" t="s">
        <v>1194</v>
      </c>
      <c r="G157" s="41"/>
      <c r="H157" s="41"/>
      <c r="I157" s="137"/>
      <c r="J157" s="41"/>
      <c r="K157" s="41"/>
      <c r="L157" s="45"/>
      <c r="M157" s="234"/>
      <c r="N157" s="235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141</v>
      </c>
      <c r="AU157" s="18" t="s">
        <v>82</v>
      </c>
    </row>
    <row r="158" spans="1:65" s="2" customFormat="1" ht="21.75" customHeight="1">
      <c r="A158" s="39"/>
      <c r="B158" s="40"/>
      <c r="C158" s="219" t="s">
        <v>396</v>
      </c>
      <c r="D158" s="219" t="s">
        <v>134</v>
      </c>
      <c r="E158" s="220" t="s">
        <v>1195</v>
      </c>
      <c r="F158" s="221" t="s">
        <v>1196</v>
      </c>
      <c r="G158" s="222" t="s">
        <v>227</v>
      </c>
      <c r="H158" s="223">
        <v>24</v>
      </c>
      <c r="I158" s="224"/>
      <c r="J158" s="225">
        <f>ROUND(I158*H158,2)</f>
        <v>0</v>
      </c>
      <c r="K158" s="221" t="s">
        <v>138</v>
      </c>
      <c r="L158" s="45"/>
      <c r="M158" s="226" t="s">
        <v>19</v>
      </c>
      <c r="N158" s="227" t="s">
        <v>43</v>
      </c>
      <c r="O158" s="85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0" t="s">
        <v>239</v>
      </c>
      <c r="AT158" s="230" t="s">
        <v>134</v>
      </c>
      <c r="AU158" s="230" t="s">
        <v>82</v>
      </c>
      <c r="AY158" s="18" t="s">
        <v>132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8" t="s">
        <v>80</v>
      </c>
      <c r="BK158" s="231">
        <f>ROUND(I158*H158,2)</f>
        <v>0</v>
      </c>
      <c r="BL158" s="18" t="s">
        <v>239</v>
      </c>
      <c r="BM158" s="230" t="s">
        <v>1197</v>
      </c>
    </row>
    <row r="159" spans="1:47" s="2" customFormat="1" ht="12">
      <c r="A159" s="39"/>
      <c r="B159" s="40"/>
      <c r="C159" s="41"/>
      <c r="D159" s="232" t="s">
        <v>141</v>
      </c>
      <c r="E159" s="41"/>
      <c r="F159" s="233" t="s">
        <v>1198</v>
      </c>
      <c r="G159" s="41"/>
      <c r="H159" s="41"/>
      <c r="I159" s="137"/>
      <c r="J159" s="41"/>
      <c r="K159" s="41"/>
      <c r="L159" s="45"/>
      <c r="M159" s="234"/>
      <c r="N159" s="235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141</v>
      </c>
      <c r="AU159" s="18" t="s">
        <v>82</v>
      </c>
    </row>
    <row r="160" spans="1:65" s="2" customFormat="1" ht="21.75" customHeight="1">
      <c r="A160" s="39"/>
      <c r="B160" s="40"/>
      <c r="C160" s="219" t="s">
        <v>401</v>
      </c>
      <c r="D160" s="219" t="s">
        <v>134</v>
      </c>
      <c r="E160" s="220" t="s">
        <v>1199</v>
      </c>
      <c r="F160" s="221" t="s">
        <v>1200</v>
      </c>
      <c r="G160" s="222" t="s">
        <v>227</v>
      </c>
      <c r="H160" s="223">
        <v>7</v>
      </c>
      <c r="I160" s="224"/>
      <c r="J160" s="225">
        <f>ROUND(I160*H160,2)</f>
        <v>0</v>
      </c>
      <c r="K160" s="221" t="s">
        <v>138</v>
      </c>
      <c r="L160" s="45"/>
      <c r="M160" s="226" t="s">
        <v>19</v>
      </c>
      <c r="N160" s="227" t="s">
        <v>43</v>
      </c>
      <c r="O160" s="85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0" t="s">
        <v>239</v>
      </c>
      <c r="AT160" s="230" t="s">
        <v>134</v>
      </c>
      <c r="AU160" s="230" t="s">
        <v>82</v>
      </c>
      <c r="AY160" s="18" t="s">
        <v>132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8" t="s">
        <v>80</v>
      </c>
      <c r="BK160" s="231">
        <f>ROUND(I160*H160,2)</f>
        <v>0</v>
      </c>
      <c r="BL160" s="18" t="s">
        <v>239</v>
      </c>
      <c r="BM160" s="230" t="s">
        <v>1201</v>
      </c>
    </row>
    <row r="161" spans="1:47" s="2" customFormat="1" ht="12">
      <c r="A161" s="39"/>
      <c r="B161" s="40"/>
      <c r="C161" s="41"/>
      <c r="D161" s="232" t="s">
        <v>141</v>
      </c>
      <c r="E161" s="41"/>
      <c r="F161" s="233" t="s">
        <v>1202</v>
      </c>
      <c r="G161" s="41"/>
      <c r="H161" s="41"/>
      <c r="I161" s="137"/>
      <c r="J161" s="41"/>
      <c r="K161" s="41"/>
      <c r="L161" s="45"/>
      <c r="M161" s="234"/>
      <c r="N161" s="235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141</v>
      </c>
      <c r="AU161" s="18" t="s">
        <v>82</v>
      </c>
    </row>
    <row r="162" spans="1:65" s="2" customFormat="1" ht="21.75" customHeight="1">
      <c r="A162" s="39"/>
      <c r="B162" s="40"/>
      <c r="C162" s="219" t="s">
        <v>406</v>
      </c>
      <c r="D162" s="219" t="s">
        <v>134</v>
      </c>
      <c r="E162" s="220" t="s">
        <v>1203</v>
      </c>
      <c r="F162" s="221" t="s">
        <v>1204</v>
      </c>
      <c r="G162" s="222" t="s">
        <v>227</v>
      </c>
      <c r="H162" s="223">
        <v>1</v>
      </c>
      <c r="I162" s="224"/>
      <c r="J162" s="225">
        <f>ROUND(I162*H162,2)</f>
        <v>0</v>
      </c>
      <c r="K162" s="221" t="s">
        <v>138</v>
      </c>
      <c r="L162" s="45"/>
      <c r="M162" s="226" t="s">
        <v>19</v>
      </c>
      <c r="N162" s="227" t="s">
        <v>43</v>
      </c>
      <c r="O162" s="85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239</v>
      </c>
      <c r="AT162" s="230" t="s">
        <v>134</v>
      </c>
      <c r="AU162" s="230" t="s">
        <v>82</v>
      </c>
      <c r="AY162" s="18" t="s">
        <v>132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80</v>
      </c>
      <c r="BK162" s="231">
        <f>ROUND(I162*H162,2)</f>
        <v>0</v>
      </c>
      <c r="BL162" s="18" t="s">
        <v>239</v>
      </c>
      <c r="BM162" s="230" t="s">
        <v>1205</v>
      </c>
    </row>
    <row r="163" spans="1:47" s="2" customFormat="1" ht="12">
      <c r="A163" s="39"/>
      <c r="B163" s="40"/>
      <c r="C163" s="41"/>
      <c r="D163" s="232" t="s">
        <v>141</v>
      </c>
      <c r="E163" s="41"/>
      <c r="F163" s="233" t="s">
        <v>1206</v>
      </c>
      <c r="G163" s="41"/>
      <c r="H163" s="41"/>
      <c r="I163" s="137"/>
      <c r="J163" s="41"/>
      <c r="K163" s="41"/>
      <c r="L163" s="45"/>
      <c r="M163" s="234"/>
      <c r="N163" s="235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141</v>
      </c>
      <c r="AU163" s="18" t="s">
        <v>82</v>
      </c>
    </row>
    <row r="164" spans="1:65" s="2" customFormat="1" ht="16.5" customHeight="1">
      <c r="A164" s="39"/>
      <c r="B164" s="40"/>
      <c r="C164" s="268" t="s">
        <v>411</v>
      </c>
      <c r="D164" s="268" t="s">
        <v>220</v>
      </c>
      <c r="E164" s="269" t="s">
        <v>1207</v>
      </c>
      <c r="F164" s="270" t="s">
        <v>1208</v>
      </c>
      <c r="G164" s="271" t="s">
        <v>227</v>
      </c>
      <c r="H164" s="272">
        <v>1</v>
      </c>
      <c r="I164" s="273"/>
      <c r="J164" s="274">
        <f>ROUND(I164*H164,2)</f>
        <v>0</v>
      </c>
      <c r="K164" s="270" t="s">
        <v>138</v>
      </c>
      <c r="L164" s="275"/>
      <c r="M164" s="276" t="s">
        <v>19</v>
      </c>
      <c r="N164" s="277" t="s">
        <v>43</v>
      </c>
      <c r="O164" s="85"/>
      <c r="P164" s="228">
        <f>O164*H164</f>
        <v>0</v>
      </c>
      <c r="Q164" s="228">
        <v>8E-05</v>
      </c>
      <c r="R164" s="228">
        <f>Q164*H164</f>
        <v>8E-05</v>
      </c>
      <c r="S164" s="228">
        <v>0</v>
      </c>
      <c r="T164" s="22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0" t="s">
        <v>396</v>
      </c>
      <c r="AT164" s="230" t="s">
        <v>220</v>
      </c>
      <c r="AU164" s="230" t="s">
        <v>82</v>
      </c>
      <c r="AY164" s="18" t="s">
        <v>132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8" t="s">
        <v>80</v>
      </c>
      <c r="BK164" s="231">
        <f>ROUND(I164*H164,2)</f>
        <v>0</v>
      </c>
      <c r="BL164" s="18" t="s">
        <v>239</v>
      </c>
      <c r="BM164" s="230" t="s">
        <v>1209</v>
      </c>
    </row>
    <row r="165" spans="1:47" s="2" customFormat="1" ht="12">
      <c r="A165" s="39"/>
      <c r="B165" s="40"/>
      <c r="C165" s="41"/>
      <c r="D165" s="232" t="s">
        <v>141</v>
      </c>
      <c r="E165" s="41"/>
      <c r="F165" s="233" t="s">
        <v>1208</v>
      </c>
      <c r="G165" s="41"/>
      <c r="H165" s="41"/>
      <c r="I165" s="137"/>
      <c r="J165" s="41"/>
      <c r="K165" s="41"/>
      <c r="L165" s="45"/>
      <c r="M165" s="234"/>
      <c r="N165" s="235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141</v>
      </c>
      <c r="AU165" s="18" t="s">
        <v>82</v>
      </c>
    </row>
    <row r="166" spans="1:65" s="2" customFormat="1" ht="21.75" customHeight="1">
      <c r="A166" s="39"/>
      <c r="B166" s="40"/>
      <c r="C166" s="219" t="s">
        <v>415</v>
      </c>
      <c r="D166" s="219" t="s">
        <v>134</v>
      </c>
      <c r="E166" s="220" t="s">
        <v>1210</v>
      </c>
      <c r="F166" s="221" t="s">
        <v>1211</v>
      </c>
      <c r="G166" s="222" t="s">
        <v>227</v>
      </c>
      <c r="H166" s="223">
        <v>7</v>
      </c>
      <c r="I166" s="224"/>
      <c r="J166" s="225">
        <f>ROUND(I166*H166,2)</f>
        <v>0</v>
      </c>
      <c r="K166" s="221" t="s">
        <v>138</v>
      </c>
      <c r="L166" s="45"/>
      <c r="M166" s="226" t="s">
        <v>19</v>
      </c>
      <c r="N166" s="227" t="s">
        <v>43</v>
      </c>
      <c r="O166" s="85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0" t="s">
        <v>239</v>
      </c>
      <c r="AT166" s="230" t="s">
        <v>134</v>
      </c>
      <c r="AU166" s="230" t="s">
        <v>82</v>
      </c>
      <c r="AY166" s="18" t="s">
        <v>132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8" t="s">
        <v>80</v>
      </c>
      <c r="BK166" s="231">
        <f>ROUND(I166*H166,2)</f>
        <v>0</v>
      </c>
      <c r="BL166" s="18" t="s">
        <v>239</v>
      </c>
      <c r="BM166" s="230" t="s">
        <v>1212</v>
      </c>
    </row>
    <row r="167" spans="1:47" s="2" customFormat="1" ht="12">
      <c r="A167" s="39"/>
      <c r="B167" s="40"/>
      <c r="C167" s="41"/>
      <c r="D167" s="232" t="s">
        <v>141</v>
      </c>
      <c r="E167" s="41"/>
      <c r="F167" s="233" t="s">
        <v>1213</v>
      </c>
      <c r="G167" s="41"/>
      <c r="H167" s="41"/>
      <c r="I167" s="137"/>
      <c r="J167" s="41"/>
      <c r="K167" s="41"/>
      <c r="L167" s="45"/>
      <c r="M167" s="234"/>
      <c r="N167" s="235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141</v>
      </c>
      <c r="AU167" s="18" t="s">
        <v>82</v>
      </c>
    </row>
    <row r="168" spans="1:65" s="2" customFormat="1" ht="16.5" customHeight="1">
      <c r="A168" s="39"/>
      <c r="B168" s="40"/>
      <c r="C168" s="219" t="s">
        <v>425</v>
      </c>
      <c r="D168" s="219" t="s">
        <v>134</v>
      </c>
      <c r="E168" s="220" t="s">
        <v>1214</v>
      </c>
      <c r="F168" s="221" t="s">
        <v>1215</v>
      </c>
      <c r="G168" s="222" t="s">
        <v>227</v>
      </c>
      <c r="H168" s="223">
        <v>103</v>
      </c>
      <c r="I168" s="224"/>
      <c r="J168" s="225">
        <f>ROUND(I168*H168,2)</f>
        <v>0</v>
      </c>
      <c r="K168" s="221" t="s">
        <v>138</v>
      </c>
      <c r="L168" s="45"/>
      <c r="M168" s="226" t="s">
        <v>19</v>
      </c>
      <c r="N168" s="227" t="s">
        <v>43</v>
      </c>
      <c r="O168" s="85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0" t="s">
        <v>239</v>
      </c>
      <c r="AT168" s="230" t="s">
        <v>134</v>
      </c>
      <c r="AU168" s="230" t="s">
        <v>82</v>
      </c>
      <c r="AY168" s="18" t="s">
        <v>132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8" t="s">
        <v>80</v>
      </c>
      <c r="BK168" s="231">
        <f>ROUND(I168*H168,2)</f>
        <v>0</v>
      </c>
      <c r="BL168" s="18" t="s">
        <v>239</v>
      </c>
      <c r="BM168" s="230" t="s">
        <v>1216</v>
      </c>
    </row>
    <row r="169" spans="1:47" s="2" customFormat="1" ht="12">
      <c r="A169" s="39"/>
      <c r="B169" s="40"/>
      <c r="C169" s="41"/>
      <c r="D169" s="232" t="s">
        <v>141</v>
      </c>
      <c r="E169" s="41"/>
      <c r="F169" s="233" t="s">
        <v>1217</v>
      </c>
      <c r="G169" s="41"/>
      <c r="H169" s="41"/>
      <c r="I169" s="137"/>
      <c r="J169" s="41"/>
      <c r="K169" s="41"/>
      <c r="L169" s="45"/>
      <c r="M169" s="234"/>
      <c r="N169" s="235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141</v>
      </c>
      <c r="AU169" s="18" t="s">
        <v>82</v>
      </c>
    </row>
    <row r="170" spans="1:65" s="2" customFormat="1" ht="16.5" customHeight="1">
      <c r="A170" s="39"/>
      <c r="B170" s="40"/>
      <c r="C170" s="268" t="s">
        <v>430</v>
      </c>
      <c r="D170" s="268" t="s">
        <v>220</v>
      </c>
      <c r="E170" s="269" t="s">
        <v>1218</v>
      </c>
      <c r="F170" s="270" t="s">
        <v>1219</v>
      </c>
      <c r="G170" s="271" t="s">
        <v>227</v>
      </c>
      <c r="H170" s="272">
        <v>2</v>
      </c>
      <c r="I170" s="273"/>
      <c r="J170" s="274">
        <f>ROUND(I170*H170,2)</f>
        <v>0</v>
      </c>
      <c r="K170" s="270" t="s">
        <v>138</v>
      </c>
      <c r="L170" s="275"/>
      <c r="M170" s="276" t="s">
        <v>19</v>
      </c>
      <c r="N170" s="277" t="s">
        <v>43</v>
      </c>
      <c r="O170" s="85"/>
      <c r="P170" s="228">
        <f>O170*H170</f>
        <v>0</v>
      </c>
      <c r="Q170" s="228">
        <v>0.0004</v>
      </c>
      <c r="R170" s="228">
        <f>Q170*H170</f>
        <v>0.0008</v>
      </c>
      <c r="S170" s="228">
        <v>0</v>
      </c>
      <c r="T170" s="22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0" t="s">
        <v>396</v>
      </c>
      <c r="AT170" s="230" t="s">
        <v>220</v>
      </c>
      <c r="AU170" s="230" t="s">
        <v>82</v>
      </c>
      <c r="AY170" s="18" t="s">
        <v>132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8" t="s">
        <v>80</v>
      </c>
      <c r="BK170" s="231">
        <f>ROUND(I170*H170,2)</f>
        <v>0</v>
      </c>
      <c r="BL170" s="18" t="s">
        <v>239</v>
      </c>
      <c r="BM170" s="230" t="s">
        <v>1220</v>
      </c>
    </row>
    <row r="171" spans="1:47" s="2" customFormat="1" ht="12">
      <c r="A171" s="39"/>
      <c r="B171" s="40"/>
      <c r="C171" s="41"/>
      <c r="D171" s="232" t="s">
        <v>141</v>
      </c>
      <c r="E171" s="41"/>
      <c r="F171" s="233" t="s">
        <v>1219</v>
      </c>
      <c r="G171" s="41"/>
      <c r="H171" s="41"/>
      <c r="I171" s="137"/>
      <c r="J171" s="41"/>
      <c r="K171" s="41"/>
      <c r="L171" s="45"/>
      <c r="M171" s="234"/>
      <c r="N171" s="235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141</v>
      </c>
      <c r="AU171" s="18" t="s">
        <v>82</v>
      </c>
    </row>
    <row r="172" spans="1:65" s="2" customFormat="1" ht="16.5" customHeight="1">
      <c r="A172" s="39"/>
      <c r="B172" s="40"/>
      <c r="C172" s="268" t="s">
        <v>435</v>
      </c>
      <c r="D172" s="268" t="s">
        <v>220</v>
      </c>
      <c r="E172" s="269" t="s">
        <v>1221</v>
      </c>
      <c r="F172" s="270" t="s">
        <v>1222</v>
      </c>
      <c r="G172" s="271" t="s">
        <v>227</v>
      </c>
      <c r="H172" s="272">
        <v>31</v>
      </c>
      <c r="I172" s="273"/>
      <c r="J172" s="274">
        <f>ROUND(I172*H172,2)</f>
        <v>0</v>
      </c>
      <c r="K172" s="270" t="s">
        <v>138</v>
      </c>
      <c r="L172" s="275"/>
      <c r="M172" s="276" t="s">
        <v>19</v>
      </c>
      <c r="N172" s="277" t="s">
        <v>43</v>
      </c>
      <c r="O172" s="85"/>
      <c r="P172" s="228">
        <f>O172*H172</f>
        <v>0</v>
      </c>
      <c r="Q172" s="228">
        <v>0.0004</v>
      </c>
      <c r="R172" s="228">
        <f>Q172*H172</f>
        <v>0.012400000000000001</v>
      </c>
      <c r="S172" s="228">
        <v>0</v>
      </c>
      <c r="T172" s="22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0" t="s">
        <v>396</v>
      </c>
      <c r="AT172" s="230" t="s">
        <v>220</v>
      </c>
      <c r="AU172" s="230" t="s">
        <v>82</v>
      </c>
      <c r="AY172" s="18" t="s">
        <v>132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8" t="s">
        <v>80</v>
      </c>
      <c r="BK172" s="231">
        <f>ROUND(I172*H172,2)</f>
        <v>0</v>
      </c>
      <c r="BL172" s="18" t="s">
        <v>239</v>
      </c>
      <c r="BM172" s="230" t="s">
        <v>1223</v>
      </c>
    </row>
    <row r="173" spans="1:47" s="2" customFormat="1" ht="12">
      <c r="A173" s="39"/>
      <c r="B173" s="40"/>
      <c r="C173" s="41"/>
      <c r="D173" s="232" t="s">
        <v>141</v>
      </c>
      <c r="E173" s="41"/>
      <c r="F173" s="233" t="s">
        <v>1222</v>
      </c>
      <c r="G173" s="41"/>
      <c r="H173" s="41"/>
      <c r="I173" s="137"/>
      <c r="J173" s="41"/>
      <c r="K173" s="41"/>
      <c r="L173" s="45"/>
      <c r="M173" s="234"/>
      <c r="N173" s="235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141</v>
      </c>
      <c r="AU173" s="18" t="s">
        <v>82</v>
      </c>
    </row>
    <row r="174" spans="1:65" s="2" customFormat="1" ht="16.5" customHeight="1">
      <c r="A174" s="39"/>
      <c r="B174" s="40"/>
      <c r="C174" s="219" t="s">
        <v>450</v>
      </c>
      <c r="D174" s="219" t="s">
        <v>134</v>
      </c>
      <c r="E174" s="220" t="s">
        <v>1224</v>
      </c>
      <c r="F174" s="221" t="s">
        <v>1225</v>
      </c>
      <c r="G174" s="222" t="s">
        <v>227</v>
      </c>
      <c r="H174" s="223">
        <v>10</v>
      </c>
      <c r="I174" s="224"/>
      <c r="J174" s="225">
        <f>ROUND(I174*H174,2)</f>
        <v>0</v>
      </c>
      <c r="K174" s="221" t="s">
        <v>138</v>
      </c>
      <c r="L174" s="45"/>
      <c r="M174" s="226" t="s">
        <v>19</v>
      </c>
      <c r="N174" s="227" t="s">
        <v>43</v>
      </c>
      <c r="O174" s="85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0" t="s">
        <v>239</v>
      </c>
      <c r="AT174" s="230" t="s">
        <v>134</v>
      </c>
      <c r="AU174" s="230" t="s">
        <v>82</v>
      </c>
      <c r="AY174" s="18" t="s">
        <v>132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8" t="s">
        <v>80</v>
      </c>
      <c r="BK174" s="231">
        <f>ROUND(I174*H174,2)</f>
        <v>0</v>
      </c>
      <c r="BL174" s="18" t="s">
        <v>239</v>
      </c>
      <c r="BM174" s="230" t="s">
        <v>1226</v>
      </c>
    </row>
    <row r="175" spans="1:47" s="2" customFormat="1" ht="12">
      <c r="A175" s="39"/>
      <c r="B175" s="40"/>
      <c r="C175" s="41"/>
      <c r="D175" s="232" t="s">
        <v>141</v>
      </c>
      <c r="E175" s="41"/>
      <c r="F175" s="233" t="s">
        <v>1227</v>
      </c>
      <c r="G175" s="41"/>
      <c r="H175" s="41"/>
      <c r="I175" s="137"/>
      <c r="J175" s="41"/>
      <c r="K175" s="41"/>
      <c r="L175" s="45"/>
      <c r="M175" s="234"/>
      <c r="N175" s="235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141</v>
      </c>
      <c r="AU175" s="18" t="s">
        <v>82</v>
      </c>
    </row>
    <row r="176" spans="1:65" s="2" customFormat="1" ht="16.5" customHeight="1">
      <c r="A176" s="39"/>
      <c r="B176" s="40"/>
      <c r="C176" s="268" t="s">
        <v>467</v>
      </c>
      <c r="D176" s="268" t="s">
        <v>220</v>
      </c>
      <c r="E176" s="269" t="s">
        <v>1228</v>
      </c>
      <c r="F176" s="270" t="s">
        <v>1229</v>
      </c>
      <c r="G176" s="271" t="s">
        <v>227</v>
      </c>
      <c r="H176" s="272">
        <v>4</v>
      </c>
      <c r="I176" s="273"/>
      <c r="J176" s="274">
        <f>ROUND(I176*H176,2)</f>
        <v>0</v>
      </c>
      <c r="K176" s="270" t="s">
        <v>138</v>
      </c>
      <c r="L176" s="275"/>
      <c r="M176" s="276" t="s">
        <v>19</v>
      </c>
      <c r="N176" s="277" t="s">
        <v>43</v>
      </c>
      <c r="O176" s="85"/>
      <c r="P176" s="228">
        <f>O176*H176</f>
        <v>0</v>
      </c>
      <c r="Q176" s="228">
        <v>0.0004</v>
      </c>
      <c r="R176" s="228">
        <f>Q176*H176</f>
        <v>0.0016</v>
      </c>
      <c r="S176" s="228">
        <v>0</v>
      </c>
      <c r="T176" s="22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0" t="s">
        <v>396</v>
      </c>
      <c r="AT176" s="230" t="s">
        <v>220</v>
      </c>
      <c r="AU176" s="230" t="s">
        <v>82</v>
      </c>
      <c r="AY176" s="18" t="s">
        <v>132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8" t="s">
        <v>80</v>
      </c>
      <c r="BK176" s="231">
        <f>ROUND(I176*H176,2)</f>
        <v>0</v>
      </c>
      <c r="BL176" s="18" t="s">
        <v>239</v>
      </c>
      <c r="BM176" s="230" t="s">
        <v>1230</v>
      </c>
    </row>
    <row r="177" spans="1:47" s="2" customFormat="1" ht="12">
      <c r="A177" s="39"/>
      <c r="B177" s="40"/>
      <c r="C177" s="41"/>
      <c r="D177" s="232" t="s">
        <v>141</v>
      </c>
      <c r="E177" s="41"/>
      <c r="F177" s="233" t="s">
        <v>1229</v>
      </c>
      <c r="G177" s="41"/>
      <c r="H177" s="41"/>
      <c r="I177" s="137"/>
      <c r="J177" s="41"/>
      <c r="K177" s="41"/>
      <c r="L177" s="45"/>
      <c r="M177" s="234"/>
      <c r="N177" s="235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141</v>
      </c>
      <c r="AU177" s="18" t="s">
        <v>82</v>
      </c>
    </row>
    <row r="178" spans="1:65" s="2" customFormat="1" ht="16.5" customHeight="1">
      <c r="A178" s="39"/>
      <c r="B178" s="40"/>
      <c r="C178" s="219" t="s">
        <v>471</v>
      </c>
      <c r="D178" s="219" t="s">
        <v>134</v>
      </c>
      <c r="E178" s="220" t="s">
        <v>1231</v>
      </c>
      <c r="F178" s="221" t="s">
        <v>1232</v>
      </c>
      <c r="G178" s="222" t="s">
        <v>227</v>
      </c>
      <c r="H178" s="223">
        <v>2</v>
      </c>
      <c r="I178" s="224"/>
      <c r="J178" s="225">
        <f>ROUND(I178*H178,2)</f>
        <v>0</v>
      </c>
      <c r="K178" s="221" t="s">
        <v>138</v>
      </c>
      <c r="L178" s="45"/>
      <c r="M178" s="226" t="s">
        <v>19</v>
      </c>
      <c r="N178" s="227" t="s">
        <v>43</v>
      </c>
      <c r="O178" s="85"/>
      <c r="P178" s="228">
        <f>O178*H178</f>
        <v>0</v>
      </c>
      <c r="Q178" s="228">
        <v>0</v>
      </c>
      <c r="R178" s="228">
        <f>Q178*H178</f>
        <v>0</v>
      </c>
      <c r="S178" s="228">
        <v>0</v>
      </c>
      <c r="T178" s="22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0" t="s">
        <v>239</v>
      </c>
      <c r="AT178" s="230" t="s">
        <v>134</v>
      </c>
      <c r="AU178" s="230" t="s">
        <v>82</v>
      </c>
      <c r="AY178" s="18" t="s">
        <v>132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8" t="s">
        <v>80</v>
      </c>
      <c r="BK178" s="231">
        <f>ROUND(I178*H178,2)</f>
        <v>0</v>
      </c>
      <c r="BL178" s="18" t="s">
        <v>239</v>
      </c>
      <c r="BM178" s="230" t="s">
        <v>1233</v>
      </c>
    </row>
    <row r="179" spans="1:47" s="2" customFormat="1" ht="12">
      <c r="A179" s="39"/>
      <c r="B179" s="40"/>
      <c r="C179" s="41"/>
      <c r="D179" s="232" t="s">
        <v>141</v>
      </c>
      <c r="E179" s="41"/>
      <c r="F179" s="233" t="s">
        <v>1234</v>
      </c>
      <c r="G179" s="41"/>
      <c r="H179" s="41"/>
      <c r="I179" s="137"/>
      <c r="J179" s="41"/>
      <c r="K179" s="41"/>
      <c r="L179" s="45"/>
      <c r="M179" s="234"/>
      <c r="N179" s="235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141</v>
      </c>
      <c r="AU179" s="18" t="s">
        <v>82</v>
      </c>
    </row>
    <row r="180" spans="1:65" s="2" customFormat="1" ht="16.5" customHeight="1">
      <c r="A180" s="39"/>
      <c r="B180" s="40"/>
      <c r="C180" s="268" t="s">
        <v>478</v>
      </c>
      <c r="D180" s="268" t="s">
        <v>220</v>
      </c>
      <c r="E180" s="269" t="s">
        <v>1235</v>
      </c>
      <c r="F180" s="270" t="s">
        <v>1236</v>
      </c>
      <c r="G180" s="271" t="s">
        <v>227</v>
      </c>
      <c r="H180" s="272">
        <v>1</v>
      </c>
      <c r="I180" s="273"/>
      <c r="J180" s="274">
        <f>ROUND(I180*H180,2)</f>
        <v>0</v>
      </c>
      <c r="K180" s="270" t="s">
        <v>138</v>
      </c>
      <c r="L180" s="275"/>
      <c r="M180" s="276" t="s">
        <v>19</v>
      </c>
      <c r="N180" s="277" t="s">
        <v>43</v>
      </c>
      <c r="O180" s="85"/>
      <c r="P180" s="228">
        <f>O180*H180</f>
        <v>0</v>
      </c>
      <c r="Q180" s="228">
        <v>0.0004</v>
      </c>
      <c r="R180" s="228">
        <f>Q180*H180</f>
        <v>0.0004</v>
      </c>
      <c r="S180" s="228">
        <v>0</v>
      </c>
      <c r="T180" s="22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0" t="s">
        <v>396</v>
      </c>
      <c r="AT180" s="230" t="s">
        <v>220</v>
      </c>
      <c r="AU180" s="230" t="s">
        <v>82</v>
      </c>
      <c r="AY180" s="18" t="s">
        <v>132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8" t="s">
        <v>80</v>
      </c>
      <c r="BK180" s="231">
        <f>ROUND(I180*H180,2)</f>
        <v>0</v>
      </c>
      <c r="BL180" s="18" t="s">
        <v>239</v>
      </c>
      <c r="BM180" s="230" t="s">
        <v>1237</v>
      </c>
    </row>
    <row r="181" spans="1:47" s="2" customFormat="1" ht="12">
      <c r="A181" s="39"/>
      <c r="B181" s="40"/>
      <c r="C181" s="41"/>
      <c r="D181" s="232" t="s">
        <v>141</v>
      </c>
      <c r="E181" s="41"/>
      <c r="F181" s="233" t="s">
        <v>1236</v>
      </c>
      <c r="G181" s="41"/>
      <c r="H181" s="41"/>
      <c r="I181" s="137"/>
      <c r="J181" s="41"/>
      <c r="K181" s="41"/>
      <c r="L181" s="45"/>
      <c r="M181" s="234"/>
      <c r="N181" s="235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141</v>
      </c>
      <c r="AU181" s="18" t="s">
        <v>82</v>
      </c>
    </row>
    <row r="182" spans="1:65" s="2" customFormat="1" ht="16.5" customHeight="1">
      <c r="A182" s="39"/>
      <c r="B182" s="40"/>
      <c r="C182" s="268" t="s">
        <v>483</v>
      </c>
      <c r="D182" s="268" t="s">
        <v>220</v>
      </c>
      <c r="E182" s="269" t="s">
        <v>1238</v>
      </c>
      <c r="F182" s="270" t="s">
        <v>1239</v>
      </c>
      <c r="G182" s="271" t="s">
        <v>227</v>
      </c>
      <c r="H182" s="272">
        <v>1</v>
      </c>
      <c r="I182" s="273"/>
      <c r="J182" s="274">
        <f>ROUND(I182*H182,2)</f>
        <v>0</v>
      </c>
      <c r="K182" s="270" t="s">
        <v>19</v>
      </c>
      <c r="L182" s="275"/>
      <c r="M182" s="276" t="s">
        <v>19</v>
      </c>
      <c r="N182" s="277" t="s">
        <v>43</v>
      </c>
      <c r="O182" s="85"/>
      <c r="P182" s="228">
        <f>O182*H182</f>
        <v>0</v>
      </c>
      <c r="Q182" s="228">
        <v>0</v>
      </c>
      <c r="R182" s="228">
        <f>Q182*H182</f>
        <v>0</v>
      </c>
      <c r="S182" s="228">
        <v>0</v>
      </c>
      <c r="T182" s="22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0" t="s">
        <v>396</v>
      </c>
      <c r="AT182" s="230" t="s">
        <v>220</v>
      </c>
      <c r="AU182" s="230" t="s">
        <v>82</v>
      </c>
      <c r="AY182" s="18" t="s">
        <v>132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8" t="s">
        <v>80</v>
      </c>
      <c r="BK182" s="231">
        <f>ROUND(I182*H182,2)</f>
        <v>0</v>
      </c>
      <c r="BL182" s="18" t="s">
        <v>239</v>
      </c>
      <c r="BM182" s="230" t="s">
        <v>1240</v>
      </c>
    </row>
    <row r="183" spans="1:47" s="2" customFormat="1" ht="12">
      <c r="A183" s="39"/>
      <c r="B183" s="40"/>
      <c r="C183" s="41"/>
      <c r="D183" s="232" t="s">
        <v>141</v>
      </c>
      <c r="E183" s="41"/>
      <c r="F183" s="233" t="s">
        <v>1239</v>
      </c>
      <c r="G183" s="41"/>
      <c r="H183" s="41"/>
      <c r="I183" s="137"/>
      <c r="J183" s="41"/>
      <c r="K183" s="41"/>
      <c r="L183" s="45"/>
      <c r="M183" s="234"/>
      <c r="N183" s="235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141</v>
      </c>
      <c r="AU183" s="18" t="s">
        <v>82</v>
      </c>
    </row>
    <row r="184" spans="1:65" s="2" customFormat="1" ht="16.5" customHeight="1">
      <c r="A184" s="39"/>
      <c r="B184" s="40"/>
      <c r="C184" s="219" t="s">
        <v>488</v>
      </c>
      <c r="D184" s="219" t="s">
        <v>134</v>
      </c>
      <c r="E184" s="220" t="s">
        <v>1241</v>
      </c>
      <c r="F184" s="221" t="s">
        <v>1242</v>
      </c>
      <c r="G184" s="222" t="s">
        <v>227</v>
      </c>
      <c r="H184" s="223">
        <v>12</v>
      </c>
      <c r="I184" s="224"/>
      <c r="J184" s="225">
        <f>ROUND(I184*H184,2)</f>
        <v>0</v>
      </c>
      <c r="K184" s="221" t="s">
        <v>138</v>
      </c>
      <c r="L184" s="45"/>
      <c r="M184" s="226" t="s">
        <v>19</v>
      </c>
      <c r="N184" s="227" t="s">
        <v>43</v>
      </c>
      <c r="O184" s="85"/>
      <c r="P184" s="228">
        <f>O184*H184</f>
        <v>0</v>
      </c>
      <c r="Q184" s="228">
        <v>0</v>
      </c>
      <c r="R184" s="228">
        <f>Q184*H184</f>
        <v>0</v>
      </c>
      <c r="S184" s="228">
        <v>0</v>
      </c>
      <c r="T184" s="22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0" t="s">
        <v>239</v>
      </c>
      <c r="AT184" s="230" t="s">
        <v>134</v>
      </c>
      <c r="AU184" s="230" t="s">
        <v>82</v>
      </c>
      <c r="AY184" s="18" t="s">
        <v>132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8" t="s">
        <v>80</v>
      </c>
      <c r="BK184" s="231">
        <f>ROUND(I184*H184,2)</f>
        <v>0</v>
      </c>
      <c r="BL184" s="18" t="s">
        <v>239</v>
      </c>
      <c r="BM184" s="230" t="s">
        <v>1243</v>
      </c>
    </row>
    <row r="185" spans="1:47" s="2" customFormat="1" ht="12">
      <c r="A185" s="39"/>
      <c r="B185" s="40"/>
      <c r="C185" s="41"/>
      <c r="D185" s="232" t="s">
        <v>141</v>
      </c>
      <c r="E185" s="41"/>
      <c r="F185" s="233" t="s">
        <v>1244</v>
      </c>
      <c r="G185" s="41"/>
      <c r="H185" s="41"/>
      <c r="I185" s="137"/>
      <c r="J185" s="41"/>
      <c r="K185" s="41"/>
      <c r="L185" s="45"/>
      <c r="M185" s="234"/>
      <c r="N185" s="235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141</v>
      </c>
      <c r="AU185" s="18" t="s">
        <v>82</v>
      </c>
    </row>
    <row r="186" spans="1:65" s="2" customFormat="1" ht="16.5" customHeight="1">
      <c r="A186" s="39"/>
      <c r="B186" s="40"/>
      <c r="C186" s="268" t="s">
        <v>493</v>
      </c>
      <c r="D186" s="268" t="s">
        <v>220</v>
      </c>
      <c r="E186" s="269" t="s">
        <v>1245</v>
      </c>
      <c r="F186" s="270" t="s">
        <v>1246</v>
      </c>
      <c r="G186" s="271" t="s">
        <v>227</v>
      </c>
      <c r="H186" s="272">
        <v>1</v>
      </c>
      <c r="I186" s="273"/>
      <c r="J186" s="274">
        <f>ROUND(I186*H186,2)</f>
        <v>0</v>
      </c>
      <c r="K186" s="270" t="s">
        <v>19</v>
      </c>
      <c r="L186" s="275"/>
      <c r="M186" s="276" t="s">
        <v>19</v>
      </c>
      <c r="N186" s="277" t="s">
        <v>43</v>
      </c>
      <c r="O186" s="85"/>
      <c r="P186" s="228">
        <f>O186*H186</f>
        <v>0</v>
      </c>
      <c r="Q186" s="228">
        <v>0</v>
      </c>
      <c r="R186" s="228">
        <f>Q186*H186</f>
        <v>0</v>
      </c>
      <c r="S186" s="228">
        <v>0</v>
      </c>
      <c r="T186" s="22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0" t="s">
        <v>396</v>
      </c>
      <c r="AT186" s="230" t="s">
        <v>220</v>
      </c>
      <c r="AU186" s="230" t="s">
        <v>82</v>
      </c>
      <c r="AY186" s="18" t="s">
        <v>132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8" t="s">
        <v>80</v>
      </c>
      <c r="BK186" s="231">
        <f>ROUND(I186*H186,2)</f>
        <v>0</v>
      </c>
      <c r="BL186" s="18" t="s">
        <v>239</v>
      </c>
      <c r="BM186" s="230" t="s">
        <v>1247</v>
      </c>
    </row>
    <row r="187" spans="1:47" s="2" customFormat="1" ht="12">
      <c r="A187" s="39"/>
      <c r="B187" s="40"/>
      <c r="C187" s="41"/>
      <c r="D187" s="232" t="s">
        <v>141</v>
      </c>
      <c r="E187" s="41"/>
      <c r="F187" s="233" t="s">
        <v>1246</v>
      </c>
      <c r="G187" s="41"/>
      <c r="H187" s="41"/>
      <c r="I187" s="137"/>
      <c r="J187" s="41"/>
      <c r="K187" s="41"/>
      <c r="L187" s="45"/>
      <c r="M187" s="234"/>
      <c r="N187" s="235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141</v>
      </c>
      <c r="AU187" s="18" t="s">
        <v>82</v>
      </c>
    </row>
    <row r="188" spans="1:65" s="2" customFormat="1" ht="16.5" customHeight="1">
      <c r="A188" s="39"/>
      <c r="B188" s="40"/>
      <c r="C188" s="268" t="s">
        <v>497</v>
      </c>
      <c r="D188" s="268" t="s">
        <v>220</v>
      </c>
      <c r="E188" s="269" t="s">
        <v>1248</v>
      </c>
      <c r="F188" s="270" t="s">
        <v>1249</v>
      </c>
      <c r="G188" s="271" t="s">
        <v>227</v>
      </c>
      <c r="H188" s="272">
        <v>11</v>
      </c>
      <c r="I188" s="273"/>
      <c r="J188" s="274">
        <f>ROUND(I188*H188,2)</f>
        <v>0</v>
      </c>
      <c r="K188" s="270" t="s">
        <v>19</v>
      </c>
      <c r="L188" s="275"/>
      <c r="M188" s="276" t="s">
        <v>19</v>
      </c>
      <c r="N188" s="277" t="s">
        <v>43</v>
      </c>
      <c r="O188" s="85"/>
      <c r="P188" s="228">
        <f>O188*H188</f>
        <v>0</v>
      </c>
      <c r="Q188" s="228">
        <v>0</v>
      </c>
      <c r="R188" s="228">
        <f>Q188*H188</f>
        <v>0</v>
      </c>
      <c r="S188" s="228">
        <v>0</v>
      </c>
      <c r="T188" s="22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0" t="s">
        <v>396</v>
      </c>
      <c r="AT188" s="230" t="s">
        <v>220</v>
      </c>
      <c r="AU188" s="230" t="s">
        <v>82</v>
      </c>
      <c r="AY188" s="18" t="s">
        <v>132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8" t="s">
        <v>80</v>
      </c>
      <c r="BK188" s="231">
        <f>ROUND(I188*H188,2)</f>
        <v>0</v>
      </c>
      <c r="BL188" s="18" t="s">
        <v>239</v>
      </c>
      <c r="BM188" s="230" t="s">
        <v>1250</v>
      </c>
    </row>
    <row r="189" spans="1:47" s="2" customFormat="1" ht="12">
      <c r="A189" s="39"/>
      <c r="B189" s="40"/>
      <c r="C189" s="41"/>
      <c r="D189" s="232" t="s">
        <v>141</v>
      </c>
      <c r="E189" s="41"/>
      <c r="F189" s="233" t="s">
        <v>1249</v>
      </c>
      <c r="G189" s="41"/>
      <c r="H189" s="41"/>
      <c r="I189" s="137"/>
      <c r="J189" s="41"/>
      <c r="K189" s="41"/>
      <c r="L189" s="45"/>
      <c r="M189" s="234"/>
      <c r="N189" s="235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141</v>
      </c>
      <c r="AU189" s="18" t="s">
        <v>82</v>
      </c>
    </row>
    <row r="190" spans="1:65" s="2" customFormat="1" ht="16.5" customHeight="1">
      <c r="A190" s="39"/>
      <c r="B190" s="40"/>
      <c r="C190" s="219" t="s">
        <v>515</v>
      </c>
      <c r="D190" s="219" t="s">
        <v>134</v>
      </c>
      <c r="E190" s="220" t="s">
        <v>1251</v>
      </c>
      <c r="F190" s="221" t="s">
        <v>1252</v>
      </c>
      <c r="G190" s="222" t="s">
        <v>227</v>
      </c>
      <c r="H190" s="223">
        <v>7</v>
      </c>
      <c r="I190" s="224"/>
      <c r="J190" s="225">
        <f>ROUND(I190*H190,2)</f>
        <v>0</v>
      </c>
      <c r="K190" s="221" t="s">
        <v>138</v>
      </c>
      <c r="L190" s="45"/>
      <c r="M190" s="226" t="s">
        <v>19</v>
      </c>
      <c r="N190" s="227" t="s">
        <v>43</v>
      </c>
      <c r="O190" s="85"/>
      <c r="P190" s="228">
        <f>O190*H190</f>
        <v>0</v>
      </c>
      <c r="Q190" s="228">
        <v>0</v>
      </c>
      <c r="R190" s="228">
        <f>Q190*H190</f>
        <v>0</v>
      </c>
      <c r="S190" s="228">
        <v>0</v>
      </c>
      <c r="T190" s="22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0" t="s">
        <v>239</v>
      </c>
      <c r="AT190" s="230" t="s">
        <v>134</v>
      </c>
      <c r="AU190" s="230" t="s">
        <v>82</v>
      </c>
      <c r="AY190" s="18" t="s">
        <v>132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8" t="s">
        <v>80</v>
      </c>
      <c r="BK190" s="231">
        <f>ROUND(I190*H190,2)</f>
        <v>0</v>
      </c>
      <c r="BL190" s="18" t="s">
        <v>239</v>
      </c>
      <c r="BM190" s="230" t="s">
        <v>1253</v>
      </c>
    </row>
    <row r="191" spans="1:47" s="2" customFormat="1" ht="12">
      <c r="A191" s="39"/>
      <c r="B191" s="40"/>
      <c r="C191" s="41"/>
      <c r="D191" s="232" t="s">
        <v>141</v>
      </c>
      <c r="E191" s="41"/>
      <c r="F191" s="233" t="s">
        <v>1254</v>
      </c>
      <c r="G191" s="41"/>
      <c r="H191" s="41"/>
      <c r="I191" s="137"/>
      <c r="J191" s="41"/>
      <c r="K191" s="41"/>
      <c r="L191" s="45"/>
      <c r="M191" s="234"/>
      <c r="N191" s="235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141</v>
      </c>
      <c r="AU191" s="18" t="s">
        <v>82</v>
      </c>
    </row>
    <row r="192" spans="1:65" s="2" customFormat="1" ht="16.5" customHeight="1">
      <c r="A192" s="39"/>
      <c r="B192" s="40"/>
      <c r="C192" s="268" t="s">
        <v>520</v>
      </c>
      <c r="D192" s="268" t="s">
        <v>220</v>
      </c>
      <c r="E192" s="269" t="s">
        <v>1255</v>
      </c>
      <c r="F192" s="270" t="s">
        <v>1256</v>
      </c>
      <c r="G192" s="271" t="s">
        <v>227</v>
      </c>
      <c r="H192" s="272">
        <v>7</v>
      </c>
      <c r="I192" s="273"/>
      <c r="J192" s="274">
        <f>ROUND(I192*H192,2)</f>
        <v>0</v>
      </c>
      <c r="K192" s="270" t="s">
        <v>19</v>
      </c>
      <c r="L192" s="275"/>
      <c r="M192" s="276" t="s">
        <v>19</v>
      </c>
      <c r="N192" s="277" t="s">
        <v>43</v>
      </c>
      <c r="O192" s="85"/>
      <c r="P192" s="228">
        <f>O192*H192</f>
        <v>0</v>
      </c>
      <c r="Q192" s="228">
        <v>0.00023</v>
      </c>
      <c r="R192" s="228">
        <f>Q192*H192</f>
        <v>0.00161</v>
      </c>
      <c r="S192" s="228">
        <v>0</v>
      </c>
      <c r="T192" s="22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0" t="s">
        <v>396</v>
      </c>
      <c r="AT192" s="230" t="s">
        <v>220</v>
      </c>
      <c r="AU192" s="230" t="s">
        <v>82</v>
      </c>
      <c r="AY192" s="18" t="s">
        <v>132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8" t="s">
        <v>80</v>
      </c>
      <c r="BK192" s="231">
        <f>ROUND(I192*H192,2)</f>
        <v>0</v>
      </c>
      <c r="BL192" s="18" t="s">
        <v>239</v>
      </c>
      <c r="BM192" s="230" t="s">
        <v>1257</v>
      </c>
    </row>
    <row r="193" spans="1:47" s="2" customFormat="1" ht="12">
      <c r="A193" s="39"/>
      <c r="B193" s="40"/>
      <c r="C193" s="41"/>
      <c r="D193" s="232" t="s">
        <v>141</v>
      </c>
      <c r="E193" s="41"/>
      <c r="F193" s="233" t="s">
        <v>1256</v>
      </c>
      <c r="G193" s="41"/>
      <c r="H193" s="41"/>
      <c r="I193" s="137"/>
      <c r="J193" s="41"/>
      <c r="K193" s="41"/>
      <c r="L193" s="45"/>
      <c r="M193" s="234"/>
      <c r="N193" s="235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141</v>
      </c>
      <c r="AU193" s="18" t="s">
        <v>82</v>
      </c>
    </row>
    <row r="194" spans="1:65" s="2" customFormat="1" ht="21.75" customHeight="1">
      <c r="A194" s="39"/>
      <c r="B194" s="40"/>
      <c r="C194" s="219" t="s">
        <v>526</v>
      </c>
      <c r="D194" s="219" t="s">
        <v>134</v>
      </c>
      <c r="E194" s="220" t="s">
        <v>1258</v>
      </c>
      <c r="F194" s="221" t="s">
        <v>1259</v>
      </c>
      <c r="G194" s="222" t="s">
        <v>227</v>
      </c>
      <c r="H194" s="223">
        <v>1</v>
      </c>
      <c r="I194" s="224"/>
      <c r="J194" s="225">
        <f>ROUND(I194*H194,2)</f>
        <v>0</v>
      </c>
      <c r="K194" s="221" t="s">
        <v>138</v>
      </c>
      <c r="L194" s="45"/>
      <c r="M194" s="226" t="s">
        <v>19</v>
      </c>
      <c r="N194" s="227" t="s">
        <v>43</v>
      </c>
      <c r="O194" s="85"/>
      <c r="P194" s="228">
        <f>O194*H194</f>
        <v>0</v>
      </c>
      <c r="Q194" s="228">
        <v>0</v>
      </c>
      <c r="R194" s="228">
        <f>Q194*H194</f>
        <v>0</v>
      </c>
      <c r="S194" s="228">
        <v>0</v>
      </c>
      <c r="T194" s="22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0" t="s">
        <v>239</v>
      </c>
      <c r="AT194" s="230" t="s">
        <v>134</v>
      </c>
      <c r="AU194" s="230" t="s">
        <v>82</v>
      </c>
      <c r="AY194" s="18" t="s">
        <v>132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8" t="s">
        <v>80</v>
      </c>
      <c r="BK194" s="231">
        <f>ROUND(I194*H194,2)</f>
        <v>0</v>
      </c>
      <c r="BL194" s="18" t="s">
        <v>239</v>
      </c>
      <c r="BM194" s="230" t="s">
        <v>1260</v>
      </c>
    </row>
    <row r="195" spans="1:47" s="2" customFormat="1" ht="12">
      <c r="A195" s="39"/>
      <c r="B195" s="40"/>
      <c r="C195" s="41"/>
      <c r="D195" s="232" t="s">
        <v>141</v>
      </c>
      <c r="E195" s="41"/>
      <c r="F195" s="233" t="s">
        <v>1261</v>
      </c>
      <c r="G195" s="41"/>
      <c r="H195" s="41"/>
      <c r="I195" s="137"/>
      <c r="J195" s="41"/>
      <c r="K195" s="41"/>
      <c r="L195" s="45"/>
      <c r="M195" s="234"/>
      <c r="N195" s="235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141</v>
      </c>
      <c r="AU195" s="18" t="s">
        <v>82</v>
      </c>
    </row>
    <row r="196" spans="1:65" s="2" customFormat="1" ht="21.75" customHeight="1">
      <c r="A196" s="39"/>
      <c r="B196" s="40"/>
      <c r="C196" s="219" t="s">
        <v>531</v>
      </c>
      <c r="D196" s="219" t="s">
        <v>134</v>
      </c>
      <c r="E196" s="220" t="s">
        <v>1262</v>
      </c>
      <c r="F196" s="221" t="s">
        <v>1263</v>
      </c>
      <c r="G196" s="222" t="s">
        <v>179</v>
      </c>
      <c r="H196" s="223">
        <v>0.55</v>
      </c>
      <c r="I196" s="224"/>
      <c r="J196" s="225">
        <f>ROUND(I196*H196,2)</f>
        <v>0</v>
      </c>
      <c r="K196" s="221" t="s">
        <v>138</v>
      </c>
      <c r="L196" s="45"/>
      <c r="M196" s="226" t="s">
        <v>19</v>
      </c>
      <c r="N196" s="227" t="s">
        <v>43</v>
      </c>
      <c r="O196" s="85"/>
      <c r="P196" s="228">
        <f>O196*H196</f>
        <v>0</v>
      </c>
      <c r="Q196" s="228">
        <v>0</v>
      </c>
      <c r="R196" s="228">
        <f>Q196*H196</f>
        <v>0</v>
      </c>
      <c r="S196" s="228">
        <v>0</v>
      </c>
      <c r="T196" s="22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0" t="s">
        <v>239</v>
      </c>
      <c r="AT196" s="230" t="s">
        <v>134</v>
      </c>
      <c r="AU196" s="230" t="s">
        <v>82</v>
      </c>
      <c r="AY196" s="18" t="s">
        <v>132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8" t="s">
        <v>80</v>
      </c>
      <c r="BK196" s="231">
        <f>ROUND(I196*H196,2)</f>
        <v>0</v>
      </c>
      <c r="BL196" s="18" t="s">
        <v>239</v>
      </c>
      <c r="BM196" s="230" t="s">
        <v>1264</v>
      </c>
    </row>
    <row r="197" spans="1:47" s="2" customFormat="1" ht="12">
      <c r="A197" s="39"/>
      <c r="B197" s="40"/>
      <c r="C197" s="41"/>
      <c r="D197" s="232" t="s">
        <v>141</v>
      </c>
      <c r="E197" s="41"/>
      <c r="F197" s="233" t="s">
        <v>1265</v>
      </c>
      <c r="G197" s="41"/>
      <c r="H197" s="41"/>
      <c r="I197" s="137"/>
      <c r="J197" s="41"/>
      <c r="K197" s="41"/>
      <c r="L197" s="45"/>
      <c r="M197" s="234"/>
      <c r="N197" s="235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141</v>
      </c>
      <c r="AU197" s="18" t="s">
        <v>82</v>
      </c>
    </row>
    <row r="198" spans="1:65" s="2" customFormat="1" ht="21.75" customHeight="1">
      <c r="A198" s="39"/>
      <c r="B198" s="40"/>
      <c r="C198" s="219" t="s">
        <v>537</v>
      </c>
      <c r="D198" s="219" t="s">
        <v>134</v>
      </c>
      <c r="E198" s="220" t="s">
        <v>1266</v>
      </c>
      <c r="F198" s="221" t="s">
        <v>1267</v>
      </c>
      <c r="G198" s="222" t="s">
        <v>179</v>
      </c>
      <c r="H198" s="223">
        <v>0.22</v>
      </c>
      <c r="I198" s="224"/>
      <c r="J198" s="225">
        <f>ROUND(I198*H198,2)</f>
        <v>0</v>
      </c>
      <c r="K198" s="221" t="s">
        <v>138</v>
      </c>
      <c r="L198" s="45"/>
      <c r="M198" s="226" t="s">
        <v>19</v>
      </c>
      <c r="N198" s="227" t="s">
        <v>43</v>
      </c>
      <c r="O198" s="85"/>
      <c r="P198" s="228">
        <f>O198*H198</f>
        <v>0</v>
      </c>
      <c r="Q198" s="228">
        <v>0</v>
      </c>
      <c r="R198" s="228">
        <f>Q198*H198</f>
        <v>0</v>
      </c>
      <c r="S198" s="228">
        <v>0</v>
      </c>
      <c r="T198" s="22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0" t="s">
        <v>239</v>
      </c>
      <c r="AT198" s="230" t="s">
        <v>134</v>
      </c>
      <c r="AU198" s="230" t="s">
        <v>82</v>
      </c>
      <c r="AY198" s="18" t="s">
        <v>132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18" t="s">
        <v>80</v>
      </c>
      <c r="BK198" s="231">
        <f>ROUND(I198*H198,2)</f>
        <v>0</v>
      </c>
      <c r="BL198" s="18" t="s">
        <v>239</v>
      </c>
      <c r="BM198" s="230" t="s">
        <v>1268</v>
      </c>
    </row>
    <row r="199" spans="1:47" s="2" customFormat="1" ht="12">
      <c r="A199" s="39"/>
      <c r="B199" s="40"/>
      <c r="C199" s="41"/>
      <c r="D199" s="232" t="s">
        <v>141</v>
      </c>
      <c r="E199" s="41"/>
      <c r="F199" s="233" t="s">
        <v>1269</v>
      </c>
      <c r="G199" s="41"/>
      <c r="H199" s="41"/>
      <c r="I199" s="137"/>
      <c r="J199" s="41"/>
      <c r="K199" s="41"/>
      <c r="L199" s="45"/>
      <c r="M199" s="234"/>
      <c r="N199" s="235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141</v>
      </c>
      <c r="AU199" s="18" t="s">
        <v>82</v>
      </c>
    </row>
    <row r="200" spans="1:63" s="12" customFormat="1" ht="22.8" customHeight="1">
      <c r="A200" s="12"/>
      <c r="B200" s="203"/>
      <c r="C200" s="204"/>
      <c r="D200" s="205" t="s">
        <v>71</v>
      </c>
      <c r="E200" s="217" t="s">
        <v>1270</v>
      </c>
      <c r="F200" s="217" t="s">
        <v>1271</v>
      </c>
      <c r="G200" s="204"/>
      <c r="H200" s="204"/>
      <c r="I200" s="207"/>
      <c r="J200" s="218">
        <f>BK200</f>
        <v>0</v>
      </c>
      <c r="K200" s="204"/>
      <c r="L200" s="209"/>
      <c r="M200" s="210"/>
      <c r="N200" s="211"/>
      <c r="O200" s="211"/>
      <c r="P200" s="212">
        <f>SUM(P201:P213)</f>
        <v>0</v>
      </c>
      <c r="Q200" s="211"/>
      <c r="R200" s="212">
        <f>SUM(R201:R213)</f>
        <v>0.061000000000000006</v>
      </c>
      <c r="S200" s="211"/>
      <c r="T200" s="213">
        <f>SUM(T201:T213)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14" t="s">
        <v>82</v>
      </c>
      <c r="AT200" s="215" t="s">
        <v>71</v>
      </c>
      <c r="AU200" s="215" t="s">
        <v>80</v>
      </c>
      <c r="AY200" s="214" t="s">
        <v>132</v>
      </c>
      <c r="BK200" s="216">
        <f>SUM(BK201:BK213)</f>
        <v>0</v>
      </c>
    </row>
    <row r="201" spans="1:65" s="2" customFormat="1" ht="16.5" customHeight="1">
      <c r="A201" s="39"/>
      <c r="B201" s="40"/>
      <c r="C201" s="219" t="s">
        <v>542</v>
      </c>
      <c r="D201" s="219" t="s">
        <v>134</v>
      </c>
      <c r="E201" s="220" t="s">
        <v>1272</v>
      </c>
      <c r="F201" s="221" t="s">
        <v>1273</v>
      </c>
      <c r="G201" s="222" t="s">
        <v>368</v>
      </c>
      <c r="H201" s="223">
        <v>1525</v>
      </c>
      <c r="I201" s="224"/>
      <c r="J201" s="225">
        <f>ROUND(I201*H201,2)</f>
        <v>0</v>
      </c>
      <c r="K201" s="221" t="s">
        <v>138</v>
      </c>
      <c r="L201" s="45"/>
      <c r="M201" s="226" t="s">
        <v>19</v>
      </c>
      <c r="N201" s="227" t="s">
        <v>43</v>
      </c>
      <c r="O201" s="85"/>
      <c r="P201" s="228">
        <f>O201*H201</f>
        <v>0</v>
      </c>
      <c r="Q201" s="228">
        <v>0</v>
      </c>
      <c r="R201" s="228">
        <f>Q201*H201</f>
        <v>0</v>
      </c>
      <c r="S201" s="228">
        <v>0</v>
      </c>
      <c r="T201" s="22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0" t="s">
        <v>239</v>
      </c>
      <c r="AT201" s="230" t="s">
        <v>134</v>
      </c>
      <c r="AU201" s="230" t="s">
        <v>82</v>
      </c>
      <c r="AY201" s="18" t="s">
        <v>132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8" t="s">
        <v>80</v>
      </c>
      <c r="BK201" s="231">
        <f>ROUND(I201*H201,2)</f>
        <v>0</v>
      </c>
      <c r="BL201" s="18" t="s">
        <v>239</v>
      </c>
      <c r="BM201" s="230" t="s">
        <v>1274</v>
      </c>
    </row>
    <row r="202" spans="1:47" s="2" customFormat="1" ht="12">
      <c r="A202" s="39"/>
      <c r="B202" s="40"/>
      <c r="C202" s="41"/>
      <c r="D202" s="232" t="s">
        <v>141</v>
      </c>
      <c r="E202" s="41"/>
      <c r="F202" s="233" t="s">
        <v>1275</v>
      </c>
      <c r="G202" s="41"/>
      <c r="H202" s="41"/>
      <c r="I202" s="137"/>
      <c r="J202" s="41"/>
      <c r="K202" s="41"/>
      <c r="L202" s="45"/>
      <c r="M202" s="234"/>
      <c r="N202" s="235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141</v>
      </c>
      <c r="AU202" s="18" t="s">
        <v>82</v>
      </c>
    </row>
    <row r="203" spans="1:65" s="2" customFormat="1" ht="16.5" customHeight="1">
      <c r="A203" s="39"/>
      <c r="B203" s="40"/>
      <c r="C203" s="268" t="s">
        <v>547</v>
      </c>
      <c r="D203" s="268" t="s">
        <v>220</v>
      </c>
      <c r="E203" s="269" t="s">
        <v>1276</v>
      </c>
      <c r="F203" s="270" t="s">
        <v>1277</v>
      </c>
      <c r="G203" s="271" t="s">
        <v>368</v>
      </c>
      <c r="H203" s="272">
        <v>1525</v>
      </c>
      <c r="I203" s="273"/>
      <c r="J203" s="274">
        <f>ROUND(I203*H203,2)</f>
        <v>0</v>
      </c>
      <c r="K203" s="270" t="s">
        <v>138</v>
      </c>
      <c r="L203" s="275"/>
      <c r="M203" s="276" t="s">
        <v>19</v>
      </c>
      <c r="N203" s="277" t="s">
        <v>43</v>
      </c>
      <c r="O203" s="85"/>
      <c r="P203" s="228">
        <f>O203*H203</f>
        <v>0</v>
      </c>
      <c r="Q203" s="228">
        <v>4E-05</v>
      </c>
      <c r="R203" s="228">
        <f>Q203*H203</f>
        <v>0.061000000000000006</v>
      </c>
      <c r="S203" s="228">
        <v>0</v>
      </c>
      <c r="T203" s="22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0" t="s">
        <v>396</v>
      </c>
      <c r="AT203" s="230" t="s">
        <v>220</v>
      </c>
      <c r="AU203" s="230" t="s">
        <v>82</v>
      </c>
      <c r="AY203" s="18" t="s">
        <v>132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8" t="s">
        <v>80</v>
      </c>
      <c r="BK203" s="231">
        <f>ROUND(I203*H203,2)</f>
        <v>0</v>
      </c>
      <c r="BL203" s="18" t="s">
        <v>239</v>
      </c>
      <c r="BM203" s="230" t="s">
        <v>1278</v>
      </c>
    </row>
    <row r="204" spans="1:47" s="2" customFormat="1" ht="12">
      <c r="A204" s="39"/>
      <c r="B204" s="40"/>
      <c r="C204" s="41"/>
      <c r="D204" s="232" t="s">
        <v>141</v>
      </c>
      <c r="E204" s="41"/>
      <c r="F204" s="233" t="s">
        <v>1277</v>
      </c>
      <c r="G204" s="41"/>
      <c r="H204" s="41"/>
      <c r="I204" s="137"/>
      <c r="J204" s="41"/>
      <c r="K204" s="41"/>
      <c r="L204" s="45"/>
      <c r="M204" s="234"/>
      <c r="N204" s="235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141</v>
      </c>
      <c r="AU204" s="18" t="s">
        <v>82</v>
      </c>
    </row>
    <row r="205" spans="1:51" s="14" customFormat="1" ht="12">
      <c r="A205" s="14"/>
      <c r="B205" s="246"/>
      <c r="C205" s="247"/>
      <c r="D205" s="232" t="s">
        <v>143</v>
      </c>
      <c r="E205" s="248" t="s">
        <v>19</v>
      </c>
      <c r="F205" s="249" t="s">
        <v>1279</v>
      </c>
      <c r="G205" s="247"/>
      <c r="H205" s="250">
        <v>1525</v>
      </c>
      <c r="I205" s="251"/>
      <c r="J205" s="247"/>
      <c r="K205" s="247"/>
      <c r="L205" s="252"/>
      <c r="M205" s="253"/>
      <c r="N205" s="254"/>
      <c r="O205" s="254"/>
      <c r="P205" s="254"/>
      <c r="Q205" s="254"/>
      <c r="R205" s="254"/>
      <c r="S205" s="254"/>
      <c r="T205" s="255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6" t="s">
        <v>143</v>
      </c>
      <c r="AU205" s="256" t="s">
        <v>82</v>
      </c>
      <c r="AV205" s="14" t="s">
        <v>82</v>
      </c>
      <c r="AW205" s="14" t="s">
        <v>33</v>
      </c>
      <c r="AX205" s="14" t="s">
        <v>80</v>
      </c>
      <c r="AY205" s="256" t="s">
        <v>132</v>
      </c>
    </row>
    <row r="206" spans="1:65" s="2" customFormat="1" ht="16.5" customHeight="1">
      <c r="A206" s="39"/>
      <c r="B206" s="40"/>
      <c r="C206" s="219" t="s">
        <v>552</v>
      </c>
      <c r="D206" s="219" t="s">
        <v>134</v>
      </c>
      <c r="E206" s="220" t="s">
        <v>1238</v>
      </c>
      <c r="F206" s="221" t="s">
        <v>1280</v>
      </c>
      <c r="G206" s="222" t="s">
        <v>227</v>
      </c>
      <c r="H206" s="223">
        <v>3</v>
      </c>
      <c r="I206" s="224"/>
      <c r="J206" s="225">
        <f>ROUND(I206*H206,2)</f>
        <v>0</v>
      </c>
      <c r="K206" s="221" t="s">
        <v>138</v>
      </c>
      <c r="L206" s="45"/>
      <c r="M206" s="226" t="s">
        <v>19</v>
      </c>
      <c r="N206" s="227" t="s">
        <v>43</v>
      </c>
      <c r="O206" s="85"/>
      <c r="P206" s="228">
        <f>O206*H206</f>
        <v>0</v>
      </c>
      <c r="Q206" s="228">
        <v>0</v>
      </c>
      <c r="R206" s="228">
        <f>Q206*H206</f>
        <v>0</v>
      </c>
      <c r="S206" s="228">
        <v>0</v>
      </c>
      <c r="T206" s="22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0" t="s">
        <v>239</v>
      </c>
      <c r="AT206" s="230" t="s">
        <v>134</v>
      </c>
      <c r="AU206" s="230" t="s">
        <v>82</v>
      </c>
      <c r="AY206" s="18" t="s">
        <v>132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8" t="s">
        <v>80</v>
      </c>
      <c r="BK206" s="231">
        <f>ROUND(I206*H206,2)</f>
        <v>0</v>
      </c>
      <c r="BL206" s="18" t="s">
        <v>239</v>
      </c>
      <c r="BM206" s="230" t="s">
        <v>1281</v>
      </c>
    </row>
    <row r="207" spans="1:47" s="2" customFormat="1" ht="12">
      <c r="A207" s="39"/>
      <c r="B207" s="40"/>
      <c r="C207" s="41"/>
      <c r="D207" s="232" t="s">
        <v>141</v>
      </c>
      <c r="E207" s="41"/>
      <c r="F207" s="233" t="s">
        <v>1282</v>
      </c>
      <c r="G207" s="41"/>
      <c r="H207" s="41"/>
      <c r="I207" s="137"/>
      <c r="J207" s="41"/>
      <c r="K207" s="41"/>
      <c r="L207" s="45"/>
      <c r="M207" s="234"/>
      <c r="N207" s="235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141</v>
      </c>
      <c r="AU207" s="18" t="s">
        <v>82</v>
      </c>
    </row>
    <row r="208" spans="1:65" s="2" customFormat="1" ht="21.75" customHeight="1">
      <c r="A208" s="39"/>
      <c r="B208" s="40"/>
      <c r="C208" s="268" t="s">
        <v>557</v>
      </c>
      <c r="D208" s="268" t="s">
        <v>220</v>
      </c>
      <c r="E208" s="269" t="s">
        <v>1283</v>
      </c>
      <c r="F208" s="270" t="s">
        <v>1284</v>
      </c>
      <c r="G208" s="271" t="s">
        <v>227</v>
      </c>
      <c r="H208" s="272">
        <v>3</v>
      </c>
      <c r="I208" s="273"/>
      <c r="J208" s="274">
        <f>ROUND(I208*H208,2)</f>
        <v>0</v>
      </c>
      <c r="K208" s="270" t="s">
        <v>19</v>
      </c>
      <c r="L208" s="275"/>
      <c r="M208" s="276" t="s">
        <v>19</v>
      </c>
      <c r="N208" s="277" t="s">
        <v>43</v>
      </c>
      <c r="O208" s="85"/>
      <c r="P208" s="228">
        <f>O208*H208</f>
        <v>0</v>
      </c>
      <c r="Q208" s="228">
        <v>0</v>
      </c>
      <c r="R208" s="228">
        <f>Q208*H208</f>
        <v>0</v>
      </c>
      <c r="S208" s="228">
        <v>0</v>
      </c>
      <c r="T208" s="229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0" t="s">
        <v>396</v>
      </c>
      <c r="AT208" s="230" t="s">
        <v>220</v>
      </c>
      <c r="AU208" s="230" t="s">
        <v>82</v>
      </c>
      <c r="AY208" s="18" t="s">
        <v>132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18" t="s">
        <v>80</v>
      </c>
      <c r="BK208" s="231">
        <f>ROUND(I208*H208,2)</f>
        <v>0</v>
      </c>
      <c r="BL208" s="18" t="s">
        <v>239</v>
      </c>
      <c r="BM208" s="230" t="s">
        <v>1285</v>
      </c>
    </row>
    <row r="209" spans="1:47" s="2" customFormat="1" ht="12">
      <c r="A209" s="39"/>
      <c r="B209" s="40"/>
      <c r="C209" s="41"/>
      <c r="D209" s="232" t="s">
        <v>141</v>
      </c>
      <c r="E209" s="41"/>
      <c r="F209" s="233" t="s">
        <v>1284</v>
      </c>
      <c r="G209" s="41"/>
      <c r="H209" s="41"/>
      <c r="I209" s="137"/>
      <c r="J209" s="41"/>
      <c r="K209" s="41"/>
      <c r="L209" s="45"/>
      <c r="M209" s="234"/>
      <c r="N209" s="235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141</v>
      </c>
      <c r="AU209" s="18" t="s">
        <v>82</v>
      </c>
    </row>
    <row r="210" spans="1:65" s="2" customFormat="1" ht="21.75" customHeight="1">
      <c r="A210" s="39"/>
      <c r="B210" s="40"/>
      <c r="C210" s="268" t="s">
        <v>570</v>
      </c>
      <c r="D210" s="268" t="s">
        <v>220</v>
      </c>
      <c r="E210" s="269" t="s">
        <v>1286</v>
      </c>
      <c r="F210" s="270" t="s">
        <v>1287</v>
      </c>
      <c r="G210" s="271" t="s">
        <v>227</v>
      </c>
      <c r="H210" s="272">
        <v>3</v>
      </c>
      <c r="I210" s="273"/>
      <c r="J210" s="274">
        <f>ROUND(I210*H210,2)</f>
        <v>0</v>
      </c>
      <c r="K210" s="270" t="s">
        <v>19</v>
      </c>
      <c r="L210" s="275"/>
      <c r="M210" s="276" t="s">
        <v>19</v>
      </c>
      <c r="N210" s="277" t="s">
        <v>43</v>
      </c>
      <c r="O210" s="85"/>
      <c r="P210" s="228">
        <f>O210*H210</f>
        <v>0</v>
      </c>
      <c r="Q210" s="228">
        <v>0</v>
      </c>
      <c r="R210" s="228">
        <f>Q210*H210</f>
        <v>0</v>
      </c>
      <c r="S210" s="228">
        <v>0</v>
      </c>
      <c r="T210" s="229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0" t="s">
        <v>396</v>
      </c>
      <c r="AT210" s="230" t="s">
        <v>220</v>
      </c>
      <c r="AU210" s="230" t="s">
        <v>82</v>
      </c>
      <c r="AY210" s="18" t="s">
        <v>132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8" t="s">
        <v>80</v>
      </c>
      <c r="BK210" s="231">
        <f>ROUND(I210*H210,2)</f>
        <v>0</v>
      </c>
      <c r="BL210" s="18" t="s">
        <v>239</v>
      </c>
      <c r="BM210" s="230" t="s">
        <v>1288</v>
      </c>
    </row>
    <row r="211" spans="1:47" s="2" customFormat="1" ht="12">
      <c r="A211" s="39"/>
      <c r="B211" s="40"/>
      <c r="C211" s="41"/>
      <c r="D211" s="232" t="s">
        <v>141</v>
      </c>
      <c r="E211" s="41"/>
      <c r="F211" s="233" t="s">
        <v>1287</v>
      </c>
      <c r="G211" s="41"/>
      <c r="H211" s="41"/>
      <c r="I211" s="137"/>
      <c r="J211" s="41"/>
      <c r="K211" s="41"/>
      <c r="L211" s="45"/>
      <c r="M211" s="234"/>
      <c r="N211" s="235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141</v>
      </c>
      <c r="AU211" s="18" t="s">
        <v>82</v>
      </c>
    </row>
    <row r="212" spans="1:65" s="2" customFormat="1" ht="21.75" customHeight="1">
      <c r="A212" s="39"/>
      <c r="B212" s="40"/>
      <c r="C212" s="219" t="s">
        <v>599</v>
      </c>
      <c r="D212" s="219" t="s">
        <v>134</v>
      </c>
      <c r="E212" s="220" t="s">
        <v>1289</v>
      </c>
      <c r="F212" s="221" t="s">
        <v>1290</v>
      </c>
      <c r="G212" s="222" t="s">
        <v>227</v>
      </c>
      <c r="H212" s="223">
        <v>3</v>
      </c>
      <c r="I212" s="224"/>
      <c r="J212" s="225">
        <f>ROUND(I212*H212,2)</f>
        <v>0</v>
      </c>
      <c r="K212" s="221" t="s">
        <v>138</v>
      </c>
      <c r="L212" s="45"/>
      <c r="M212" s="226" t="s">
        <v>19</v>
      </c>
      <c r="N212" s="227" t="s">
        <v>43</v>
      </c>
      <c r="O212" s="85"/>
      <c r="P212" s="228">
        <f>O212*H212</f>
        <v>0</v>
      </c>
      <c r="Q212" s="228">
        <v>0</v>
      </c>
      <c r="R212" s="228">
        <f>Q212*H212</f>
        <v>0</v>
      </c>
      <c r="S212" s="228">
        <v>0</v>
      </c>
      <c r="T212" s="22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0" t="s">
        <v>239</v>
      </c>
      <c r="AT212" s="230" t="s">
        <v>134</v>
      </c>
      <c r="AU212" s="230" t="s">
        <v>82</v>
      </c>
      <c r="AY212" s="18" t="s">
        <v>132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8" t="s">
        <v>80</v>
      </c>
      <c r="BK212" s="231">
        <f>ROUND(I212*H212,2)</f>
        <v>0</v>
      </c>
      <c r="BL212" s="18" t="s">
        <v>239</v>
      </c>
      <c r="BM212" s="230" t="s">
        <v>1291</v>
      </c>
    </row>
    <row r="213" spans="1:47" s="2" customFormat="1" ht="12">
      <c r="A213" s="39"/>
      <c r="B213" s="40"/>
      <c r="C213" s="41"/>
      <c r="D213" s="232" t="s">
        <v>141</v>
      </c>
      <c r="E213" s="41"/>
      <c r="F213" s="233" t="s">
        <v>1292</v>
      </c>
      <c r="G213" s="41"/>
      <c r="H213" s="41"/>
      <c r="I213" s="137"/>
      <c r="J213" s="41"/>
      <c r="K213" s="41"/>
      <c r="L213" s="45"/>
      <c r="M213" s="234"/>
      <c r="N213" s="235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141</v>
      </c>
      <c r="AU213" s="18" t="s">
        <v>82</v>
      </c>
    </row>
    <row r="214" spans="1:63" s="12" customFormat="1" ht="25.9" customHeight="1">
      <c r="A214" s="12"/>
      <c r="B214" s="203"/>
      <c r="C214" s="204"/>
      <c r="D214" s="205" t="s">
        <v>71</v>
      </c>
      <c r="E214" s="206" t="s">
        <v>220</v>
      </c>
      <c r="F214" s="206" t="s">
        <v>1293</v>
      </c>
      <c r="G214" s="204"/>
      <c r="H214" s="204"/>
      <c r="I214" s="207"/>
      <c r="J214" s="208">
        <f>BK214</f>
        <v>0</v>
      </c>
      <c r="K214" s="204"/>
      <c r="L214" s="209"/>
      <c r="M214" s="210"/>
      <c r="N214" s="211"/>
      <c r="O214" s="211"/>
      <c r="P214" s="212">
        <f>P215</f>
        <v>0</v>
      </c>
      <c r="Q214" s="211"/>
      <c r="R214" s="212">
        <f>R215</f>
        <v>0.00321</v>
      </c>
      <c r="S214" s="211"/>
      <c r="T214" s="213">
        <f>T215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14" t="s">
        <v>155</v>
      </c>
      <c r="AT214" s="215" t="s">
        <v>71</v>
      </c>
      <c r="AU214" s="215" t="s">
        <v>72</v>
      </c>
      <c r="AY214" s="214" t="s">
        <v>132</v>
      </c>
      <c r="BK214" s="216">
        <f>BK215</f>
        <v>0</v>
      </c>
    </row>
    <row r="215" spans="1:63" s="12" customFormat="1" ht="22.8" customHeight="1">
      <c r="A215" s="12"/>
      <c r="B215" s="203"/>
      <c r="C215" s="204"/>
      <c r="D215" s="205" t="s">
        <v>71</v>
      </c>
      <c r="E215" s="217" t="s">
        <v>1294</v>
      </c>
      <c r="F215" s="217" t="s">
        <v>1295</v>
      </c>
      <c r="G215" s="204"/>
      <c r="H215" s="204"/>
      <c r="I215" s="207"/>
      <c r="J215" s="218">
        <f>BK215</f>
        <v>0</v>
      </c>
      <c r="K215" s="204"/>
      <c r="L215" s="209"/>
      <c r="M215" s="210"/>
      <c r="N215" s="211"/>
      <c r="O215" s="211"/>
      <c r="P215" s="212">
        <f>SUM(P216:P219)</f>
        <v>0</v>
      </c>
      <c r="Q215" s="211"/>
      <c r="R215" s="212">
        <f>SUM(R216:R219)</f>
        <v>0.00321</v>
      </c>
      <c r="S215" s="211"/>
      <c r="T215" s="213">
        <f>SUM(T216:T219)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14" t="s">
        <v>155</v>
      </c>
      <c r="AT215" s="215" t="s">
        <v>71</v>
      </c>
      <c r="AU215" s="215" t="s">
        <v>80</v>
      </c>
      <c r="AY215" s="214" t="s">
        <v>132</v>
      </c>
      <c r="BK215" s="216">
        <f>SUM(BK216:BK219)</f>
        <v>0</v>
      </c>
    </row>
    <row r="216" spans="1:65" s="2" customFormat="1" ht="16.5" customHeight="1">
      <c r="A216" s="39"/>
      <c r="B216" s="40"/>
      <c r="C216" s="219" t="s">
        <v>618</v>
      </c>
      <c r="D216" s="219" t="s">
        <v>134</v>
      </c>
      <c r="E216" s="220" t="s">
        <v>1296</v>
      </c>
      <c r="F216" s="221" t="s">
        <v>1297</v>
      </c>
      <c r="G216" s="222" t="s">
        <v>227</v>
      </c>
      <c r="H216" s="223">
        <v>3</v>
      </c>
      <c r="I216" s="224"/>
      <c r="J216" s="225">
        <f>ROUND(I216*H216,2)</f>
        <v>0</v>
      </c>
      <c r="K216" s="221" t="s">
        <v>138</v>
      </c>
      <c r="L216" s="45"/>
      <c r="M216" s="226" t="s">
        <v>19</v>
      </c>
      <c r="N216" s="227" t="s">
        <v>43</v>
      </c>
      <c r="O216" s="85"/>
      <c r="P216" s="228">
        <f>O216*H216</f>
        <v>0</v>
      </c>
      <c r="Q216" s="228">
        <v>0</v>
      </c>
      <c r="R216" s="228">
        <f>Q216*H216</f>
        <v>0</v>
      </c>
      <c r="S216" s="228">
        <v>0</v>
      </c>
      <c r="T216" s="22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0" t="s">
        <v>666</v>
      </c>
      <c r="AT216" s="230" t="s">
        <v>134</v>
      </c>
      <c r="AU216" s="230" t="s">
        <v>82</v>
      </c>
      <c r="AY216" s="18" t="s">
        <v>132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8" t="s">
        <v>80</v>
      </c>
      <c r="BK216" s="231">
        <f>ROUND(I216*H216,2)</f>
        <v>0</v>
      </c>
      <c r="BL216" s="18" t="s">
        <v>666</v>
      </c>
      <c r="BM216" s="230" t="s">
        <v>1298</v>
      </c>
    </row>
    <row r="217" spans="1:47" s="2" customFormat="1" ht="12">
      <c r="A217" s="39"/>
      <c r="B217" s="40"/>
      <c r="C217" s="41"/>
      <c r="D217" s="232" t="s">
        <v>141</v>
      </c>
      <c r="E217" s="41"/>
      <c r="F217" s="233" t="s">
        <v>1299</v>
      </c>
      <c r="G217" s="41"/>
      <c r="H217" s="41"/>
      <c r="I217" s="137"/>
      <c r="J217" s="41"/>
      <c r="K217" s="41"/>
      <c r="L217" s="45"/>
      <c r="M217" s="234"/>
      <c r="N217" s="235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141</v>
      </c>
      <c r="AU217" s="18" t="s">
        <v>82</v>
      </c>
    </row>
    <row r="218" spans="1:65" s="2" customFormat="1" ht="21.75" customHeight="1">
      <c r="A218" s="39"/>
      <c r="B218" s="40"/>
      <c r="C218" s="268" t="s">
        <v>631</v>
      </c>
      <c r="D218" s="268" t="s">
        <v>220</v>
      </c>
      <c r="E218" s="269" t="s">
        <v>1300</v>
      </c>
      <c r="F218" s="270" t="s">
        <v>1301</v>
      </c>
      <c r="G218" s="271" t="s">
        <v>227</v>
      </c>
      <c r="H218" s="272">
        <v>3</v>
      </c>
      <c r="I218" s="273"/>
      <c r="J218" s="274">
        <f>ROUND(I218*H218,2)</f>
        <v>0</v>
      </c>
      <c r="K218" s="270" t="s">
        <v>138</v>
      </c>
      <c r="L218" s="275"/>
      <c r="M218" s="276" t="s">
        <v>19</v>
      </c>
      <c r="N218" s="277" t="s">
        <v>43</v>
      </c>
      <c r="O218" s="85"/>
      <c r="P218" s="228">
        <f>O218*H218</f>
        <v>0</v>
      </c>
      <c r="Q218" s="228">
        <v>0.00107</v>
      </c>
      <c r="R218" s="228">
        <f>Q218*H218</f>
        <v>0.00321</v>
      </c>
      <c r="S218" s="228">
        <v>0</v>
      </c>
      <c r="T218" s="229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0" t="s">
        <v>1043</v>
      </c>
      <c r="AT218" s="230" t="s">
        <v>220</v>
      </c>
      <c r="AU218" s="230" t="s">
        <v>82</v>
      </c>
      <c r="AY218" s="18" t="s">
        <v>132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8" t="s">
        <v>80</v>
      </c>
      <c r="BK218" s="231">
        <f>ROUND(I218*H218,2)</f>
        <v>0</v>
      </c>
      <c r="BL218" s="18" t="s">
        <v>1043</v>
      </c>
      <c r="BM218" s="230" t="s">
        <v>1302</v>
      </c>
    </row>
    <row r="219" spans="1:47" s="2" customFormat="1" ht="12">
      <c r="A219" s="39"/>
      <c r="B219" s="40"/>
      <c r="C219" s="41"/>
      <c r="D219" s="232" t="s">
        <v>141</v>
      </c>
      <c r="E219" s="41"/>
      <c r="F219" s="233" t="s">
        <v>1301</v>
      </c>
      <c r="G219" s="41"/>
      <c r="H219" s="41"/>
      <c r="I219" s="137"/>
      <c r="J219" s="41"/>
      <c r="K219" s="41"/>
      <c r="L219" s="45"/>
      <c r="M219" s="278"/>
      <c r="N219" s="279"/>
      <c r="O219" s="280"/>
      <c r="P219" s="280"/>
      <c r="Q219" s="280"/>
      <c r="R219" s="280"/>
      <c r="S219" s="280"/>
      <c r="T219" s="281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141</v>
      </c>
      <c r="AU219" s="18" t="s">
        <v>82</v>
      </c>
    </row>
    <row r="220" spans="1:31" s="2" customFormat="1" ht="6.95" customHeight="1">
      <c r="A220" s="39"/>
      <c r="B220" s="60"/>
      <c r="C220" s="61"/>
      <c r="D220" s="61"/>
      <c r="E220" s="61"/>
      <c r="F220" s="61"/>
      <c r="G220" s="61"/>
      <c r="H220" s="61"/>
      <c r="I220" s="167"/>
      <c r="J220" s="61"/>
      <c r="K220" s="61"/>
      <c r="L220" s="45"/>
      <c r="M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</row>
  </sheetData>
  <sheetProtection password="CC35" sheet="1" objects="1" scenarios="1" formatColumns="0" formatRows="0" autoFilter="0"/>
  <autoFilter ref="C85:K219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82</v>
      </c>
    </row>
    <row r="4" spans="2:46" s="1" customFormat="1" ht="24.95" customHeight="1">
      <c r="B4" s="21"/>
      <c r="D4" s="133" t="s">
        <v>92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16</v>
      </c>
      <c r="I6" s="129"/>
      <c r="L6" s="21"/>
    </row>
    <row r="7" spans="2:12" s="1" customFormat="1" ht="16.5" customHeight="1">
      <c r="B7" s="21"/>
      <c r="E7" s="136" t="str">
        <f>'Rekapitulace stavby'!K6</f>
        <v>Snížení energetické náročnosti objektu gymnázia Stříbro Soběslavova 1426</v>
      </c>
      <c r="F7" s="135"/>
      <c r="G7" s="135"/>
      <c r="H7" s="135"/>
      <c r="I7" s="129"/>
      <c r="L7" s="21"/>
    </row>
    <row r="8" spans="1:31" s="2" customFormat="1" ht="12" customHeight="1">
      <c r="A8" s="39"/>
      <c r="B8" s="45"/>
      <c r="C8" s="39"/>
      <c r="D8" s="135" t="s">
        <v>93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9" t="s">
        <v>1303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18</v>
      </c>
      <c r="E11" s="39"/>
      <c r="F11" s="140" t="s">
        <v>19</v>
      </c>
      <c r="G11" s="39"/>
      <c r="H11" s="39"/>
      <c r="I11" s="141" t="s">
        <v>20</v>
      </c>
      <c r="J11" s="140" t="s">
        <v>19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21</v>
      </c>
      <c r="E12" s="39"/>
      <c r="F12" s="140" t="s">
        <v>22</v>
      </c>
      <c r="G12" s="39"/>
      <c r="H12" s="39"/>
      <c r="I12" s="141" t="s">
        <v>23</v>
      </c>
      <c r="J12" s="142" t="str">
        <f>'Rekapitulace stavby'!AN8</f>
        <v>14. 1. 2020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25</v>
      </c>
      <c r="E14" s="39"/>
      <c r="F14" s="39"/>
      <c r="G14" s="39"/>
      <c r="H14" s="39"/>
      <c r="I14" s="141" t="s">
        <v>26</v>
      </c>
      <c r="J14" s="140" t="str">
        <f>IF('Rekapitulace stavby'!AN10="","",'Rekapitulace stavby'!AN10)</f>
        <v/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tr">
        <f>IF('Rekapitulace stavby'!E11="","",'Rekapitulace stavby'!E11)</f>
        <v xml:space="preserve"> </v>
      </c>
      <c r="F15" s="39"/>
      <c r="G15" s="39"/>
      <c r="H15" s="39"/>
      <c r="I15" s="141" t="s">
        <v>28</v>
      </c>
      <c r="J15" s="140" t="str">
        <f>IF('Rekapitulace stavby'!AN11="","",'Rekapitulace stavby'!AN11)</f>
        <v/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29</v>
      </c>
      <c r="E17" s="39"/>
      <c r="F17" s="39"/>
      <c r="G17" s="39"/>
      <c r="H17" s="39"/>
      <c r="I17" s="141" t="s">
        <v>26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28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31</v>
      </c>
      <c r="E20" s="39"/>
      <c r="F20" s="39"/>
      <c r="G20" s="39"/>
      <c r="H20" s="39"/>
      <c r="I20" s="141" t="s">
        <v>26</v>
      </c>
      <c r="J20" s="140" t="s">
        <v>19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">
        <v>32</v>
      </c>
      <c r="F21" s="39"/>
      <c r="G21" s="39"/>
      <c r="H21" s="39"/>
      <c r="I21" s="141" t="s">
        <v>28</v>
      </c>
      <c r="J21" s="140" t="s">
        <v>19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34</v>
      </c>
      <c r="E23" s="39"/>
      <c r="F23" s="39"/>
      <c r="G23" s="39"/>
      <c r="H23" s="39"/>
      <c r="I23" s="141" t="s">
        <v>26</v>
      </c>
      <c r="J23" s="140" t="s">
        <v>19</v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">
        <v>35</v>
      </c>
      <c r="F24" s="39"/>
      <c r="G24" s="39"/>
      <c r="H24" s="39"/>
      <c r="I24" s="141" t="s">
        <v>28</v>
      </c>
      <c r="J24" s="140" t="s">
        <v>19</v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36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3"/>
      <c r="B27" s="144"/>
      <c r="C27" s="143"/>
      <c r="D27" s="143"/>
      <c r="E27" s="145" t="s">
        <v>19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38</v>
      </c>
      <c r="E30" s="39"/>
      <c r="F30" s="39"/>
      <c r="G30" s="39"/>
      <c r="H30" s="39"/>
      <c r="I30" s="137"/>
      <c r="J30" s="151">
        <f>ROUND(J83,2)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40</v>
      </c>
      <c r="G32" s="39"/>
      <c r="H32" s="39"/>
      <c r="I32" s="153" t="s">
        <v>39</v>
      </c>
      <c r="J32" s="152" t="s">
        <v>41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42</v>
      </c>
      <c r="E33" s="135" t="s">
        <v>43</v>
      </c>
      <c r="F33" s="155">
        <f>ROUND((SUM(BE83:BE497)),2)</f>
        <v>0</v>
      </c>
      <c r="G33" s="39"/>
      <c r="H33" s="39"/>
      <c r="I33" s="156">
        <v>0.21</v>
      </c>
      <c r="J33" s="155">
        <f>ROUND(((SUM(BE83:BE497))*I33),2)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44</v>
      </c>
      <c r="F34" s="155">
        <f>ROUND((SUM(BF83:BF497)),2)</f>
        <v>0</v>
      </c>
      <c r="G34" s="39"/>
      <c r="H34" s="39"/>
      <c r="I34" s="156">
        <v>0.15</v>
      </c>
      <c r="J34" s="155">
        <f>ROUND(((SUM(BF83:BF497))*I34),2)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45</v>
      </c>
      <c r="F35" s="155">
        <f>ROUND((SUM(BG83:BG497)),2)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46</v>
      </c>
      <c r="F36" s="155">
        <f>ROUND((SUM(BH83:BH497)),2)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47</v>
      </c>
      <c r="F37" s="155">
        <f>ROUND((SUM(BI83:BI497)),2)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48</v>
      </c>
      <c r="E39" s="159"/>
      <c r="F39" s="159"/>
      <c r="G39" s="160" t="s">
        <v>49</v>
      </c>
      <c r="H39" s="161" t="s">
        <v>50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95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71" t="str">
        <f>E7</f>
        <v>Snížení energetické náročnosti objektu gymnázia Stříbro Soběslavova 1426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93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03 - VZT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Stříbro</v>
      </c>
      <c r="G52" s="41"/>
      <c r="H52" s="41"/>
      <c r="I52" s="141" t="s">
        <v>23</v>
      </c>
      <c r="J52" s="73" t="str">
        <f>IF(J12="","",J12)</f>
        <v>14. 1. 2020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141" t="s">
        <v>31</v>
      </c>
      <c r="J54" s="37" t="str">
        <f>E21</f>
        <v>DRAKISA s.r.o.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141" t="s">
        <v>34</v>
      </c>
      <c r="J55" s="37" t="str">
        <f>E24</f>
        <v>Krajovský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96</v>
      </c>
      <c r="D57" s="173"/>
      <c r="E57" s="173"/>
      <c r="F57" s="173"/>
      <c r="G57" s="173"/>
      <c r="H57" s="173"/>
      <c r="I57" s="174"/>
      <c r="J57" s="175" t="s">
        <v>97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70</v>
      </c>
      <c r="D59" s="41"/>
      <c r="E59" s="41"/>
      <c r="F59" s="41"/>
      <c r="G59" s="41"/>
      <c r="H59" s="41"/>
      <c r="I59" s="137"/>
      <c r="J59" s="103">
        <f>J83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98</v>
      </c>
    </row>
    <row r="60" spans="1:31" s="9" customFormat="1" ht="24.95" customHeight="1">
      <c r="A60" s="9"/>
      <c r="B60" s="177"/>
      <c r="C60" s="178"/>
      <c r="D60" s="179" t="s">
        <v>109</v>
      </c>
      <c r="E60" s="180"/>
      <c r="F60" s="180"/>
      <c r="G60" s="180"/>
      <c r="H60" s="180"/>
      <c r="I60" s="181"/>
      <c r="J60" s="182">
        <f>J84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85"/>
      <c r="D61" s="186" t="s">
        <v>1304</v>
      </c>
      <c r="E61" s="187"/>
      <c r="F61" s="187"/>
      <c r="G61" s="187"/>
      <c r="H61" s="187"/>
      <c r="I61" s="188"/>
      <c r="J61" s="189">
        <f>J85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4"/>
      <c r="C62" s="185"/>
      <c r="D62" s="186" t="s">
        <v>1305</v>
      </c>
      <c r="E62" s="187"/>
      <c r="F62" s="187"/>
      <c r="G62" s="187"/>
      <c r="H62" s="187"/>
      <c r="I62" s="188"/>
      <c r="J62" s="189">
        <f>J105</f>
        <v>0</v>
      </c>
      <c r="K62" s="185"/>
      <c r="L62" s="19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4"/>
      <c r="C63" s="185"/>
      <c r="D63" s="186" t="s">
        <v>1306</v>
      </c>
      <c r="E63" s="187"/>
      <c r="F63" s="187"/>
      <c r="G63" s="187"/>
      <c r="H63" s="187"/>
      <c r="I63" s="188"/>
      <c r="J63" s="189">
        <f>J472</f>
        <v>0</v>
      </c>
      <c r="K63" s="185"/>
      <c r="L63" s="19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137"/>
      <c r="J64" s="41"/>
      <c r="K64" s="41"/>
      <c r="L64" s="138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167"/>
      <c r="J65" s="61"/>
      <c r="K65" s="61"/>
      <c r="L65" s="138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170"/>
      <c r="J69" s="63"/>
      <c r="K69" s="63"/>
      <c r="L69" s="138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117</v>
      </c>
      <c r="D70" s="41"/>
      <c r="E70" s="41"/>
      <c r="F70" s="41"/>
      <c r="G70" s="41"/>
      <c r="H70" s="41"/>
      <c r="I70" s="137"/>
      <c r="J70" s="41"/>
      <c r="K70" s="41"/>
      <c r="L70" s="138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137"/>
      <c r="J71" s="41"/>
      <c r="K71" s="41"/>
      <c r="L71" s="13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137"/>
      <c r="J72" s="41"/>
      <c r="K72" s="41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171" t="str">
        <f>E7</f>
        <v>Snížení energetické náročnosti objektu gymnázia Stříbro Soběslavova 1426</v>
      </c>
      <c r="F73" s="33"/>
      <c r="G73" s="33"/>
      <c r="H73" s="33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93</v>
      </c>
      <c r="D74" s="41"/>
      <c r="E74" s="41"/>
      <c r="F74" s="41"/>
      <c r="G74" s="41"/>
      <c r="H74" s="41"/>
      <c r="I74" s="137"/>
      <c r="J74" s="41"/>
      <c r="K74" s="4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70" t="str">
        <f>E9</f>
        <v>03 - VZT</v>
      </c>
      <c r="F75" s="41"/>
      <c r="G75" s="41"/>
      <c r="H75" s="41"/>
      <c r="I75" s="137"/>
      <c r="J75" s="41"/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137"/>
      <c r="J76" s="41"/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21</v>
      </c>
      <c r="D77" s="41"/>
      <c r="E77" s="41"/>
      <c r="F77" s="28" t="str">
        <f>F12</f>
        <v>Stříbro</v>
      </c>
      <c r="G77" s="41"/>
      <c r="H77" s="41"/>
      <c r="I77" s="141" t="s">
        <v>23</v>
      </c>
      <c r="J77" s="73" t="str">
        <f>IF(J12="","",J12)</f>
        <v>14. 1. 2020</v>
      </c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137"/>
      <c r="J78" s="41"/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15" customHeight="1">
      <c r="A79" s="39"/>
      <c r="B79" s="40"/>
      <c r="C79" s="33" t="s">
        <v>25</v>
      </c>
      <c r="D79" s="41"/>
      <c r="E79" s="41"/>
      <c r="F79" s="28" t="str">
        <f>E15</f>
        <v xml:space="preserve"> </v>
      </c>
      <c r="G79" s="41"/>
      <c r="H79" s="41"/>
      <c r="I79" s="141" t="s">
        <v>31</v>
      </c>
      <c r="J79" s="37" t="str">
        <f>E21</f>
        <v>DRAKISA s.r.o.</v>
      </c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3" t="s">
        <v>29</v>
      </c>
      <c r="D80" s="41"/>
      <c r="E80" s="41"/>
      <c r="F80" s="28" t="str">
        <f>IF(E18="","",E18)</f>
        <v>Vyplň údaj</v>
      </c>
      <c r="G80" s="41"/>
      <c r="H80" s="41"/>
      <c r="I80" s="141" t="s">
        <v>34</v>
      </c>
      <c r="J80" s="37" t="str">
        <f>E24</f>
        <v>Krajovský</v>
      </c>
      <c r="K80" s="41"/>
      <c r="L80" s="13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137"/>
      <c r="J81" s="41"/>
      <c r="K81" s="41"/>
      <c r="L81" s="13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91"/>
      <c r="B82" s="192"/>
      <c r="C82" s="193" t="s">
        <v>118</v>
      </c>
      <c r="D82" s="194" t="s">
        <v>57</v>
      </c>
      <c r="E82" s="194" t="s">
        <v>53</v>
      </c>
      <c r="F82" s="194" t="s">
        <v>54</v>
      </c>
      <c r="G82" s="194" t="s">
        <v>119</v>
      </c>
      <c r="H82" s="194" t="s">
        <v>120</v>
      </c>
      <c r="I82" s="195" t="s">
        <v>121</v>
      </c>
      <c r="J82" s="194" t="s">
        <v>97</v>
      </c>
      <c r="K82" s="196" t="s">
        <v>122</v>
      </c>
      <c r="L82" s="197"/>
      <c r="M82" s="93" t="s">
        <v>19</v>
      </c>
      <c r="N82" s="94" t="s">
        <v>42</v>
      </c>
      <c r="O82" s="94" t="s">
        <v>123</v>
      </c>
      <c r="P82" s="94" t="s">
        <v>124</v>
      </c>
      <c r="Q82" s="94" t="s">
        <v>125</v>
      </c>
      <c r="R82" s="94" t="s">
        <v>126</v>
      </c>
      <c r="S82" s="94" t="s">
        <v>127</v>
      </c>
      <c r="T82" s="95" t="s">
        <v>128</v>
      </c>
      <c r="U82" s="191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</row>
    <row r="83" spans="1:63" s="2" customFormat="1" ht="22.8" customHeight="1">
      <c r="A83" s="39"/>
      <c r="B83" s="40"/>
      <c r="C83" s="100" t="s">
        <v>129</v>
      </c>
      <c r="D83" s="41"/>
      <c r="E83" s="41"/>
      <c r="F83" s="41"/>
      <c r="G83" s="41"/>
      <c r="H83" s="41"/>
      <c r="I83" s="137"/>
      <c r="J83" s="198">
        <f>BK83</f>
        <v>0</v>
      </c>
      <c r="K83" s="41"/>
      <c r="L83" s="45"/>
      <c r="M83" s="96"/>
      <c r="N83" s="199"/>
      <c r="O83" s="97"/>
      <c r="P83" s="200">
        <f>P84</f>
        <v>0</v>
      </c>
      <c r="Q83" s="97"/>
      <c r="R83" s="200">
        <f>R84</f>
        <v>3.6460850000000002</v>
      </c>
      <c r="S83" s="97"/>
      <c r="T83" s="201">
        <f>T84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71</v>
      </c>
      <c r="AU83" s="18" t="s">
        <v>98</v>
      </c>
      <c r="BK83" s="202">
        <f>BK84</f>
        <v>0</v>
      </c>
    </row>
    <row r="84" spans="1:63" s="12" customFormat="1" ht="25.9" customHeight="1">
      <c r="A84" s="12"/>
      <c r="B84" s="203"/>
      <c r="C84" s="204"/>
      <c r="D84" s="205" t="s">
        <v>71</v>
      </c>
      <c r="E84" s="206" t="s">
        <v>731</v>
      </c>
      <c r="F84" s="206" t="s">
        <v>732</v>
      </c>
      <c r="G84" s="204"/>
      <c r="H84" s="204"/>
      <c r="I84" s="207"/>
      <c r="J84" s="208">
        <f>BK84</f>
        <v>0</v>
      </c>
      <c r="K84" s="204"/>
      <c r="L84" s="209"/>
      <c r="M84" s="210"/>
      <c r="N84" s="211"/>
      <c r="O84" s="211"/>
      <c r="P84" s="212">
        <f>P85+P105+P472</f>
        <v>0</v>
      </c>
      <c r="Q84" s="211"/>
      <c r="R84" s="212">
        <f>R85+R105+R472</f>
        <v>3.6460850000000002</v>
      </c>
      <c r="S84" s="211"/>
      <c r="T84" s="213">
        <f>T85+T105+T472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4" t="s">
        <v>82</v>
      </c>
      <c r="AT84" s="215" t="s">
        <v>71</v>
      </c>
      <c r="AU84" s="215" t="s">
        <v>72</v>
      </c>
      <c r="AY84" s="214" t="s">
        <v>132</v>
      </c>
      <c r="BK84" s="216">
        <f>BK85+BK105+BK472</f>
        <v>0</v>
      </c>
    </row>
    <row r="85" spans="1:63" s="12" customFormat="1" ht="22.8" customHeight="1">
      <c r="A85" s="12"/>
      <c r="B85" s="203"/>
      <c r="C85" s="204"/>
      <c r="D85" s="205" t="s">
        <v>71</v>
      </c>
      <c r="E85" s="217" t="s">
        <v>1307</v>
      </c>
      <c r="F85" s="217" t="s">
        <v>1308</v>
      </c>
      <c r="G85" s="204"/>
      <c r="H85" s="204"/>
      <c r="I85" s="207"/>
      <c r="J85" s="218">
        <f>BK85</f>
        <v>0</v>
      </c>
      <c r="K85" s="204"/>
      <c r="L85" s="209"/>
      <c r="M85" s="210"/>
      <c r="N85" s="211"/>
      <c r="O85" s="211"/>
      <c r="P85" s="212">
        <f>SUM(P86:P104)</f>
        <v>0</v>
      </c>
      <c r="Q85" s="211"/>
      <c r="R85" s="212">
        <f>SUM(R86:R104)</f>
        <v>0.62958</v>
      </c>
      <c r="S85" s="211"/>
      <c r="T85" s="213">
        <f>SUM(T86:T104)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4" t="s">
        <v>82</v>
      </c>
      <c r="AT85" s="215" t="s">
        <v>71</v>
      </c>
      <c r="AU85" s="215" t="s">
        <v>80</v>
      </c>
      <c r="AY85" s="214" t="s">
        <v>132</v>
      </c>
      <c r="BK85" s="216">
        <f>SUM(BK86:BK104)</f>
        <v>0</v>
      </c>
    </row>
    <row r="86" spans="1:65" s="2" customFormat="1" ht="21.75" customHeight="1">
      <c r="A86" s="39"/>
      <c r="B86" s="40"/>
      <c r="C86" s="219" t="s">
        <v>80</v>
      </c>
      <c r="D86" s="219" t="s">
        <v>134</v>
      </c>
      <c r="E86" s="220" t="s">
        <v>1309</v>
      </c>
      <c r="F86" s="221" t="s">
        <v>1310</v>
      </c>
      <c r="G86" s="222" t="s">
        <v>137</v>
      </c>
      <c r="H86" s="223">
        <v>186</v>
      </c>
      <c r="I86" s="224"/>
      <c r="J86" s="225">
        <f>ROUND(I86*H86,2)</f>
        <v>0</v>
      </c>
      <c r="K86" s="221" t="s">
        <v>138</v>
      </c>
      <c r="L86" s="45"/>
      <c r="M86" s="226" t="s">
        <v>19</v>
      </c>
      <c r="N86" s="227" t="s">
        <v>43</v>
      </c>
      <c r="O86" s="85"/>
      <c r="P86" s="228">
        <f>O86*H86</f>
        <v>0</v>
      </c>
      <c r="Q86" s="228">
        <v>0.00053</v>
      </c>
      <c r="R86" s="228">
        <f>Q86*H86</f>
        <v>0.09858</v>
      </c>
      <c r="S86" s="228">
        <v>0</v>
      </c>
      <c r="T86" s="229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30" t="s">
        <v>239</v>
      </c>
      <c r="AT86" s="230" t="s">
        <v>134</v>
      </c>
      <c r="AU86" s="230" t="s">
        <v>82</v>
      </c>
      <c r="AY86" s="18" t="s">
        <v>132</v>
      </c>
      <c r="BE86" s="231">
        <f>IF(N86="základní",J86,0)</f>
        <v>0</v>
      </c>
      <c r="BF86" s="231">
        <f>IF(N86="snížená",J86,0)</f>
        <v>0</v>
      </c>
      <c r="BG86" s="231">
        <f>IF(N86="zákl. přenesená",J86,0)</f>
        <v>0</v>
      </c>
      <c r="BH86" s="231">
        <f>IF(N86="sníž. přenesená",J86,0)</f>
        <v>0</v>
      </c>
      <c r="BI86" s="231">
        <f>IF(N86="nulová",J86,0)</f>
        <v>0</v>
      </c>
      <c r="BJ86" s="18" t="s">
        <v>80</v>
      </c>
      <c r="BK86" s="231">
        <f>ROUND(I86*H86,2)</f>
        <v>0</v>
      </c>
      <c r="BL86" s="18" t="s">
        <v>239</v>
      </c>
      <c r="BM86" s="230" t="s">
        <v>1311</v>
      </c>
    </row>
    <row r="87" spans="1:47" s="2" customFormat="1" ht="12">
      <c r="A87" s="39"/>
      <c r="B87" s="40"/>
      <c r="C87" s="41"/>
      <c r="D87" s="232" t="s">
        <v>141</v>
      </c>
      <c r="E87" s="41"/>
      <c r="F87" s="233" t="s">
        <v>1312</v>
      </c>
      <c r="G87" s="41"/>
      <c r="H87" s="41"/>
      <c r="I87" s="137"/>
      <c r="J87" s="41"/>
      <c r="K87" s="41"/>
      <c r="L87" s="45"/>
      <c r="M87" s="234"/>
      <c r="N87" s="235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141</v>
      </c>
      <c r="AU87" s="18" t="s">
        <v>82</v>
      </c>
    </row>
    <row r="88" spans="1:51" s="13" customFormat="1" ht="12">
      <c r="A88" s="13"/>
      <c r="B88" s="236"/>
      <c r="C88" s="237"/>
      <c r="D88" s="232" t="s">
        <v>143</v>
      </c>
      <c r="E88" s="238" t="s">
        <v>19</v>
      </c>
      <c r="F88" s="239" t="s">
        <v>1313</v>
      </c>
      <c r="G88" s="237"/>
      <c r="H88" s="238" t="s">
        <v>19</v>
      </c>
      <c r="I88" s="240"/>
      <c r="J88" s="237"/>
      <c r="K88" s="237"/>
      <c r="L88" s="241"/>
      <c r="M88" s="242"/>
      <c r="N88" s="243"/>
      <c r="O88" s="243"/>
      <c r="P88" s="243"/>
      <c r="Q88" s="243"/>
      <c r="R88" s="243"/>
      <c r="S88" s="243"/>
      <c r="T88" s="244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45" t="s">
        <v>143</v>
      </c>
      <c r="AU88" s="245" t="s">
        <v>82</v>
      </c>
      <c r="AV88" s="13" t="s">
        <v>80</v>
      </c>
      <c r="AW88" s="13" t="s">
        <v>33</v>
      </c>
      <c r="AX88" s="13" t="s">
        <v>72</v>
      </c>
      <c r="AY88" s="245" t="s">
        <v>132</v>
      </c>
    </row>
    <row r="89" spans="1:51" s="14" customFormat="1" ht="12">
      <c r="A89" s="14"/>
      <c r="B89" s="246"/>
      <c r="C89" s="247"/>
      <c r="D89" s="232" t="s">
        <v>143</v>
      </c>
      <c r="E89" s="248" t="s">
        <v>19</v>
      </c>
      <c r="F89" s="249" t="s">
        <v>1314</v>
      </c>
      <c r="G89" s="247"/>
      <c r="H89" s="250">
        <v>90</v>
      </c>
      <c r="I89" s="251"/>
      <c r="J89" s="247"/>
      <c r="K89" s="247"/>
      <c r="L89" s="252"/>
      <c r="M89" s="253"/>
      <c r="N89" s="254"/>
      <c r="O89" s="254"/>
      <c r="P89" s="254"/>
      <c r="Q89" s="254"/>
      <c r="R89" s="254"/>
      <c r="S89" s="254"/>
      <c r="T89" s="255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56" t="s">
        <v>143</v>
      </c>
      <c r="AU89" s="256" t="s">
        <v>82</v>
      </c>
      <c r="AV89" s="14" t="s">
        <v>82</v>
      </c>
      <c r="AW89" s="14" t="s">
        <v>33</v>
      </c>
      <c r="AX89" s="14" t="s">
        <v>72</v>
      </c>
      <c r="AY89" s="256" t="s">
        <v>132</v>
      </c>
    </row>
    <row r="90" spans="1:51" s="13" customFormat="1" ht="12">
      <c r="A90" s="13"/>
      <c r="B90" s="236"/>
      <c r="C90" s="237"/>
      <c r="D90" s="232" t="s">
        <v>143</v>
      </c>
      <c r="E90" s="238" t="s">
        <v>19</v>
      </c>
      <c r="F90" s="239" t="s">
        <v>1315</v>
      </c>
      <c r="G90" s="237"/>
      <c r="H90" s="238" t="s">
        <v>19</v>
      </c>
      <c r="I90" s="240"/>
      <c r="J90" s="237"/>
      <c r="K90" s="237"/>
      <c r="L90" s="241"/>
      <c r="M90" s="242"/>
      <c r="N90" s="243"/>
      <c r="O90" s="243"/>
      <c r="P90" s="243"/>
      <c r="Q90" s="243"/>
      <c r="R90" s="243"/>
      <c r="S90" s="243"/>
      <c r="T90" s="244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45" t="s">
        <v>143</v>
      </c>
      <c r="AU90" s="245" t="s">
        <v>82</v>
      </c>
      <c r="AV90" s="13" t="s">
        <v>80</v>
      </c>
      <c r="AW90" s="13" t="s">
        <v>33</v>
      </c>
      <c r="AX90" s="13" t="s">
        <v>72</v>
      </c>
      <c r="AY90" s="245" t="s">
        <v>132</v>
      </c>
    </row>
    <row r="91" spans="1:51" s="14" customFormat="1" ht="12">
      <c r="A91" s="14"/>
      <c r="B91" s="246"/>
      <c r="C91" s="247"/>
      <c r="D91" s="232" t="s">
        <v>143</v>
      </c>
      <c r="E91" s="248" t="s">
        <v>19</v>
      </c>
      <c r="F91" s="249" t="s">
        <v>488</v>
      </c>
      <c r="G91" s="247"/>
      <c r="H91" s="250">
        <v>45</v>
      </c>
      <c r="I91" s="251"/>
      <c r="J91" s="247"/>
      <c r="K91" s="247"/>
      <c r="L91" s="252"/>
      <c r="M91" s="253"/>
      <c r="N91" s="254"/>
      <c r="O91" s="254"/>
      <c r="P91" s="254"/>
      <c r="Q91" s="254"/>
      <c r="R91" s="254"/>
      <c r="S91" s="254"/>
      <c r="T91" s="255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56" t="s">
        <v>143</v>
      </c>
      <c r="AU91" s="256" t="s">
        <v>82</v>
      </c>
      <c r="AV91" s="14" t="s">
        <v>82</v>
      </c>
      <c r="AW91" s="14" t="s">
        <v>33</v>
      </c>
      <c r="AX91" s="14" t="s">
        <v>72</v>
      </c>
      <c r="AY91" s="256" t="s">
        <v>132</v>
      </c>
    </row>
    <row r="92" spans="1:51" s="13" customFormat="1" ht="12">
      <c r="A92" s="13"/>
      <c r="B92" s="236"/>
      <c r="C92" s="237"/>
      <c r="D92" s="232" t="s">
        <v>143</v>
      </c>
      <c r="E92" s="238" t="s">
        <v>19</v>
      </c>
      <c r="F92" s="239" t="s">
        <v>1316</v>
      </c>
      <c r="G92" s="237"/>
      <c r="H92" s="238" t="s">
        <v>19</v>
      </c>
      <c r="I92" s="240"/>
      <c r="J92" s="237"/>
      <c r="K92" s="237"/>
      <c r="L92" s="241"/>
      <c r="M92" s="242"/>
      <c r="N92" s="243"/>
      <c r="O92" s="243"/>
      <c r="P92" s="243"/>
      <c r="Q92" s="243"/>
      <c r="R92" s="243"/>
      <c r="S92" s="243"/>
      <c r="T92" s="244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5" t="s">
        <v>143</v>
      </c>
      <c r="AU92" s="245" t="s">
        <v>82</v>
      </c>
      <c r="AV92" s="13" t="s">
        <v>80</v>
      </c>
      <c r="AW92" s="13" t="s">
        <v>33</v>
      </c>
      <c r="AX92" s="13" t="s">
        <v>72</v>
      </c>
      <c r="AY92" s="245" t="s">
        <v>132</v>
      </c>
    </row>
    <row r="93" spans="1:51" s="14" customFormat="1" ht="12">
      <c r="A93" s="14"/>
      <c r="B93" s="246"/>
      <c r="C93" s="247"/>
      <c r="D93" s="232" t="s">
        <v>143</v>
      </c>
      <c r="E93" s="248" t="s">
        <v>19</v>
      </c>
      <c r="F93" s="249" t="s">
        <v>342</v>
      </c>
      <c r="G93" s="247"/>
      <c r="H93" s="250">
        <v>25</v>
      </c>
      <c r="I93" s="251"/>
      <c r="J93" s="247"/>
      <c r="K93" s="247"/>
      <c r="L93" s="252"/>
      <c r="M93" s="253"/>
      <c r="N93" s="254"/>
      <c r="O93" s="254"/>
      <c r="P93" s="254"/>
      <c r="Q93" s="254"/>
      <c r="R93" s="254"/>
      <c r="S93" s="254"/>
      <c r="T93" s="255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56" t="s">
        <v>143</v>
      </c>
      <c r="AU93" s="256" t="s">
        <v>82</v>
      </c>
      <c r="AV93" s="14" t="s">
        <v>82</v>
      </c>
      <c r="AW93" s="14" t="s">
        <v>33</v>
      </c>
      <c r="AX93" s="14" t="s">
        <v>72</v>
      </c>
      <c r="AY93" s="256" t="s">
        <v>132</v>
      </c>
    </row>
    <row r="94" spans="1:51" s="13" customFormat="1" ht="12">
      <c r="A94" s="13"/>
      <c r="B94" s="236"/>
      <c r="C94" s="237"/>
      <c r="D94" s="232" t="s">
        <v>143</v>
      </c>
      <c r="E94" s="238" t="s">
        <v>19</v>
      </c>
      <c r="F94" s="239" t="s">
        <v>1317</v>
      </c>
      <c r="G94" s="237"/>
      <c r="H94" s="238" t="s">
        <v>19</v>
      </c>
      <c r="I94" s="240"/>
      <c r="J94" s="237"/>
      <c r="K94" s="237"/>
      <c r="L94" s="241"/>
      <c r="M94" s="242"/>
      <c r="N94" s="243"/>
      <c r="O94" s="243"/>
      <c r="P94" s="243"/>
      <c r="Q94" s="243"/>
      <c r="R94" s="243"/>
      <c r="S94" s="243"/>
      <c r="T94" s="244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5" t="s">
        <v>143</v>
      </c>
      <c r="AU94" s="245" t="s">
        <v>82</v>
      </c>
      <c r="AV94" s="13" t="s">
        <v>80</v>
      </c>
      <c r="AW94" s="13" t="s">
        <v>33</v>
      </c>
      <c r="AX94" s="13" t="s">
        <v>72</v>
      </c>
      <c r="AY94" s="245" t="s">
        <v>132</v>
      </c>
    </row>
    <row r="95" spans="1:51" s="14" customFormat="1" ht="12">
      <c r="A95" s="14"/>
      <c r="B95" s="246"/>
      <c r="C95" s="247"/>
      <c r="D95" s="232" t="s">
        <v>143</v>
      </c>
      <c r="E95" s="248" t="s">
        <v>19</v>
      </c>
      <c r="F95" s="249" t="s">
        <v>155</v>
      </c>
      <c r="G95" s="247"/>
      <c r="H95" s="250">
        <v>3</v>
      </c>
      <c r="I95" s="251"/>
      <c r="J95" s="247"/>
      <c r="K95" s="247"/>
      <c r="L95" s="252"/>
      <c r="M95" s="253"/>
      <c r="N95" s="254"/>
      <c r="O95" s="254"/>
      <c r="P95" s="254"/>
      <c r="Q95" s="254"/>
      <c r="R95" s="254"/>
      <c r="S95" s="254"/>
      <c r="T95" s="255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56" t="s">
        <v>143</v>
      </c>
      <c r="AU95" s="256" t="s">
        <v>82</v>
      </c>
      <c r="AV95" s="14" t="s">
        <v>82</v>
      </c>
      <c r="AW95" s="14" t="s">
        <v>33</v>
      </c>
      <c r="AX95" s="14" t="s">
        <v>72</v>
      </c>
      <c r="AY95" s="256" t="s">
        <v>132</v>
      </c>
    </row>
    <row r="96" spans="1:51" s="13" customFormat="1" ht="12">
      <c r="A96" s="13"/>
      <c r="B96" s="236"/>
      <c r="C96" s="237"/>
      <c r="D96" s="232" t="s">
        <v>143</v>
      </c>
      <c r="E96" s="238" t="s">
        <v>19</v>
      </c>
      <c r="F96" s="239" t="s">
        <v>1318</v>
      </c>
      <c r="G96" s="237"/>
      <c r="H96" s="238" t="s">
        <v>19</v>
      </c>
      <c r="I96" s="240"/>
      <c r="J96" s="237"/>
      <c r="K96" s="237"/>
      <c r="L96" s="241"/>
      <c r="M96" s="242"/>
      <c r="N96" s="243"/>
      <c r="O96" s="243"/>
      <c r="P96" s="243"/>
      <c r="Q96" s="243"/>
      <c r="R96" s="243"/>
      <c r="S96" s="243"/>
      <c r="T96" s="24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5" t="s">
        <v>143</v>
      </c>
      <c r="AU96" s="245" t="s">
        <v>82</v>
      </c>
      <c r="AV96" s="13" t="s">
        <v>80</v>
      </c>
      <c r="AW96" s="13" t="s">
        <v>33</v>
      </c>
      <c r="AX96" s="13" t="s">
        <v>72</v>
      </c>
      <c r="AY96" s="245" t="s">
        <v>132</v>
      </c>
    </row>
    <row r="97" spans="1:51" s="14" customFormat="1" ht="12">
      <c r="A97" s="14"/>
      <c r="B97" s="246"/>
      <c r="C97" s="247"/>
      <c r="D97" s="232" t="s">
        <v>143</v>
      </c>
      <c r="E97" s="248" t="s">
        <v>19</v>
      </c>
      <c r="F97" s="249" t="s">
        <v>1319</v>
      </c>
      <c r="G97" s="247"/>
      <c r="H97" s="250">
        <v>23</v>
      </c>
      <c r="I97" s="251"/>
      <c r="J97" s="247"/>
      <c r="K97" s="247"/>
      <c r="L97" s="252"/>
      <c r="M97" s="253"/>
      <c r="N97" s="254"/>
      <c r="O97" s="254"/>
      <c r="P97" s="254"/>
      <c r="Q97" s="254"/>
      <c r="R97" s="254"/>
      <c r="S97" s="254"/>
      <c r="T97" s="255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56" t="s">
        <v>143</v>
      </c>
      <c r="AU97" s="256" t="s">
        <v>82</v>
      </c>
      <c r="AV97" s="14" t="s">
        <v>82</v>
      </c>
      <c r="AW97" s="14" t="s">
        <v>33</v>
      </c>
      <c r="AX97" s="14" t="s">
        <v>72</v>
      </c>
      <c r="AY97" s="256" t="s">
        <v>132</v>
      </c>
    </row>
    <row r="98" spans="1:51" s="15" customFormat="1" ht="12">
      <c r="A98" s="15"/>
      <c r="B98" s="257"/>
      <c r="C98" s="258"/>
      <c r="D98" s="232" t="s">
        <v>143</v>
      </c>
      <c r="E98" s="259" t="s">
        <v>19</v>
      </c>
      <c r="F98" s="260" t="s">
        <v>148</v>
      </c>
      <c r="G98" s="258"/>
      <c r="H98" s="261">
        <v>186</v>
      </c>
      <c r="I98" s="262"/>
      <c r="J98" s="258"/>
      <c r="K98" s="258"/>
      <c r="L98" s="263"/>
      <c r="M98" s="264"/>
      <c r="N98" s="265"/>
      <c r="O98" s="265"/>
      <c r="P98" s="265"/>
      <c r="Q98" s="265"/>
      <c r="R98" s="265"/>
      <c r="S98" s="265"/>
      <c r="T98" s="266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67" t="s">
        <v>143</v>
      </c>
      <c r="AU98" s="267" t="s">
        <v>82</v>
      </c>
      <c r="AV98" s="15" t="s">
        <v>139</v>
      </c>
      <c r="AW98" s="15" t="s">
        <v>33</v>
      </c>
      <c r="AX98" s="15" t="s">
        <v>80</v>
      </c>
      <c r="AY98" s="267" t="s">
        <v>132</v>
      </c>
    </row>
    <row r="99" spans="1:65" s="2" customFormat="1" ht="21.75" customHeight="1">
      <c r="A99" s="39"/>
      <c r="B99" s="40"/>
      <c r="C99" s="268" t="s">
        <v>82</v>
      </c>
      <c r="D99" s="268" t="s">
        <v>220</v>
      </c>
      <c r="E99" s="269" t="s">
        <v>1320</v>
      </c>
      <c r="F99" s="270" t="s">
        <v>1321</v>
      </c>
      <c r="G99" s="271" t="s">
        <v>137</v>
      </c>
      <c r="H99" s="272">
        <v>80</v>
      </c>
      <c r="I99" s="273"/>
      <c r="J99" s="274">
        <f>ROUND(I99*H99,2)</f>
        <v>0</v>
      </c>
      <c r="K99" s="270" t="s">
        <v>138</v>
      </c>
      <c r="L99" s="275"/>
      <c r="M99" s="276" t="s">
        <v>19</v>
      </c>
      <c r="N99" s="277" t="s">
        <v>43</v>
      </c>
      <c r="O99" s="85"/>
      <c r="P99" s="228">
        <f>O99*H99</f>
        <v>0</v>
      </c>
      <c r="Q99" s="228">
        <v>0.002</v>
      </c>
      <c r="R99" s="228">
        <f>Q99*H99</f>
        <v>0.16</v>
      </c>
      <c r="S99" s="228">
        <v>0</v>
      </c>
      <c r="T99" s="229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30" t="s">
        <v>396</v>
      </c>
      <c r="AT99" s="230" t="s">
        <v>220</v>
      </c>
      <c r="AU99" s="230" t="s">
        <v>82</v>
      </c>
      <c r="AY99" s="18" t="s">
        <v>132</v>
      </c>
      <c r="BE99" s="231">
        <f>IF(N99="základní",J99,0)</f>
        <v>0</v>
      </c>
      <c r="BF99" s="231">
        <f>IF(N99="snížená",J99,0)</f>
        <v>0</v>
      </c>
      <c r="BG99" s="231">
        <f>IF(N99="zákl. přenesená",J99,0)</f>
        <v>0</v>
      </c>
      <c r="BH99" s="231">
        <f>IF(N99="sníž. přenesená",J99,0)</f>
        <v>0</v>
      </c>
      <c r="BI99" s="231">
        <f>IF(N99="nulová",J99,0)</f>
        <v>0</v>
      </c>
      <c r="BJ99" s="18" t="s">
        <v>80</v>
      </c>
      <c r="BK99" s="231">
        <f>ROUND(I99*H99,2)</f>
        <v>0</v>
      </c>
      <c r="BL99" s="18" t="s">
        <v>239</v>
      </c>
      <c r="BM99" s="230" t="s">
        <v>1322</v>
      </c>
    </row>
    <row r="100" spans="1:47" s="2" customFormat="1" ht="12">
      <c r="A100" s="39"/>
      <c r="B100" s="40"/>
      <c r="C100" s="41"/>
      <c r="D100" s="232" t="s">
        <v>141</v>
      </c>
      <c r="E100" s="41"/>
      <c r="F100" s="233" t="s">
        <v>1321</v>
      </c>
      <c r="G100" s="41"/>
      <c r="H100" s="41"/>
      <c r="I100" s="137"/>
      <c r="J100" s="41"/>
      <c r="K100" s="41"/>
      <c r="L100" s="45"/>
      <c r="M100" s="234"/>
      <c r="N100" s="235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141</v>
      </c>
      <c r="AU100" s="18" t="s">
        <v>82</v>
      </c>
    </row>
    <row r="101" spans="1:65" s="2" customFormat="1" ht="21.75" customHeight="1">
      <c r="A101" s="39"/>
      <c r="B101" s="40"/>
      <c r="C101" s="268" t="s">
        <v>155</v>
      </c>
      <c r="D101" s="268" t="s">
        <v>220</v>
      </c>
      <c r="E101" s="269" t="s">
        <v>1323</v>
      </c>
      <c r="F101" s="270" t="s">
        <v>1324</v>
      </c>
      <c r="G101" s="271" t="s">
        <v>137</v>
      </c>
      <c r="H101" s="272">
        <v>106</v>
      </c>
      <c r="I101" s="273"/>
      <c r="J101" s="274">
        <f>ROUND(I101*H101,2)</f>
        <v>0</v>
      </c>
      <c r="K101" s="270" t="s">
        <v>138</v>
      </c>
      <c r="L101" s="275"/>
      <c r="M101" s="276" t="s">
        <v>19</v>
      </c>
      <c r="N101" s="277" t="s">
        <v>43</v>
      </c>
      <c r="O101" s="85"/>
      <c r="P101" s="228">
        <f>O101*H101</f>
        <v>0</v>
      </c>
      <c r="Q101" s="228">
        <v>0.0035</v>
      </c>
      <c r="R101" s="228">
        <f>Q101*H101</f>
        <v>0.371</v>
      </c>
      <c r="S101" s="228">
        <v>0</v>
      </c>
      <c r="T101" s="229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30" t="s">
        <v>396</v>
      </c>
      <c r="AT101" s="230" t="s">
        <v>220</v>
      </c>
      <c r="AU101" s="230" t="s">
        <v>82</v>
      </c>
      <c r="AY101" s="18" t="s">
        <v>132</v>
      </c>
      <c r="BE101" s="231">
        <f>IF(N101="základní",J101,0)</f>
        <v>0</v>
      </c>
      <c r="BF101" s="231">
        <f>IF(N101="snížená",J101,0)</f>
        <v>0</v>
      </c>
      <c r="BG101" s="231">
        <f>IF(N101="zákl. přenesená",J101,0)</f>
        <v>0</v>
      </c>
      <c r="BH101" s="231">
        <f>IF(N101="sníž. přenesená",J101,0)</f>
        <v>0</v>
      </c>
      <c r="BI101" s="231">
        <f>IF(N101="nulová",J101,0)</f>
        <v>0</v>
      </c>
      <c r="BJ101" s="18" t="s">
        <v>80</v>
      </c>
      <c r="BK101" s="231">
        <f>ROUND(I101*H101,2)</f>
        <v>0</v>
      </c>
      <c r="BL101" s="18" t="s">
        <v>239</v>
      </c>
      <c r="BM101" s="230" t="s">
        <v>1325</v>
      </c>
    </row>
    <row r="102" spans="1:47" s="2" customFormat="1" ht="12">
      <c r="A102" s="39"/>
      <c r="B102" s="40"/>
      <c r="C102" s="41"/>
      <c r="D102" s="232" t="s">
        <v>141</v>
      </c>
      <c r="E102" s="41"/>
      <c r="F102" s="233" t="s">
        <v>1324</v>
      </c>
      <c r="G102" s="41"/>
      <c r="H102" s="41"/>
      <c r="I102" s="137"/>
      <c r="J102" s="41"/>
      <c r="K102" s="41"/>
      <c r="L102" s="45"/>
      <c r="M102" s="234"/>
      <c r="N102" s="235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141</v>
      </c>
      <c r="AU102" s="18" t="s">
        <v>82</v>
      </c>
    </row>
    <row r="103" spans="1:51" s="14" customFormat="1" ht="12">
      <c r="A103" s="14"/>
      <c r="B103" s="246"/>
      <c r="C103" s="247"/>
      <c r="D103" s="232" t="s">
        <v>143</v>
      </c>
      <c r="E103" s="248" t="s">
        <v>19</v>
      </c>
      <c r="F103" s="249" t="s">
        <v>1326</v>
      </c>
      <c r="G103" s="247"/>
      <c r="H103" s="250">
        <v>106</v>
      </c>
      <c r="I103" s="251"/>
      <c r="J103" s="247"/>
      <c r="K103" s="247"/>
      <c r="L103" s="252"/>
      <c r="M103" s="253"/>
      <c r="N103" s="254"/>
      <c r="O103" s="254"/>
      <c r="P103" s="254"/>
      <c r="Q103" s="254"/>
      <c r="R103" s="254"/>
      <c r="S103" s="254"/>
      <c r="T103" s="25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6" t="s">
        <v>143</v>
      </c>
      <c r="AU103" s="256" t="s">
        <v>82</v>
      </c>
      <c r="AV103" s="14" t="s">
        <v>82</v>
      </c>
      <c r="AW103" s="14" t="s">
        <v>33</v>
      </c>
      <c r="AX103" s="14" t="s">
        <v>72</v>
      </c>
      <c r="AY103" s="256" t="s">
        <v>132</v>
      </c>
    </row>
    <row r="104" spans="1:51" s="15" customFormat="1" ht="12">
      <c r="A104" s="15"/>
      <c r="B104" s="257"/>
      <c r="C104" s="258"/>
      <c r="D104" s="232" t="s">
        <v>143</v>
      </c>
      <c r="E104" s="259" t="s">
        <v>19</v>
      </c>
      <c r="F104" s="260" t="s">
        <v>148</v>
      </c>
      <c r="G104" s="258"/>
      <c r="H104" s="261">
        <v>106</v>
      </c>
      <c r="I104" s="262"/>
      <c r="J104" s="258"/>
      <c r="K104" s="258"/>
      <c r="L104" s="263"/>
      <c r="M104" s="264"/>
      <c r="N104" s="265"/>
      <c r="O104" s="265"/>
      <c r="P104" s="265"/>
      <c r="Q104" s="265"/>
      <c r="R104" s="265"/>
      <c r="S104" s="265"/>
      <c r="T104" s="266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T104" s="267" t="s">
        <v>143</v>
      </c>
      <c r="AU104" s="267" t="s">
        <v>82</v>
      </c>
      <c r="AV104" s="15" t="s">
        <v>139</v>
      </c>
      <c r="AW104" s="15" t="s">
        <v>33</v>
      </c>
      <c r="AX104" s="15" t="s">
        <v>80</v>
      </c>
      <c r="AY104" s="267" t="s">
        <v>132</v>
      </c>
    </row>
    <row r="105" spans="1:63" s="12" customFormat="1" ht="22.8" customHeight="1">
      <c r="A105" s="12"/>
      <c r="B105" s="203"/>
      <c r="C105" s="204"/>
      <c r="D105" s="205" t="s">
        <v>71</v>
      </c>
      <c r="E105" s="217" t="s">
        <v>1327</v>
      </c>
      <c r="F105" s="217" t="s">
        <v>1328</v>
      </c>
      <c r="G105" s="204"/>
      <c r="H105" s="204"/>
      <c r="I105" s="207"/>
      <c r="J105" s="218">
        <f>BK105</f>
        <v>0</v>
      </c>
      <c r="K105" s="204"/>
      <c r="L105" s="209"/>
      <c r="M105" s="210"/>
      <c r="N105" s="211"/>
      <c r="O105" s="211"/>
      <c r="P105" s="212">
        <f>SUM(P106:P471)</f>
        <v>0</v>
      </c>
      <c r="Q105" s="211"/>
      <c r="R105" s="212">
        <f>SUM(R106:R471)</f>
        <v>3.016505</v>
      </c>
      <c r="S105" s="211"/>
      <c r="T105" s="213">
        <f>SUM(T106:T471)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14" t="s">
        <v>82</v>
      </c>
      <c r="AT105" s="215" t="s">
        <v>71</v>
      </c>
      <c r="AU105" s="215" t="s">
        <v>80</v>
      </c>
      <c r="AY105" s="214" t="s">
        <v>132</v>
      </c>
      <c r="BK105" s="216">
        <f>SUM(BK106:BK471)</f>
        <v>0</v>
      </c>
    </row>
    <row r="106" spans="1:65" s="2" customFormat="1" ht="21.75" customHeight="1">
      <c r="A106" s="39"/>
      <c r="B106" s="40"/>
      <c r="C106" s="219" t="s">
        <v>139</v>
      </c>
      <c r="D106" s="219" t="s">
        <v>134</v>
      </c>
      <c r="E106" s="220" t="s">
        <v>1329</v>
      </c>
      <c r="F106" s="221" t="s">
        <v>1330</v>
      </c>
      <c r="G106" s="222" t="s">
        <v>227</v>
      </c>
      <c r="H106" s="223">
        <v>3</v>
      </c>
      <c r="I106" s="224"/>
      <c r="J106" s="225">
        <f>ROUND(I106*H106,2)</f>
        <v>0</v>
      </c>
      <c r="K106" s="221" t="s">
        <v>138</v>
      </c>
      <c r="L106" s="45"/>
      <c r="M106" s="226" t="s">
        <v>19</v>
      </c>
      <c r="N106" s="227" t="s">
        <v>43</v>
      </c>
      <c r="O106" s="85"/>
      <c r="P106" s="228">
        <f>O106*H106</f>
        <v>0</v>
      </c>
      <c r="Q106" s="228">
        <v>0</v>
      </c>
      <c r="R106" s="228">
        <f>Q106*H106</f>
        <v>0</v>
      </c>
      <c r="S106" s="228">
        <v>0</v>
      </c>
      <c r="T106" s="229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30" t="s">
        <v>239</v>
      </c>
      <c r="AT106" s="230" t="s">
        <v>134</v>
      </c>
      <c r="AU106" s="230" t="s">
        <v>82</v>
      </c>
      <c r="AY106" s="18" t="s">
        <v>132</v>
      </c>
      <c r="BE106" s="231">
        <f>IF(N106="základní",J106,0)</f>
        <v>0</v>
      </c>
      <c r="BF106" s="231">
        <f>IF(N106="snížená",J106,0)</f>
        <v>0</v>
      </c>
      <c r="BG106" s="231">
        <f>IF(N106="zákl. přenesená",J106,0)</f>
        <v>0</v>
      </c>
      <c r="BH106" s="231">
        <f>IF(N106="sníž. přenesená",J106,0)</f>
        <v>0</v>
      </c>
      <c r="BI106" s="231">
        <f>IF(N106="nulová",J106,0)</f>
        <v>0</v>
      </c>
      <c r="BJ106" s="18" t="s">
        <v>80</v>
      </c>
      <c r="BK106" s="231">
        <f>ROUND(I106*H106,2)</f>
        <v>0</v>
      </c>
      <c r="BL106" s="18" t="s">
        <v>239</v>
      </c>
      <c r="BM106" s="230" t="s">
        <v>1331</v>
      </c>
    </row>
    <row r="107" spans="1:47" s="2" customFormat="1" ht="12">
      <c r="A107" s="39"/>
      <c r="B107" s="40"/>
      <c r="C107" s="41"/>
      <c r="D107" s="232" t="s">
        <v>141</v>
      </c>
      <c r="E107" s="41"/>
      <c r="F107" s="233" t="s">
        <v>1332</v>
      </c>
      <c r="G107" s="41"/>
      <c r="H107" s="41"/>
      <c r="I107" s="137"/>
      <c r="J107" s="41"/>
      <c r="K107" s="41"/>
      <c r="L107" s="45"/>
      <c r="M107" s="234"/>
      <c r="N107" s="235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141</v>
      </c>
      <c r="AU107" s="18" t="s">
        <v>82</v>
      </c>
    </row>
    <row r="108" spans="1:51" s="13" customFormat="1" ht="12">
      <c r="A108" s="13"/>
      <c r="B108" s="236"/>
      <c r="C108" s="237"/>
      <c r="D108" s="232" t="s">
        <v>143</v>
      </c>
      <c r="E108" s="238" t="s">
        <v>19</v>
      </c>
      <c r="F108" s="239" t="s">
        <v>1333</v>
      </c>
      <c r="G108" s="237"/>
      <c r="H108" s="238" t="s">
        <v>19</v>
      </c>
      <c r="I108" s="240"/>
      <c r="J108" s="237"/>
      <c r="K108" s="237"/>
      <c r="L108" s="241"/>
      <c r="M108" s="242"/>
      <c r="N108" s="243"/>
      <c r="O108" s="243"/>
      <c r="P108" s="243"/>
      <c r="Q108" s="243"/>
      <c r="R108" s="243"/>
      <c r="S108" s="243"/>
      <c r="T108" s="24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5" t="s">
        <v>143</v>
      </c>
      <c r="AU108" s="245" t="s">
        <v>82</v>
      </c>
      <c r="AV108" s="13" t="s">
        <v>80</v>
      </c>
      <c r="AW108" s="13" t="s">
        <v>33</v>
      </c>
      <c r="AX108" s="13" t="s">
        <v>72</v>
      </c>
      <c r="AY108" s="245" t="s">
        <v>132</v>
      </c>
    </row>
    <row r="109" spans="1:51" s="14" customFormat="1" ht="12">
      <c r="A109" s="14"/>
      <c r="B109" s="246"/>
      <c r="C109" s="247"/>
      <c r="D109" s="232" t="s">
        <v>143</v>
      </c>
      <c r="E109" s="248" t="s">
        <v>19</v>
      </c>
      <c r="F109" s="249" t="s">
        <v>155</v>
      </c>
      <c r="G109" s="247"/>
      <c r="H109" s="250">
        <v>3</v>
      </c>
      <c r="I109" s="251"/>
      <c r="J109" s="247"/>
      <c r="K109" s="247"/>
      <c r="L109" s="252"/>
      <c r="M109" s="253"/>
      <c r="N109" s="254"/>
      <c r="O109" s="254"/>
      <c r="P109" s="254"/>
      <c r="Q109" s="254"/>
      <c r="R109" s="254"/>
      <c r="S109" s="254"/>
      <c r="T109" s="255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6" t="s">
        <v>143</v>
      </c>
      <c r="AU109" s="256" t="s">
        <v>82</v>
      </c>
      <c r="AV109" s="14" t="s">
        <v>82</v>
      </c>
      <c r="AW109" s="14" t="s">
        <v>33</v>
      </c>
      <c r="AX109" s="14" t="s">
        <v>72</v>
      </c>
      <c r="AY109" s="256" t="s">
        <v>132</v>
      </c>
    </row>
    <row r="110" spans="1:51" s="15" customFormat="1" ht="12">
      <c r="A110" s="15"/>
      <c r="B110" s="257"/>
      <c r="C110" s="258"/>
      <c r="D110" s="232" t="s">
        <v>143</v>
      </c>
      <c r="E110" s="259" t="s">
        <v>19</v>
      </c>
      <c r="F110" s="260" t="s">
        <v>148</v>
      </c>
      <c r="G110" s="258"/>
      <c r="H110" s="261">
        <v>3</v>
      </c>
      <c r="I110" s="262"/>
      <c r="J110" s="258"/>
      <c r="K110" s="258"/>
      <c r="L110" s="263"/>
      <c r="M110" s="264"/>
      <c r="N110" s="265"/>
      <c r="O110" s="265"/>
      <c r="P110" s="265"/>
      <c r="Q110" s="265"/>
      <c r="R110" s="265"/>
      <c r="S110" s="265"/>
      <c r="T110" s="266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67" t="s">
        <v>143</v>
      </c>
      <c r="AU110" s="267" t="s">
        <v>82</v>
      </c>
      <c r="AV110" s="15" t="s">
        <v>139</v>
      </c>
      <c r="AW110" s="15" t="s">
        <v>33</v>
      </c>
      <c r="AX110" s="15" t="s">
        <v>80</v>
      </c>
      <c r="AY110" s="267" t="s">
        <v>132</v>
      </c>
    </row>
    <row r="111" spans="1:65" s="2" customFormat="1" ht="21.75" customHeight="1">
      <c r="A111" s="39"/>
      <c r="B111" s="40"/>
      <c r="C111" s="268" t="s">
        <v>171</v>
      </c>
      <c r="D111" s="268" t="s">
        <v>220</v>
      </c>
      <c r="E111" s="269" t="s">
        <v>1334</v>
      </c>
      <c r="F111" s="270" t="s">
        <v>1335</v>
      </c>
      <c r="G111" s="271" t="s">
        <v>834</v>
      </c>
      <c r="H111" s="272">
        <v>1</v>
      </c>
      <c r="I111" s="273"/>
      <c r="J111" s="274">
        <f>ROUND(I111*H111,2)</f>
        <v>0</v>
      </c>
      <c r="K111" s="270" t="s">
        <v>19</v>
      </c>
      <c r="L111" s="275"/>
      <c r="M111" s="276" t="s">
        <v>19</v>
      </c>
      <c r="N111" s="277" t="s">
        <v>43</v>
      </c>
      <c r="O111" s="85"/>
      <c r="P111" s="228">
        <f>O111*H111</f>
        <v>0</v>
      </c>
      <c r="Q111" s="228">
        <v>0</v>
      </c>
      <c r="R111" s="228">
        <f>Q111*H111</f>
        <v>0</v>
      </c>
      <c r="S111" s="228">
        <v>0</v>
      </c>
      <c r="T111" s="229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30" t="s">
        <v>396</v>
      </c>
      <c r="AT111" s="230" t="s">
        <v>220</v>
      </c>
      <c r="AU111" s="230" t="s">
        <v>82</v>
      </c>
      <c r="AY111" s="18" t="s">
        <v>132</v>
      </c>
      <c r="BE111" s="231">
        <f>IF(N111="základní",J111,0)</f>
        <v>0</v>
      </c>
      <c r="BF111" s="231">
        <f>IF(N111="snížená",J111,0)</f>
        <v>0</v>
      </c>
      <c r="BG111" s="231">
        <f>IF(N111="zákl. přenesená",J111,0)</f>
        <v>0</v>
      </c>
      <c r="BH111" s="231">
        <f>IF(N111="sníž. přenesená",J111,0)</f>
        <v>0</v>
      </c>
      <c r="BI111" s="231">
        <f>IF(N111="nulová",J111,0)</f>
        <v>0</v>
      </c>
      <c r="BJ111" s="18" t="s">
        <v>80</v>
      </c>
      <c r="BK111" s="231">
        <f>ROUND(I111*H111,2)</f>
        <v>0</v>
      </c>
      <c r="BL111" s="18" t="s">
        <v>239</v>
      </c>
      <c r="BM111" s="230" t="s">
        <v>1336</v>
      </c>
    </row>
    <row r="112" spans="1:47" s="2" customFormat="1" ht="12">
      <c r="A112" s="39"/>
      <c r="B112" s="40"/>
      <c r="C112" s="41"/>
      <c r="D112" s="232" t="s">
        <v>141</v>
      </c>
      <c r="E112" s="41"/>
      <c r="F112" s="233" t="s">
        <v>1335</v>
      </c>
      <c r="G112" s="41"/>
      <c r="H112" s="41"/>
      <c r="I112" s="137"/>
      <c r="J112" s="41"/>
      <c r="K112" s="41"/>
      <c r="L112" s="45"/>
      <c r="M112" s="234"/>
      <c r="N112" s="235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141</v>
      </c>
      <c r="AU112" s="18" t="s">
        <v>82</v>
      </c>
    </row>
    <row r="113" spans="1:65" s="2" customFormat="1" ht="21.75" customHeight="1">
      <c r="A113" s="39"/>
      <c r="B113" s="40"/>
      <c r="C113" s="268" t="s">
        <v>176</v>
      </c>
      <c r="D113" s="268" t="s">
        <v>220</v>
      </c>
      <c r="E113" s="269" t="s">
        <v>1337</v>
      </c>
      <c r="F113" s="270" t="s">
        <v>1338</v>
      </c>
      <c r="G113" s="271" t="s">
        <v>834</v>
      </c>
      <c r="H113" s="272">
        <v>2</v>
      </c>
      <c r="I113" s="273"/>
      <c r="J113" s="274">
        <f>ROUND(I113*H113,2)</f>
        <v>0</v>
      </c>
      <c r="K113" s="270" t="s">
        <v>19</v>
      </c>
      <c r="L113" s="275"/>
      <c r="M113" s="276" t="s">
        <v>19</v>
      </c>
      <c r="N113" s="277" t="s">
        <v>43</v>
      </c>
      <c r="O113" s="85"/>
      <c r="P113" s="228">
        <f>O113*H113</f>
        <v>0</v>
      </c>
      <c r="Q113" s="228">
        <v>0</v>
      </c>
      <c r="R113" s="228">
        <f>Q113*H113</f>
        <v>0</v>
      </c>
      <c r="S113" s="228">
        <v>0</v>
      </c>
      <c r="T113" s="229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30" t="s">
        <v>396</v>
      </c>
      <c r="AT113" s="230" t="s">
        <v>220</v>
      </c>
      <c r="AU113" s="230" t="s">
        <v>82</v>
      </c>
      <c r="AY113" s="18" t="s">
        <v>132</v>
      </c>
      <c r="BE113" s="231">
        <f>IF(N113="základní",J113,0)</f>
        <v>0</v>
      </c>
      <c r="BF113" s="231">
        <f>IF(N113="snížená",J113,0)</f>
        <v>0</v>
      </c>
      <c r="BG113" s="231">
        <f>IF(N113="zákl. přenesená",J113,0)</f>
        <v>0</v>
      </c>
      <c r="BH113" s="231">
        <f>IF(N113="sníž. přenesená",J113,0)</f>
        <v>0</v>
      </c>
      <c r="BI113" s="231">
        <f>IF(N113="nulová",J113,0)</f>
        <v>0</v>
      </c>
      <c r="BJ113" s="18" t="s">
        <v>80</v>
      </c>
      <c r="BK113" s="231">
        <f>ROUND(I113*H113,2)</f>
        <v>0</v>
      </c>
      <c r="BL113" s="18" t="s">
        <v>239</v>
      </c>
      <c r="BM113" s="230" t="s">
        <v>1339</v>
      </c>
    </row>
    <row r="114" spans="1:47" s="2" customFormat="1" ht="12">
      <c r="A114" s="39"/>
      <c r="B114" s="40"/>
      <c r="C114" s="41"/>
      <c r="D114" s="232" t="s">
        <v>141</v>
      </c>
      <c r="E114" s="41"/>
      <c r="F114" s="233" t="s">
        <v>1338</v>
      </c>
      <c r="G114" s="41"/>
      <c r="H114" s="41"/>
      <c r="I114" s="137"/>
      <c r="J114" s="41"/>
      <c r="K114" s="41"/>
      <c r="L114" s="45"/>
      <c r="M114" s="234"/>
      <c r="N114" s="235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141</v>
      </c>
      <c r="AU114" s="18" t="s">
        <v>82</v>
      </c>
    </row>
    <row r="115" spans="1:65" s="2" customFormat="1" ht="16.5" customHeight="1">
      <c r="A115" s="39"/>
      <c r="B115" s="40"/>
      <c r="C115" s="219" t="s">
        <v>183</v>
      </c>
      <c r="D115" s="219" t="s">
        <v>134</v>
      </c>
      <c r="E115" s="220" t="s">
        <v>1340</v>
      </c>
      <c r="F115" s="221" t="s">
        <v>1341</v>
      </c>
      <c r="G115" s="222" t="s">
        <v>227</v>
      </c>
      <c r="H115" s="223">
        <v>7</v>
      </c>
      <c r="I115" s="224"/>
      <c r="J115" s="225">
        <f>ROUND(I115*H115,2)</f>
        <v>0</v>
      </c>
      <c r="K115" s="221" t="s">
        <v>138</v>
      </c>
      <c r="L115" s="45"/>
      <c r="M115" s="226" t="s">
        <v>19</v>
      </c>
      <c r="N115" s="227" t="s">
        <v>43</v>
      </c>
      <c r="O115" s="85"/>
      <c r="P115" s="228">
        <f>O115*H115</f>
        <v>0</v>
      </c>
      <c r="Q115" s="228">
        <v>0</v>
      </c>
      <c r="R115" s="228">
        <f>Q115*H115</f>
        <v>0</v>
      </c>
      <c r="S115" s="228">
        <v>0</v>
      </c>
      <c r="T115" s="229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30" t="s">
        <v>239</v>
      </c>
      <c r="AT115" s="230" t="s">
        <v>134</v>
      </c>
      <c r="AU115" s="230" t="s">
        <v>82</v>
      </c>
      <c r="AY115" s="18" t="s">
        <v>132</v>
      </c>
      <c r="BE115" s="231">
        <f>IF(N115="základní",J115,0)</f>
        <v>0</v>
      </c>
      <c r="BF115" s="231">
        <f>IF(N115="snížená",J115,0)</f>
        <v>0</v>
      </c>
      <c r="BG115" s="231">
        <f>IF(N115="zákl. přenesená",J115,0)</f>
        <v>0</v>
      </c>
      <c r="BH115" s="231">
        <f>IF(N115="sníž. přenesená",J115,0)</f>
        <v>0</v>
      </c>
      <c r="BI115" s="231">
        <f>IF(N115="nulová",J115,0)</f>
        <v>0</v>
      </c>
      <c r="BJ115" s="18" t="s">
        <v>80</v>
      </c>
      <c r="BK115" s="231">
        <f>ROUND(I115*H115,2)</f>
        <v>0</v>
      </c>
      <c r="BL115" s="18" t="s">
        <v>239</v>
      </c>
      <c r="BM115" s="230" t="s">
        <v>1342</v>
      </c>
    </row>
    <row r="116" spans="1:47" s="2" customFormat="1" ht="12">
      <c r="A116" s="39"/>
      <c r="B116" s="40"/>
      <c r="C116" s="41"/>
      <c r="D116" s="232" t="s">
        <v>141</v>
      </c>
      <c r="E116" s="41"/>
      <c r="F116" s="233" t="s">
        <v>1343</v>
      </c>
      <c r="G116" s="41"/>
      <c r="H116" s="41"/>
      <c r="I116" s="137"/>
      <c r="J116" s="41"/>
      <c r="K116" s="41"/>
      <c r="L116" s="45"/>
      <c r="M116" s="234"/>
      <c r="N116" s="235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141</v>
      </c>
      <c r="AU116" s="18" t="s">
        <v>82</v>
      </c>
    </row>
    <row r="117" spans="1:51" s="13" customFormat="1" ht="12">
      <c r="A117" s="13"/>
      <c r="B117" s="236"/>
      <c r="C117" s="237"/>
      <c r="D117" s="232" t="s">
        <v>143</v>
      </c>
      <c r="E117" s="238" t="s">
        <v>19</v>
      </c>
      <c r="F117" s="239" t="s">
        <v>1313</v>
      </c>
      <c r="G117" s="237"/>
      <c r="H117" s="238" t="s">
        <v>19</v>
      </c>
      <c r="I117" s="240"/>
      <c r="J117" s="237"/>
      <c r="K117" s="237"/>
      <c r="L117" s="241"/>
      <c r="M117" s="242"/>
      <c r="N117" s="243"/>
      <c r="O117" s="243"/>
      <c r="P117" s="243"/>
      <c r="Q117" s="243"/>
      <c r="R117" s="243"/>
      <c r="S117" s="243"/>
      <c r="T117" s="24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5" t="s">
        <v>143</v>
      </c>
      <c r="AU117" s="245" t="s">
        <v>82</v>
      </c>
      <c r="AV117" s="13" t="s">
        <v>80</v>
      </c>
      <c r="AW117" s="13" t="s">
        <v>33</v>
      </c>
      <c r="AX117" s="13" t="s">
        <v>72</v>
      </c>
      <c r="AY117" s="245" t="s">
        <v>132</v>
      </c>
    </row>
    <row r="118" spans="1:51" s="14" customFormat="1" ht="12">
      <c r="A118" s="14"/>
      <c r="B118" s="246"/>
      <c r="C118" s="247"/>
      <c r="D118" s="232" t="s">
        <v>143</v>
      </c>
      <c r="E118" s="248" t="s">
        <v>19</v>
      </c>
      <c r="F118" s="249" t="s">
        <v>1344</v>
      </c>
      <c r="G118" s="247"/>
      <c r="H118" s="250">
        <v>7</v>
      </c>
      <c r="I118" s="251"/>
      <c r="J118" s="247"/>
      <c r="K118" s="247"/>
      <c r="L118" s="252"/>
      <c r="M118" s="253"/>
      <c r="N118" s="254"/>
      <c r="O118" s="254"/>
      <c r="P118" s="254"/>
      <c r="Q118" s="254"/>
      <c r="R118" s="254"/>
      <c r="S118" s="254"/>
      <c r="T118" s="255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6" t="s">
        <v>143</v>
      </c>
      <c r="AU118" s="256" t="s">
        <v>82</v>
      </c>
      <c r="AV118" s="14" t="s">
        <v>82</v>
      </c>
      <c r="AW118" s="14" t="s">
        <v>33</v>
      </c>
      <c r="AX118" s="14" t="s">
        <v>72</v>
      </c>
      <c r="AY118" s="256" t="s">
        <v>132</v>
      </c>
    </row>
    <row r="119" spans="1:51" s="15" customFormat="1" ht="12">
      <c r="A119" s="15"/>
      <c r="B119" s="257"/>
      <c r="C119" s="258"/>
      <c r="D119" s="232" t="s">
        <v>143</v>
      </c>
      <c r="E119" s="259" t="s">
        <v>19</v>
      </c>
      <c r="F119" s="260" t="s">
        <v>148</v>
      </c>
      <c r="G119" s="258"/>
      <c r="H119" s="261">
        <v>7</v>
      </c>
      <c r="I119" s="262"/>
      <c r="J119" s="258"/>
      <c r="K119" s="258"/>
      <c r="L119" s="263"/>
      <c r="M119" s="264"/>
      <c r="N119" s="265"/>
      <c r="O119" s="265"/>
      <c r="P119" s="265"/>
      <c r="Q119" s="265"/>
      <c r="R119" s="265"/>
      <c r="S119" s="265"/>
      <c r="T119" s="266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67" t="s">
        <v>143</v>
      </c>
      <c r="AU119" s="267" t="s">
        <v>82</v>
      </c>
      <c r="AV119" s="15" t="s">
        <v>139</v>
      </c>
      <c r="AW119" s="15" t="s">
        <v>33</v>
      </c>
      <c r="AX119" s="15" t="s">
        <v>80</v>
      </c>
      <c r="AY119" s="267" t="s">
        <v>132</v>
      </c>
    </row>
    <row r="120" spans="1:65" s="2" customFormat="1" ht="16.5" customHeight="1">
      <c r="A120" s="39"/>
      <c r="B120" s="40"/>
      <c r="C120" s="268" t="s">
        <v>188</v>
      </c>
      <c r="D120" s="268" t="s">
        <v>220</v>
      </c>
      <c r="E120" s="269" t="s">
        <v>1345</v>
      </c>
      <c r="F120" s="270" t="s">
        <v>19</v>
      </c>
      <c r="G120" s="271" t="s">
        <v>834</v>
      </c>
      <c r="H120" s="272">
        <v>4</v>
      </c>
      <c r="I120" s="273"/>
      <c r="J120" s="274">
        <f>ROUND(I120*H120,2)</f>
        <v>0</v>
      </c>
      <c r="K120" s="270" t="s">
        <v>19</v>
      </c>
      <c r="L120" s="275"/>
      <c r="M120" s="276" t="s">
        <v>19</v>
      </c>
      <c r="N120" s="277" t="s">
        <v>43</v>
      </c>
      <c r="O120" s="85"/>
      <c r="P120" s="228">
        <f>O120*H120</f>
        <v>0</v>
      </c>
      <c r="Q120" s="228">
        <v>0</v>
      </c>
      <c r="R120" s="228">
        <f>Q120*H120</f>
        <v>0</v>
      </c>
      <c r="S120" s="228">
        <v>0</v>
      </c>
      <c r="T120" s="229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30" t="s">
        <v>396</v>
      </c>
      <c r="AT120" s="230" t="s">
        <v>220</v>
      </c>
      <c r="AU120" s="230" t="s">
        <v>82</v>
      </c>
      <c r="AY120" s="18" t="s">
        <v>132</v>
      </c>
      <c r="BE120" s="231">
        <f>IF(N120="základní",J120,0)</f>
        <v>0</v>
      </c>
      <c r="BF120" s="231">
        <f>IF(N120="snížená",J120,0)</f>
        <v>0</v>
      </c>
      <c r="BG120" s="231">
        <f>IF(N120="zákl. přenesená",J120,0)</f>
        <v>0</v>
      </c>
      <c r="BH120" s="231">
        <f>IF(N120="sníž. přenesená",J120,0)</f>
        <v>0</v>
      </c>
      <c r="BI120" s="231">
        <f>IF(N120="nulová",J120,0)</f>
        <v>0</v>
      </c>
      <c r="BJ120" s="18" t="s">
        <v>80</v>
      </c>
      <c r="BK120" s="231">
        <f>ROUND(I120*H120,2)</f>
        <v>0</v>
      </c>
      <c r="BL120" s="18" t="s">
        <v>239</v>
      </c>
      <c r="BM120" s="230" t="s">
        <v>1346</v>
      </c>
    </row>
    <row r="121" spans="1:47" s="2" customFormat="1" ht="12">
      <c r="A121" s="39"/>
      <c r="B121" s="40"/>
      <c r="C121" s="41"/>
      <c r="D121" s="232" t="s">
        <v>141</v>
      </c>
      <c r="E121" s="41"/>
      <c r="F121" s="233" t="s">
        <v>1347</v>
      </c>
      <c r="G121" s="41"/>
      <c r="H121" s="41"/>
      <c r="I121" s="137"/>
      <c r="J121" s="41"/>
      <c r="K121" s="41"/>
      <c r="L121" s="45"/>
      <c r="M121" s="234"/>
      <c r="N121" s="235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141</v>
      </c>
      <c r="AU121" s="18" t="s">
        <v>82</v>
      </c>
    </row>
    <row r="122" spans="1:65" s="2" customFormat="1" ht="16.5" customHeight="1">
      <c r="A122" s="39"/>
      <c r="B122" s="40"/>
      <c r="C122" s="268" t="s">
        <v>195</v>
      </c>
      <c r="D122" s="268" t="s">
        <v>220</v>
      </c>
      <c r="E122" s="269" t="s">
        <v>1348</v>
      </c>
      <c r="F122" s="270" t="s">
        <v>19</v>
      </c>
      <c r="G122" s="271" t="s">
        <v>834</v>
      </c>
      <c r="H122" s="272">
        <v>3</v>
      </c>
      <c r="I122" s="273"/>
      <c r="J122" s="274">
        <f>ROUND(I122*H122,2)</f>
        <v>0</v>
      </c>
      <c r="K122" s="270" t="s">
        <v>19</v>
      </c>
      <c r="L122" s="275"/>
      <c r="M122" s="276" t="s">
        <v>19</v>
      </c>
      <c r="N122" s="277" t="s">
        <v>43</v>
      </c>
      <c r="O122" s="85"/>
      <c r="P122" s="228">
        <f>O122*H122</f>
        <v>0</v>
      </c>
      <c r="Q122" s="228">
        <v>0</v>
      </c>
      <c r="R122" s="228">
        <f>Q122*H122</f>
        <v>0</v>
      </c>
      <c r="S122" s="228">
        <v>0</v>
      </c>
      <c r="T122" s="229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30" t="s">
        <v>396</v>
      </c>
      <c r="AT122" s="230" t="s">
        <v>220</v>
      </c>
      <c r="AU122" s="230" t="s">
        <v>82</v>
      </c>
      <c r="AY122" s="18" t="s">
        <v>132</v>
      </c>
      <c r="BE122" s="231">
        <f>IF(N122="základní",J122,0)</f>
        <v>0</v>
      </c>
      <c r="BF122" s="231">
        <f>IF(N122="snížená",J122,0)</f>
        <v>0</v>
      </c>
      <c r="BG122" s="231">
        <f>IF(N122="zákl. přenesená",J122,0)</f>
        <v>0</v>
      </c>
      <c r="BH122" s="231">
        <f>IF(N122="sníž. přenesená",J122,0)</f>
        <v>0</v>
      </c>
      <c r="BI122" s="231">
        <f>IF(N122="nulová",J122,0)</f>
        <v>0</v>
      </c>
      <c r="BJ122" s="18" t="s">
        <v>80</v>
      </c>
      <c r="BK122" s="231">
        <f>ROUND(I122*H122,2)</f>
        <v>0</v>
      </c>
      <c r="BL122" s="18" t="s">
        <v>239</v>
      </c>
      <c r="BM122" s="230" t="s">
        <v>1349</v>
      </c>
    </row>
    <row r="123" spans="1:47" s="2" customFormat="1" ht="12">
      <c r="A123" s="39"/>
      <c r="B123" s="40"/>
      <c r="C123" s="41"/>
      <c r="D123" s="232" t="s">
        <v>141</v>
      </c>
      <c r="E123" s="41"/>
      <c r="F123" s="233" t="s">
        <v>1350</v>
      </c>
      <c r="G123" s="41"/>
      <c r="H123" s="41"/>
      <c r="I123" s="137"/>
      <c r="J123" s="41"/>
      <c r="K123" s="41"/>
      <c r="L123" s="45"/>
      <c r="M123" s="234"/>
      <c r="N123" s="235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141</v>
      </c>
      <c r="AU123" s="18" t="s">
        <v>82</v>
      </c>
    </row>
    <row r="124" spans="1:65" s="2" customFormat="1" ht="16.5" customHeight="1">
      <c r="A124" s="39"/>
      <c r="B124" s="40"/>
      <c r="C124" s="219" t="s">
        <v>202</v>
      </c>
      <c r="D124" s="219" t="s">
        <v>134</v>
      </c>
      <c r="E124" s="220" t="s">
        <v>1351</v>
      </c>
      <c r="F124" s="221" t="s">
        <v>1352</v>
      </c>
      <c r="G124" s="222" t="s">
        <v>227</v>
      </c>
      <c r="H124" s="223">
        <v>61</v>
      </c>
      <c r="I124" s="224"/>
      <c r="J124" s="225">
        <f>ROUND(I124*H124,2)</f>
        <v>0</v>
      </c>
      <c r="K124" s="221" t="s">
        <v>138</v>
      </c>
      <c r="L124" s="45"/>
      <c r="M124" s="226" t="s">
        <v>19</v>
      </c>
      <c r="N124" s="227" t="s">
        <v>43</v>
      </c>
      <c r="O124" s="85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0" t="s">
        <v>239</v>
      </c>
      <c r="AT124" s="230" t="s">
        <v>134</v>
      </c>
      <c r="AU124" s="230" t="s">
        <v>82</v>
      </c>
      <c r="AY124" s="18" t="s">
        <v>132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8" t="s">
        <v>80</v>
      </c>
      <c r="BK124" s="231">
        <f>ROUND(I124*H124,2)</f>
        <v>0</v>
      </c>
      <c r="BL124" s="18" t="s">
        <v>239</v>
      </c>
      <c r="BM124" s="230" t="s">
        <v>1353</v>
      </c>
    </row>
    <row r="125" spans="1:47" s="2" customFormat="1" ht="12">
      <c r="A125" s="39"/>
      <c r="B125" s="40"/>
      <c r="C125" s="41"/>
      <c r="D125" s="232" t="s">
        <v>141</v>
      </c>
      <c r="E125" s="41"/>
      <c r="F125" s="233" t="s">
        <v>1354</v>
      </c>
      <c r="G125" s="41"/>
      <c r="H125" s="41"/>
      <c r="I125" s="137"/>
      <c r="J125" s="41"/>
      <c r="K125" s="41"/>
      <c r="L125" s="45"/>
      <c r="M125" s="234"/>
      <c r="N125" s="235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141</v>
      </c>
      <c r="AU125" s="18" t="s">
        <v>82</v>
      </c>
    </row>
    <row r="126" spans="1:51" s="13" customFormat="1" ht="12">
      <c r="A126" s="13"/>
      <c r="B126" s="236"/>
      <c r="C126" s="237"/>
      <c r="D126" s="232" t="s">
        <v>143</v>
      </c>
      <c r="E126" s="238" t="s">
        <v>19</v>
      </c>
      <c r="F126" s="239" t="s">
        <v>1355</v>
      </c>
      <c r="G126" s="237"/>
      <c r="H126" s="238" t="s">
        <v>19</v>
      </c>
      <c r="I126" s="240"/>
      <c r="J126" s="237"/>
      <c r="K126" s="237"/>
      <c r="L126" s="241"/>
      <c r="M126" s="242"/>
      <c r="N126" s="243"/>
      <c r="O126" s="243"/>
      <c r="P126" s="243"/>
      <c r="Q126" s="243"/>
      <c r="R126" s="243"/>
      <c r="S126" s="243"/>
      <c r="T126" s="24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5" t="s">
        <v>143</v>
      </c>
      <c r="AU126" s="245" t="s">
        <v>82</v>
      </c>
      <c r="AV126" s="13" t="s">
        <v>80</v>
      </c>
      <c r="AW126" s="13" t="s">
        <v>33</v>
      </c>
      <c r="AX126" s="13" t="s">
        <v>72</v>
      </c>
      <c r="AY126" s="245" t="s">
        <v>132</v>
      </c>
    </row>
    <row r="127" spans="1:51" s="14" customFormat="1" ht="12">
      <c r="A127" s="14"/>
      <c r="B127" s="246"/>
      <c r="C127" s="247"/>
      <c r="D127" s="232" t="s">
        <v>143</v>
      </c>
      <c r="E127" s="248" t="s">
        <v>19</v>
      </c>
      <c r="F127" s="249" t="s">
        <v>1356</v>
      </c>
      <c r="G127" s="247"/>
      <c r="H127" s="250">
        <v>53</v>
      </c>
      <c r="I127" s="251"/>
      <c r="J127" s="247"/>
      <c r="K127" s="247"/>
      <c r="L127" s="252"/>
      <c r="M127" s="253"/>
      <c r="N127" s="254"/>
      <c r="O127" s="254"/>
      <c r="P127" s="254"/>
      <c r="Q127" s="254"/>
      <c r="R127" s="254"/>
      <c r="S127" s="254"/>
      <c r="T127" s="25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6" t="s">
        <v>143</v>
      </c>
      <c r="AU127" s="256" t="s">
        <v>82</v>
      </c>
      <c r="AV127" s="14" t="s">
        <v>82</v>
      </c>
      <c r="AW127" s="14" t="s">
        <v>33</v>
      </c>
      <c r="AX127" s="14" t="s">
        <v>72</v>
      </c>
      <c r="AY127" s="256" t="s">
        <v>132</v>
      </c>
    </row>
    <row r="128" spans="1:51" s="13" customFormat="1" ht="12">
      <c r="A128" s="13"/>
      <c r="B128" s="236"/>
      <c r="C128" s="237"/>
      <c r="D128" s="232" t="s">
        <v>143</v>
      </c>
      <c r="E128" s="238" t="s">
        <v>19</v>
      </c>
      <c r="F128" s="239" t="s">
        <v>1315</v>
      </c>
      <c r="G128" s="237"/>
      <c r="H128" s="238" t="s">
        <v>19</v>
      </c>
      <c r="I128" s="240"/>
      <c r="J128" s="237"/>
      <c r="K128" s="237"/>
      <c r="L128" s="241"/>
      <c r="M128" s="242"/>
      <c r="N128" s="243"/>
      <c r="O128" s="243"/>
      <c r="P128" s="243"/>
      <c r="Q128" s="243"/>
      <c r="R128" s="243"/>
      <c r="S128" s="243"/>
      <c r="T128" s="24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5" t="s">
        <v>143</v>
      </c>
      <c r="AU128" s="245" t="s">
        <v>82</v>
      </c>
      <c r="AV128" s="13" t="s">
        <v>80</v>
      </c>
      <c r="AW128" s="13" t="s">
        <v>33</v>
      </c>
      <c r="AX128" s="13" t="s">
        <v>72</v>
      </c>
      <c r="AY128" s="245" t="s">
        <v>132</v>
      </c>
    </row>
    <row r="129" spans="1:51" s="14" customFormat="1" ht="12">
      <c r="A129" s="14"/>
      <c r="B129" s="246"/>
      <c r="C129" s="247"/>
      <c r="D129" s="232" t="s">
        <v>143</v>
      </c>
      <c r="E129" s="248" t="s">
        <v>19</v>
      </c>
      <c r="F129" s="249" t="s">
        <v>188</v>
      </c>
      <c r="G129" s="247"/>
      <c r="H129" s="250">
        <v>8</v>
      </c>
      <c r="I129" s="251"/>
      <c r="J129" s="247"/>
      <c r="K129" s="247"/>
      <c r="L129" s="252"/>
      <c r="M129" s="253"/>
      <c r="N129" s="254"/>
      <c r="O129" s="254"/>
      <c r="P129" s="254"/>
      <c r="Q129" s="254"/>
      <c r="R129" s="254"/>
      <c r="S129" s="254"/>
      <c r="T129" s="255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6" t="s">
        <v>143</v>
      </c>
      <c r="AU129" s="256" t="s">
        <v>82</v>
      </c>
      <c r="AV129" s="14" t="s">
        <v>82</v>
      </c>
      <c r="AW129" s="14" t="s">
        <v>33</v>
      </c>
      <c r="AX129" s="14" t="s">
        <v>72</v>
      </c>
      <c r="AY129" s="256" t="s">
        <v>132</v>
      </c>
    </row>
    <row r="130" spans="1:51" s="15" customFormat="1" ht="12">
      <c r="A130" s="15"/>
      <c r="B130" s="257"/>
      <c r="C130" s="258"/>
      <c r="D130" s="232" t="s">
        <v>143</v>
      </c>
      <c r="E130" s="259" t="s">
        <v>19</v>
      </c>
      <c r="F130" s="260" t="s">
        <v>148</v>
      </c>
      <c r="G130" s="258"/>
      <c r="H130" s="261">
        <v>61</v>
      </c>
      <c r="I130" s="262"/>
      <c r="J130" s="258"/>
      <c r="K130" s="258"/>
      <c r="L130" s="263"/>
      <c r="M130" s="264"/>
      <c r="N130" s="265"/>
      <c r="O130" s="265"/>
      <c r="P130" s="265"/>
      <c r="Q130" s="265"/>
      <c r="R130" s="265"/>
      <c r="S130" s="265"/>
      <c r="T130" s="266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67" t="s">
        <v>143</v>
      </c>
      <c r="AU130" s="267" t="s">
        <v>82</v>
      </c>
      <c r="AV130" s="15" t="s">
        <v>139</v>
      </c>
      <c r="AW130" s="15" t="s">
        <v>33</v>
      </c>
      <c r="AX130" s="15" t="s">
        <v>80</v>
      </c>
      <c r="AY130" s="267" t="s">
        <v>132</v>
      </c>
    </row>
    <row r="131" spans="1:65" s="2" customFormat="1" ht="16.5" customHeight="1">
      <c r="A131" s="39"/>
      <c r="B131" s="40"/>
      <c r="C131" s="268" t="s">
        <v>208</v>
      </c>
      <c r="D131" s="268" t="s">
        <v>220</v>
      </c>
      <c r="E131" s="269" t="s">
        <v>1357</v>
      </c>
      <c r="F131" s="270" t="s">
        <v>19</v>
      </c>
      <c r="G131" s="271" t="s">
        <v>834</v>
      </c>
      <c r="H131" s="272">
        <v>8</v>
      </c>
      <c r="I131" s="273"/>
      <c r="J131" s="274">
        <f>ROUND(I131*H131,2)</f>
        <v>0</v>
      </c>
      <c r="K131" s="270" t="s">
        <v>19</v>
      </c>
      <c r="L131" s="275"/>
      <c r="M131" s="276" t="s">
        <v>19</v>
      </c>
      <c r="N131" s="277" t="s">
        <v>43</v>
      </c>
      <c r="O131" s="85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0" t="s">
        <v>396</v>
      </c>
      <c r="AT131" s="230" t="s">
        <v>220</v>
      </c>
      <c r="AU131" s="230" t="s">
        <v>82</v>
      </c>
      <c r="AY131" s="18" t="s">
        <v>132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8" t="s">
        <v>80</v>
      </c>
      <c r="BK131" s="231">
        <f>ROUND(I131*H131,2)</f>
        <v>0</v>
      </c>
      <c r="BL131" s="18" t="s">
        <v>239</v>
      </c>
      <c r="BM131" s="230" t="s">
        <v>1358</v>
      </c>
    </row>
    <row r="132" spans="1:47" s="2" customFormat="1" ht="12">
      <c r="A132" s="39"/>
      <c r="B132" s="40"/>
      <c r="C132" s="41"/>
      <c r="D132" s="232" t="s">
        <v>141</v>
      </c>
      <c r="E132" s="41"/>
      <c r="F132" s="233" t="s">
        <v>1359</v>
      </c>
      <c r="G132" s="41"/>
      <c r="H132" s="41"/>
      <c r="I132" s="137"/>
      <c r="J132" s="41"/>
      <c r="K132" s="41"/>
      <c r="L132" s="45"/>
      <c r="M132" s="234"/>
      <c r="N132" s="235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141</v>
      </c>
      <c r="AU132" s="18" t="s">
        <v>82</v>
      </c>
    </row>
    <row r="133" spans="1:65" s="2" customFormat="1" ht="16.5" customHeight="1">
      <c r="A133" s="39"/>
      <c r="B133" s="40"/>
      <c r="C133" s="268" t="s">
        <v>214</v>
      </c>
      <c r="D133" s="268" t="s">
        <v>220</v>
      </c>
      <c r="E133" s="269" t="s">
        <v>1360</v>
      </c>
      <c r="F133" s="270" t="s">
        <v>19</v>
      </c>
      <c r="G133" s="271" t="s">
        <v>834</v>
      </c>
      <c r="H133" s="272">
        <v>1</v>
      </c>
      <c r="I133" s="273"/>
      <c r="J133" s="274">
        <f>ROUND(I133*H133,2)</f>
        <v>0</v>
      </c>
      <c r="K133" s="270" t="s">
        <v>19</v>
      </c>
      <c r="L133" s="275"/>
      <c r="M133" s="276" t="s">
        <v>19</v>
      </c>
      <c r="N133" s="277" t="s">
        <v>43</v>
      </c>
      <c r="O133" s="85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0" t="s">
        <v>396</v>
      </c>
      <c r="AT133" s="230" t="s">
        <v>220</v>
      </c>
      <c r="AU133" s="230" t="s">
        <v>82</v>
      </c>
      <c r="AY133" s="18" t="s">
        <v>132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8" t="s">
        <v>80</v>
      </c>
      <c r="BK133" s="231">
        <f>ROUND(I133*H133,2)</f>
        <v>0</v>
      </c>
      <c r="BL133" s="18" t="s">
        <v>239</v>
      </c>
      <c r="BM133" s="230" t="s">
        <v>1361</v>
      </c>
    </row>
    <row r="134" spans="1:47" s="2" customFormat="1" ht="12">
      <c r="A134" s="39"/>
      <c r="B134" s="40"/>
      <c r="C134" s="41"/>
      <c r="D134" s="232" t="s">
        <v>141</v>
      </c>
      <c r="E134" s="41"/>
      <c r="F134" s="233" t="s">
        <v>1362</v>
      </c>
      <c r="G134" s="41"/>
      <c r="H134" s="41"/>
      <c r="I134" s="137"/>
      <c r="J134" s="41"/>
      <c r="K134" s="41"/>
      <c r="L134" s="45"/>
      <c r="M134" s="234"/>
      <c r="N134" s="235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141</v>
      </c>
      <c r="AU134" s="18" t="s">
        <v>82</v>
      </c>
    </row>
    <row r="135" spans="1:65" s="2" customFormat="1" ht="16.5" customHeight="1">
      <c r="A135" s="39"/>
      <c r="B135" s="40"/>
      <c r="C135" s="268" t="s">
        <v>219</v>
      </c>
      <c r="D135" s="268" t="s">
        <v>220</v>
      </c>
      <c r="E135" s="269" t="s">
        <v>1363</v>
      </c>
      <c r="F135" s="270" t="s">
        <v>19</v>
      </c>
      <c r="G135" s="271" t="s">
        <v>834</v>
      </c>
      <c r="H135" s="272">
        <v>4</v>
      </c>
      <c r="I135" s="273"/>
      <c r="J135" s="274">
        <f>ROUND(I135*H135,2)</f>
        <v>0</v>
      </c>
      <c r="K135" s="270" t="s">
        <v>19</v>
      </c>
      <c r="L135" s="275"/>
      <c r="M135" s="276" t="s">
        <v>19</v>
      </c>
      <c r="N135" s="277" t="s">
        <v>43</v>
      </c>
      <c r="O135" s="85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396</v>
      </c>
      <c r="AT135" s="230" t="s">
        <v>220</v>
      </c>
      <c r="AU135" s="230" t="s">
        <v>82</v>
      </c>
      <c r="AY135" s="18" t="s">
        <v>132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80</v>
      </c>
      <c r="BK135" s="231">
        <f>ROUND(I135*H135,2)</f>
        <v>0</v>
      </c>
      <c r="BL135" s="18" t="s">
        <v>239</v>
      </c>
      <c r="BM135" s="230" t="s">
        <v>1364</v>
      </c>
    </row>
    <row r="136" spans="1:47" s="2" customFormat="1" ht="12">
      <c r="A136" s="39"/>
      <c r="B136" s="40"/>
      <c r="C136" s="41"/>
      <c r="D136" s="232" t="s">
        <v>141</v>
      </c>
      <c r="E136" s="41"/>
      <c r="F136" s="233" t="s">
        <v>1365</v>
      </c>
      <c r="G136" s="41"/>
      <c r="H136" s="41"/>
      <c r="I136" s="137"/>
      <c r="J136" s="41"/>
      <c r="K136" s="41"/>
      <c r="L136" s="45"/>
      <c r="M136" s="234"/>
      <c r="N136" s="235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141</v>
      </c>
      <c r="AU136" s="18" t="s">
        <v>82</v>
      </c>
    </row>
    <row r="137" spans="1:65" s="2" customFormat="1" ht="16.5" customHeight="1">
      <c r="A137" s="39"/>
      <c r="B137" s="40"/>
      <c r="C137" s="268" t="s">
        <v>224</v>
      </c>
      <c r="D137" s="268" t="s">
        <v>220</v>
      </c>
      <c r="E137" s="269" t="s">
        <v>1366</v>
      </c>
      <c r="F137" s="270" t="s">
        <v>19</v>
      </c>
      <c r="G137" s="271" t="s">
        <v>834</v>
      </c>
      <c r="H137" s="272">
        <v>23</v>
      </c>
      <c r="I137" s="273"/>
      <c r="J137" s="274">
        <f>ROUND(I137*H137,2)</f>
        <v>0</v>
      </c>
      <c r="K137" s="270" t="s">
        <v>19</v>
      </c>
      <c r="L137" s="275"/>
      <c r="M137" s="276" t="s">
        <v>19</v>
      </c>
      <c r="N137" s="277" t="s">
        <v>43</v>
      </c>
      <c r="O137" s="85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396</v>
      </c>
      <c r="AT137" s="230" t="s">
        <v>220</v>
      </c>
      <c r="AU137" s="230" t="s">
        <v>82</v>
      </c>
      <c r="AY137" s="18" t="s">
        <v>132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80</v>
      </c>
      <c r="BK137" s="231">
        <f>ROUND(I137*H137,2)</f>
        <v>0</v>
      </c>
      <c r="BL137" s="18" t="s">
        <v>239</v>
      </c>
      <c r="BM137" s="230" t="s">
        <v>1367</v>
      </c>
    </row>
    <row r="138" spans="1:47" s="2" customFormat="1" ht="12">
      <c r="A138" s="39"/>
      <c r="B138" s="40"/>
      <c r="C138" s="41"/>
      <c r="D138" s="232" t="s">
        <v>141</v>
      </c>
      <c r="E138" s="41"/>
      <c r="F138" s="233" t="s">
        <v>1368</v>
      </c>
      <c r="G138" s="41"/>
      <c r="H138" s="41"/>
      <c r="I138" s="137"/>
      <c r="J138" s="41"/>
      <c r="K138" s="41"/>
      <c r="L138" s="45"/>
      <c r="M138" s="234"/>
      <c r="N138" s="235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141</v>
      </c>
      <c r="AU138" s="18" t="s">
        <v>82</v>
      </c>
    </row>
    <row r="139" spans="1:65" s="2" customFormat="1" ht="16.5" customHeight="1">
      <c r="A139" s="39"/>
      <c r="B139" s="40"/>
      <c r="C139" s="268" t="s">
        <v>8</v>
      </c>
      <c r="D139" s="268" t="s">
        <v>220</v>
      </c>
      <c r="E139" s="269" t="s">
        <v>1369</v>
      </c>
      <c r="F139" s="270" t="s">
        <v>19</v>
      </c>
      <c r="G139" s="271" t="s">
        <v>834</v>
      </c>
      <c r="H139" s="272">
        <v>4</v>
      </c>
      <c r="I139" s="273"/>
      <c r="J139" s="274">
        <f>ROUND(I139*H139,2)</f>
        <v>0</v>
      </c>
      <c r="K139" s="270" t="s">
        <v>19</v>
      </c>
      <c r="L139" s="275"/>
      <c r="M139" s="276" t="s">
        <v>19</v>
      </c>
      <c r="N139" s="277" t="s">
        <v>43</v>
      </c>
      <c r="O139" s="85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0" t="s">
        <v>396</v>
      </c>
      <c r="AT139" s="230" t="s">
        <v>220</v>
      </c>
      <c r="AU139" s="230" t="s">
        <v>82</v>
      </c>
      <c r="AY139" s="18" t="s">
        <v>132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8" t="s">
        <v>80</v>
      </c>
      <c r="BK139" s="231">
        <f>ROUND(I139*H139,2)</f>
        <v>0</v>
      </c>
      <c r="BL139" s="18" t="s">
        <v>239</v>
      </c>
      <c r="BM139" s="230" t="s">
        <v>1370</v>
      </c>
    </row>
    <row r="140" spans="1:47" s="2" customFormat="1" ht="12">
      <c r="A140" s="39"/>
      <c r="B140" s="40"/>
      <c r="C140" s="41"/>
      <c r="D140" s="232" t="s">
        <v>141</v>
      </c>
      <c r="E140" s="41"/>
      <c r="F140" s="233" t="s">
        <v>1371</v>
      </c>
      <c r="G140" s="41"/>
      <c r="H140" s="41"/>
      <c r="I140" s="137"/>
      <c r="J140" s="41"/>
      <c r="K140" s="41"/>
      <c r="L140" s="45"/>
      <c r="M140" s="234"/>
      <c r="N140" s="235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141</v>
      </c>
      <c r="AU140" s="18" t="s">
        <v>82</v>
      </c>
    </row>
    <row r="141" spans="1:65" s="2" customFormat="1" ht="16.5" customHeight="1">
      <c r="A141" s="39"/>
      <c r="B141" s="40"/>
      <c r="C141" s="268" t="s">
        <v>239</v>
      </c>
      <c r="D141" s="268" t="s">
        <v>220</v>
      </c>
      <c r="E141" s="269" t="s">
        <v>1372</v>
      </c>
      <c r="F141" s="270" t="s">
        <v>19</v>
      </c>
      <c r="G141" s="271" t="s">
        <v>834</v>
      </c>
      <c r="H141" s="272">
        <v>10</v>
      </c>
      <c r="I141" s="273"/>
      <c r="J141" s="274">
        <f>ROUND(I141*H141,2)</f>
        <v>0</v>
      </c>
      <c r="K141" s="270" t="s">
        <v>19</v>
      </c>
      <c r="L141" s="275"/>
      <c r="M141" s="276" t="s">
        <v>19</v>
      </c>
      <c r="N141" s="277" t="s">
        <v>43</v>
      </c>
      <c r="O141" s="85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0" t="s">
        <v>396</v>
      </c>
      <c r="AT141" s="230" t="s">
        <v>220</v>
      </c>
      <c r="AU141" s="230" t="s">
        <v>82</v>
      </c>
      <c r="AY141" s="18" t="s">
        <v>132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8" t="s">
        <v>80</v>
      </c>
      <c r="BK141" s="231">
        <f>ROUND(I141*H141,2)</f>
        <v>0</v>
      </c>
      <c r="BL141" s="18" t="s">
        <v>239</v>
      </c>
      <c r="BM141" s="230" t="s">
        <v>1373</v>
      </c>
    </row>
    <row r="142" spans="1:47" s="2" customFormat="1" ht="12">
      <c r="A142" s="39"/>
      <c r="B142" s="40"/>
      <c r="C142" s="41"/>
      <c r="D142" s="232" t="s">
        <v>141</v>
      </c>
      <c r="E142" s="41"/>
      <c r="F142" s="233" t="s">
        <v>1374</v>
      </c>
      <c r="G142" s="41"/>
      <c r="H142" s="41"/>
      <c r="I142" s="137"/>
      <c r="J142" s="41"/>
      <c r="K142" s="41"/>
      <c r="L142" s="45"/>
      <c r="M142" s="234"/>
      <c r="N142" s="235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141</v>
      </c>
      <c r="AU142" s="18" t="s">
        <v>82</v>
      </c>
    </row>
    <row r="143" spans="1:65" s="2" customFormat="1" ht="16.5" customHeight="1">
      <c r="A143" s="39"/>
      <c r="B143" s="40"/>
      <c r="C143" s="268" t="s">
        <v>244</v>
      </c>
      <c r="D143" s="268" t="s">
        <v>220</v>
      </c>
      <c r="E143" s="269" t="s">
        <v>1375</v>
      </c>
      <c r="F143" s="270" t="s">
        <v>19</v>
      </c>
      <c r="G143" s="271" t="s">
        <v>834</v>
      </c>
      <c r="H143" s="272">
        <v>2</v>
      </c>
      <c r="I143" s="273"/>
      <c r="J143" s="274">
        <f>ROUND(I143*H143,2)</f>
        <v>0</v>
      </c>
      <c r="K143" s="270" t="s">
        <v>19</v>
      </c>
      <c r="L143" s="275"/>
      <c r="M143" s="276" t="s">
        <v>19</v>
      </c>
      <c r="N143" s="277" t="s">
        <v>43</v>
      </c>
      <c r="O143" s="85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396</v>
      </c>
      <c r="AT143" s="230" t="s">
        <v>220</v>
      </c>
      <c r="AU143" s="230" t="s">
        <v>82</v>
      </c>
      <c r="AY143" s="18" t="s">
        <v>132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80</v>
      </c>
      <c r="BK143" s="231">
        <f>ROUND(I143*H143,2)</f>
        <v>0</v>
      </c>
      <c r="BL143" s="18" t="s">
        <v>239</v>
      </c>
      <c r="BM143" s="230" t="s">
        <v>1376</v>
      </c>
    </row>
    <row r="144" spans="1:47" s="2" customFormat="1" ht="12">
      <c r="A144" s="39"/>
      <c r="B144" s="40"/>
      <c r="C144" s="41"/>
      <c r="D144" s="232" t="s">
        <v>141</v>
      </c>
      <c r="E144" s="41"/>
      <c r="F144" s="233" t="s">
        <v>1377</v>
      </c>
      <c r="G144" s="41"/>
      <c r="H144" s="41"/>
      <c r="I144" s="137"/>
      <c r="J144" s="41"/>
      <c r="K144" s="41"/>
      <c r="L144" s="45"/>
      <c r="M144" s="234"/>
      <c r="N144" s="235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141</v>
      </c>
      <c r="AU144" s="18" t="s">
        <v>82</v>
      </c>
    </row>
    <row r="145" spans="1:65" s="2" customFormat="1" ht="16.5" customHeight="1">
      <c r="A145" s="39"/>
      <c r="B145" s="40"/>
      <c r="C145" s="268" t="s">
        <v>250</v>
      </c>
      <c r="D145" s="268" t="s">
        <v>220</v>
      </c>
      <c r="E145" s="269" t="s">
        <v>1378</v>
      </c>
      <c r="F145" s="270" t="s">
        <v>19</v>
      </c>
      <c r="G145" s="271" t="s">
        <v>834</v>
      </c>
      <c r="H145" s="272">
        <v>2</v>
      </c>
      <c r="I145" s="273"/>
      <c r="J145" s="274">
        <f>ROUND(I145*H145,2)</f>
        <v>0</v>
      </c>
      <c r="K145" s="270" t="s">
        <v>19</v>
      </c>
      <c r="L145" s="275"/>
      <c r="M145" s="276" t="s">
        <v>19</v>
      </c>
      <c r="N145" s="277" t="s">
        <v>43</v>
      </c>
      <c r="O145" s="85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0" t="s">
        <v>396</v>
      </c>
      <c r="AT145" s="230" t="s">
        <v>220</v>
      </c>
      <c r="AU145" s="230" t="s">
        <v>82</v>
      </c>
      <c r="AY145" s="18" t="s">
        <v>132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8" t="s">
        <v>80</v>
      </c>
      <c r="BK145" s="231">
        <f>ROUND(I145*H145,2)</f>
        <v>0</v>
      </c>
      <c r="BL145" s="18" t="s">
        <v>239</v>
      </c>
      <c r="BM145" s="230" t="s">
        <v>1379</v>
      </c>
    </row>
    <row r="146" spans="1:47" s="2" customFormat="1" ht="12">
      <c r="A146" s="39"/>
      <c r="B146" s="40"/>
      <c r="C146" s="41"/>
      <c r="D146" s="232" t="s">
        <v>141</v>
      </c>
      <c r="E146" s="41"/>
      <c r="F146" s="233" t="s">
        <v>1380</v>
      </c>
      <c r="G146" s="41"/>
      <c r="H146" s="41"/>
      <c r="I146" s="137"/>
      <c r="J146" s="41"/>
      <c r="K146" s="41"/>
      <c r="L146" s="45"/>
      <c r="M146" s="234"/>
      <c r="N146" s="235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141</v>
      </c>
      <c r="AU146" s="18" t="s">
        <v>82</v>
      </c>
    </row>
    <row r="147" spans="1:65" s="2" customFormat="1" ht="16.5" customHeight="1">
      <c r="A147" s="39"/>
      <c r="B147" s="40"/>
      <c r="C147" s="268" t="s">
        <v>257</v>
      </c>
      <c r="D147" s="268" t="s">
        <v>220</v>
      </c>
      <c r="E147" s="269" t="s">
        <v>1381</v>
      </c>
      <c r="F147" s="270" t="s">
        <v>19</v>
      </c>
      <c r="G147" s="271" t="s">
        <v>834</v>
      </c>
      <c r="H147" s="272">
        <v>8</v>
      </c>
      <c r="I147" s="273"/>
      <c r="J147" s="274">
        <f>ROUND(I147*H147,2)</f>
        <v>0</v>
      </c>
      <c r="K147" s="270" t="s">
        <v>19</v>
      </c>
      <c r="L147" s="275"/>
      <c r="M147" s="276" t="s">
        <v>19</v>
      </c>
      <c r="N147" s="277" t="s">
        <v>43</v>
      </c>
      <c r="O147" s="85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396</v>
      </c>
      <c r="AT147" s="230" t="s">
        <v>220</v>
      </c>
      <c r="AU147" s="230" t="s">
        <v>82</v>
      </c>
      <c r="AY147" s="18" t="s">
        <v>132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80</v>
      </c>
      <c r="BK147" s="231">
        <f>ROUND(I147*H147,2)</f>
        <v>0</v>
      </c>
      <c r="BL147" s="18" t="s">
        <v>239</v>
      </c>
      <c r="BM147" s="230" t="s">
        <v>1382</v>
      </c>
    </row>
    <row r="148" spans="1:47" s="2" customFormat="1" ht="12">
      <c r="A148" s="39"/>
      <c r="B148" s="40"/>
      <c r="C148" s="41"/>
      <c r="D148" s="232" t="s">
        <v>141</v>
      </c>
      <c r="E148" s="41"/>
      <c r="F148" s="233" t="s">
        <v>1383</v>
      </c>
      <c r="G148" s="41"/>
      <c r="H148" s="41"/>
      <c r="I148" s="137"/>
      <c r="J148" s="41"/>
      <c r="K148" s="41"/>
      <c r="L148" s="45"/>
      <c r="M148" s="234"/>
      <c r="N148" s="235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141</v>
      </c>
      <c r="AU148" s="18" t="s">
        <v>82</v>
      </c>
    </row>
    <row r="149" spans="1:65" s="2" customFormat="1" ht="21.75" customHeight="1">
      <c r="A149" s="39"/>
      <c r="B149" s="40"/>
      <c r="C149" s="219" t="s">
        <v>261</v>
      </c>
      <c r="D149" s="219" t="s">
        <v>134</v>
      </c>
      <c r="E149" s="220" t="s">
        <v>1384</v>
      </c>
      <c r="F149" s="221" t="s">
        <v>1385</v>
      </c>
      <c r="G149" s="222" t="s">
        <v>227</v>
      </c>
      <c r="H149" s="223">
        <v>25</v>
      </c>
      <c r="I149" s="224"/>
      <c r="J149" s="225">
        <f>ROUND(I149*H149,2)</f>
        <v>0</v>
      </c>
      <c r="K149" s="221" t="s">
        <v>138</v>
      </c>
      <c r="L149" s="45"/>
      <c r="M149" s="226" t="s">
        <v>19</v>
      </c>
      <c r="N149" s="227" t="s">
        <v>43</v>
      </c>
      <c r="O149" s="85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239</v>
      </c>
      <c r="AT149" s="230" t="s">
        <v>134</v>
      </c>
      <c r="AU149" s="230" t="s">
        <v>82</v>
      </c>
      <c r="AY149" s="18" t="s">
        <v>132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80</v>
      </c>
      <c r="BK149" s="231">
        <f>ROUND(I149*H149,2)</f>
        <v>0</v>
      </c>
      <c r="BL149" s="18" t="s">
        <v>239</v>
      </c>
      <c r="BM149" s="230" t="s">
        <v>1386</v>
      </c>
    </row>
    <row r="150" spans="1:47" s="2" customFormat="1" ht="12">
      <c r="A150" s="39"/>
      <c r="B150" s="40"/>
      <c r="C150" s="41"/>
      <c r="D150" s="232" t="s">
        <v>141</v>
      </c>
      <c r="E150" s="41"/>
      <c r="F150" s="233" t="s">
        <v>1387</v>
      </c>
      <c r="G150" s="41"/>
      <c r="H150" s="41"/>
      <c r="I150" s="137"/>
      <c r="J150" s="41"/>
      <c r="K150" s="41"/>
      <c r="L150" s="45"/>
      <c r="M150" s="234"/>
      <c r="N150" s="235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141</v>
      </c>
      <c r="AU150" s="18" t="s">
        <v>82</v>
      </c>
    </row>
    <row r="151" spans="1:51" s="13" customFormat="1" ht="12">
      <c r="A151" s="13"/>
      <c r="B151" s="236"/>
      <c r="C151" s="237"/>
      <c r="D151" s="232" t="s">
        <v>143</v>
      </c>
      <c r="E151" s="238" t="s">
        <v>19</v>
      </c>
      <c r="F151" s="239" t="s">
        <v>1388</v>
      </c>
      <c r="G151" s="237"/>
      <c r="H151" s="238" t="s">
        <v>19</v>
      </c>
      <c r="I151" s="240"/>
      <c r="J151" s="237"/>
      <c r="K151" s="237"/>
      <c r="L151" s="241"/>
      <c r="M151" s="242"/>
      <c r="N151" s="243"/>
      <c r="O151" s="243"/>
      <c r="P151" s="243"/>
      <c r="Q151" s="243"/>
      <c r="R151" s="243"/>
      <c r="S151" s="243"/>
      <c r="T151" s="24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5" t="s">
        <v>143</v>
      </c>
      <c r="AU151" s="245" t="s">
        <v>82</v>
      </c>
      <c r="AV151" s="13" t="s">
        <v>80</v>
      </c>
      <c r="AW151" s="13" t="s">
        <v>33</v>
      </c>
      <c r="AX151" s="13" t="s">
        <v>72</v>
      </c>
      <c r="AY151" s="245" t="s">
        <v>132</v>
      </c>
    </row>
    <row r="152" spans="1:51" s="14" customFormat="1" ht="12">
      <c r="A152" s="14"/>
      <c r="B152" s="246"/>
      <c r="C152" s="247"/>
      <c r="D152" s="232" t="s">
        <v>143</v>
      </c>
      <c r="E152" s="248" t="s">
        <v>19</v>
      </c>
      <c r="F152" s="249" t="s">
        <v>80</v>
      </c>
      <c r="G152" s="247"/>
      <c r="H152" s="250">
        <v>1</v>
      </c>
      <c r="I152" s="251"/>
      <c r="J152" s="247"/>
      <c r="K152" s="247"/>
      <c r="L152" s="252"/>
      <c r="M152" s="253"/>
      <c r="N152" s="254"/>
      <c r="O152" s="254"/>
      <c r="P152" s="254"/>
      <c r="Q152" s="254"/>
      <c r="R152" s="254"/>
      <c r="S152" s="254"/>
      <c r="T152" s="25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6" t="s">
        <v>143</v>
      </c>
      <c r="AU152" s="256" t="s">
        <v>82</v>
      </c>
      <c r="AV152" s="14" t="s">
        <v>82</v>
      </c>
      <c r="AW152" s="14" t="s">
        <v>33</v>
      </c>
      <c r="AX152" s="14" t="s">
        <v>72</v>
      </c>
      <c r="AY152" s="256" t="s">
        <v>132</v>
      </c>
    </row>
    <row r="153" spans="1:51" s="13" customFormat="1" ht="12">
      <c r="A153" s="13"/>
      <c r="B153" s="236"/>
      <c r="C153" s="237"/>
      <c r="D153" s="232" t="s">
        <v>143</v>
      </c>
      <c r="E153" s="238" t="s">
        <v>19</v>
      </c>
      <c r="F153" s="239" t="s">
        <v>1389</v>
      </c>
      <c r="G153" s="237"/>
      <c r="H153" s="238" t="s">
        <v>19</v>
      </c>
      <c r="I153" s="240"/>
      <c r="J153" s="237"/>
      <c r="K153" s="237"/>
      <c r="L153" s="241"/>
      <c r="M153" s="242"/>
      <c r="N153" s="243"/>
      <c r="O153" s="243"/>
      <c r="P153" s="243"/>
      <c r="Q153" s="243"/>
      <c r="R153" s="243"/>
      <c r="S153" s="243"/>
      <c r="T153" s="24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5" t="s">
        <v>143</v>
      </c>
      <c r="AU153" s="245" t="s">
        <v>82</v>
      </c>
      <c r="AV153" s="13" t="s">
        <v>80</v>
      </c>
      <c r="AW153" s="13" t="s">
        <v>33</v>
      </c>
      <c r="AX153" s="13" t="s">
        <v>72</v>
      </c>
      <c r="AY153" s="245" t="s">
        <v>132</v>
      </c>
    </row>
    <row r="154" spans="1:51" s="14" customFormat="1" ht="12">
      <c r="A154" s="14"/>
      <c r="B154" s="246"/>
      <c r="C154" s="247"/>
      <c r="D154" s="232" t="s">
        <v>143</v>
      </c>
      <c r="E154" s="248" t="s">
        <v>19</v>
      </c>
      <c r="F154" s="249" t="s">
        <v>80</v>
      </c>
      <c r="G154" s="247"/>
      <c r="H154" s="250">
        <v>1</v>
      </c>
      <c r="I154" s="251"/>
      <c r="J154" s="247"/>
      <c r="K154" s="247"/>
      <c r="L154" s="252"/>
      <c r="M154" s="253"/>
      <c r="N154" s="254"/>
      <c r="O154" s="254"/>
      <c r="P154" s="254"/>
      <c r="Q154" s="254"/>
      <c r="R154" s="254"/>
      <c r="S154" s="254"/>
      <c r="T154" s="255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6" t="s">
        <v>143</v>
      </c>
      <c r="AU154" s="256" t="s">
        <v>82</v>
      </c>
      <c r="AV154" s="14" t="s">
        <v>82</v>
      </c>
      <c r="AW154" s="14" t="s">
        <v>33</v>
      </c>
      <c r="AX154" s="14" t="s">
        <v>72</v>
      </c>
      <c r="AY154" s="256" t="s">
        <v>132</v>
      </c>
    </row>
    <row r="155" spans="1:51" s="13" customFormat="1" ht="12">
      <c r="A155" s="13"/>
      <c r="B155" s="236"/>
      <c r="C155" s="237"/>
      <c r="D155" s="232" t="s">
        <v>143</v>
      </c>
      <c r="E155" s="238" t="s">
        <v>19</v>
      </c>
      <c r="F155" s="239" t="s">
        <v>1390</v>
      </c>
      <c r="G155" s="237"/>
      <c r="H155" s="238" t="s">
        <v>19</v>
      </c>
      <c r="I155" s="240"/>
      <c r="J155" s="237"/>
      <c r="K155" s="237"/>
      <c r="L155" s="241"/>
      <c r="M155" s="242"/>
      <c r="N155" s="243"/>
      <c r="O155" s="243"/>
      <c r="P155" s="243"/>
      <c r="Q155" s="243"/>
      <c r="R155" s="243"/>
      <c r="S155" s="243"/>
      <c r="T155" s="24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5" t="s">
        <v>143</v>
      </c>
      <c r="AU155" s="245" t="s">
        <v>82</v>
      </c>
      <c r="AV155" s="13" t="s">
        <v>80</v>
      </c>
      <c r="AW155" s="13" t="s">
        <v>33</v>
      </c>
      <c r="AX155" s="13" t="s">
        <v>72</v>
      </c>
      <c r="AY155" s="245" t="s">
        <v>132</v>
      </c>
    </row>
    <row r="156" spans="1:51" s="14" customFormat="1" ht="12">
      <c r="A156" s="14"/>
      <c r="B156" s="246"/>
      <c r="C156" s="247"/>
      <c r="D156" s="232" t="s">
        <v>143</v>
      </c>
      <c r="E156" s="248" t="s">
        <v>19</v>
      </c>
      <c r="F156" s="249" t="s">
        <v>80</v>
      </c>
      <c r="G156" s="247"/>
      <c r="H156" s="250">
        <v>1</v>
      </c>
      <c r="I156" s="251"/>
      <c r="J156" s="247"/>
      <c r="K156" s="247"/>
      <c r="L156" s="252"/>
      <c r="M156" s="253"/>
      <c r="N156" s="254"/>
      <c r="O156" s="254"/>
      <c r="P156" s="254"/>
      <c r="Q156" s="254"/>
      <c r="R156" s="254"/>
      <c r="S156" s="254"/>
      <c r="T156" s="255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6" t="s">
        <v>143</v>
      </c>
      <c r="AU156" s="256" t="s">
        <v>82</v>
      </c>
      <c r="AV156" s="14" t="s">
        <v>82</v>
      </c>
      <c r="AW156" s="14" t="s">
        <v>33</v>
      </c>
      <c r="AX156" s="14" t="s">
        <v>72</v>
      </c>
      <c r="AY156" s="256" t="s">
        <v>132</v>
      </c>
    </row>
    <row r="157" spans="1:51" s="13" customFormat="1" ht="12">
      <c r="A157" s="13"/>
      <c r="B157" s="236"/>
      <c r="C157" s="237"/>
      <c r="D157" s="232" t="s">
        <v>143</v>
      </c>
      <c r="E157" s="238" t="s">
        <v>19</v>
      </c>
      <c r="F157" s="239" t="s">
        <v>1391</v>
      </c>
      <c r="G157" s="237"/>
      <c r="H157" s="238" t="s">
        <v>19</v>
      </c>
      <c r="I157" s="240"/>
      <c r="J157" s="237"/>
      <c r="K157" s="237"/>
      <c r="L157" s="241"/>
      <c r="M157" s="242"/>
      <c r="N157" s="243"/>
      <c r="O157" s="243"/>
      <c r="P157" s="243"/>
      <c r="Q157" s="243"/>
      <c r="R157" s="243"/>
      <c r="S157" s="243"/>
      <c r="T157" s="24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5" t="s">
        <v>143</v>
      </c>
      <c r="AU157" s="245" t="s">
        <v>82</v>
      </c>
      <c r="AV157" s="13" t="s">
        <v>80</v>
      </c>
      <c r="AW157" s="13" t="s">
        <v>33</v>
      </c>
      <c r="AX157" s="13" t="s">
        <v>72</v>
      </c>
      <c r="AY157" s="245" t="s">
        <v>132</v>
      </c>
    </row>
    <row r="158" spans="1:51" s="14" customFormat="1" ht="12">
      <c r="A158" s="14"/>
      <c r="B158" s="246"/>
      <c r="C158" s="247"/>
      <c r="D158" s="232" t="s">
        <v>143</v>
      </c>
      <c r="E158" s="248" t="s">
        <v>19</v>
      </c>
      <c r="F158" s="249" t="s">
        <v>80</v>
      </c>
      <c r="G158" s="247"/>
      <c r="H158" s="250">
        <v>1</v>
      </c>
      <c r="I158" s="251"/>
      <c r="J158" s="247"/>
      <c r="K158" s="247"/>
      <c r="L158" s="252"/>
      <c r="M158" s="253"/>
      <c r="N158" s="254"/>
      <c r="O158" s="254"/>
      <c r="P158" s="254"/>
      <c r="Q158" s="254"/>
      <c r="R158" s="254"/>
      <c r="S158" s="254"/>
      <c r="T158" s="255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6" t="s">
        <v>143</v>
      </c>
      <c r="AU158" s="256" t="s">
        <v>82</v>
      </c>
      <c r="AV158" s="14" t="s">
        <v>82</v>
      </c>
      <c r="AW158" s="14" t="s">
        <v>33</v>
      </c>
      <c r="AX158" s="14" t="s">
        <v>72</v>
      </c>
      <c r="AY158" s="256" t="s">
        <v>132</v>
      </c>
    </row>
    <row r="159" spans="1:51" s="13" customFormat="1" ht="12">
      <c r="A159" s="13"/>
      <c r="B159" s="236"/>
      <c r="C159" s="237"/>
      <c r="D159" s="232" t="s">
        <v>143</v>
      </c>
      <c r="E159" s="238" t="s">
        <v>19</v>
      </c>
      <c r="F159" s="239" t="s">
        <v>1392</v>
      </c>
      <c r="G159" s="237"/>
      <c r="H159" s="238" t="s">
        <v>19</v>
      </c>
      <c r="I159" s="240"/>
      <c r="J159" s="237"/>
      <c r="K159" s="237"/>
      <c r="L159" s="241"/>
      <c r="M159" s="242"/>
      <c r="N159" s="243"/>
      <c r="O159" s="243"/>
      <c r="P159" s="243"/>
      <c r="Q159" s="243"/>
      <c r="R159" s="243"/>
      <c r="S159" s="243"/>
      <c r="T159" s="24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5" t="s">
        <v>143</v>
      </c>
      <c r="AU159" s="245" t="s">
        <v>82</v>
      </c>
      <c r="AV159" s="13" t="s">
        <v>80</v>
      </c>
      <c r="AW159" s="13" t="s">
        <v>33</v>
      </c>
      <c r="AX159" s="13" t="s">
        <v>72</v>
      </c>
      <c r="AY159" s="245" t="s">
        <v>132</v>
      </c>
    </row>
    <row r="160" spans="1:51" s="14" customFormat="1" ht="12">
      <c r="A160" s="14"/>
      <c r="B160" s="246"/>
      <c r="C160" s="247"/>
      <c r="D160" s="232" t="s">
        <v>143</v>
      </c>
      <c r="E160" s="248" t="s">
        <v>19</v>
      </c>
      <c r="F160" s="249" t="s">
        <v>80</v>
      </c>
      <c r="G160" s="247"/>
      <c r="H160" s="250">
        <v>1</v>
      </c>
      <c r="I160" s="251"/>
      <c r="J160" s="247"/>
      <c r="K160" s="247"/>
      <c r="L160" s="252"/>
      <c r="M160" s="253"/>
      <c r="N160" s="254"/>
      <c r="O160" s="254"/>
      <c r="P160" s="254"/>
      <c r="Q160" s="254"/>
      <c r="R160" s="254"/>
      <c r="S160" s="254"/>
      <c r="T160" s="25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6" t="s">
        <v>143</v>
      </c>
      <c r="AU160" s="256" t="s">
        <v>82</v>
      </c>
      <c r="AV160" s="14" t="s">
        <v>82</v>
      </c>
      <c r="AW160" s="14" t="s">
        <v>33</v>
      </c>
      <c r="AX160" s="14" t="s">
        <v>72</v>
      </c>
      <c r="AY160" s="256" t="s">
        <v>132</v>
      </c>
    </row>
    <row r="161" spans="1:51" s="13" customFormat="1" ht="12">
      <c r="A161" s="13"/>
      <c r="B161" s="236"/>
      <c r="C161" s="237"/>
      <c r="D161" s="232" t="s">
        <v>143</v>
      </c>
      <c r="E161" s="238" t="s">
        <v>19</v>
      </c>
      <c r="F161" s="239" t="s">
        <v>1393</v>
      </c>
      <c r="G161" s="237"/>
      <c r="H161" s="238" t="s">
        <v>19</v>
      </c>
      <c r="I161" s="240"/>
      <c r="J161" s="237"/>
      <c r="K161" s="237"/>
      <c r="L161" s="241"/>
      <c r="M161" s="242"/>
      <c r="N161" s="243"/>
      <c r="O161" s="243"/>
      <c r="P161" s="243"/>
      <c r="Q161" s="243"/>
      <c r="R161" s="243"/>
      <c r="S161" s="243"/>
      <c r="T161" s="24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5" t="s">
        <v>143</v>
      </c>
      <c r="AU161" s="245" t="s">
        <v>82</v>
      </c>
      <c r="AV161" s="13" t="s">
        <v>80</v>
      </c>
      <c r="AW161" s="13" t="s">
        <v>33</v>
      </c>
      <c r="AX161" s="13" t="s">
        <v>72</v>
      </c>
      <c r="AY161" s="245" t="s">
        <v>132</v>
      </c>
    </row>
    <row r="162" spans="1:51" s="14" customFormat="1" ht="12">
      <c r="A162" s="14"/>
      <c r="B162" s="246"/>
      <c r="C162" s="247"/>
      <c r="D162" s="232" t="s">
        <v>143</v>
      </c>
      <c r="E162" s="248" t="s">
        <v>19</v>
      </c>
      <c r="F162" s="249" t="s">
        <v>183</v>
      </c>
      <c r="G162" s="247"/>
      <c r="H162" s="250">
        <v>7</v>
      </c>
      <c r="I162" s="251"/>
      <c r="J162" s="247"/>
      <c r="K162" s="247"/>
      <c r="L162" s="252"/>
      <c r="M162" s="253"/>
      <c r="N162" s="254"/>
      <c r="O162" s="254"/>
      <c r="P162" s="254"/>
      <c r="Q162" s="254"/>
      <c r="R162" s="254"/>
      <c r="S162" s="254"/>
      <c r="T162" s="255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6" t="s">
        <v>143</v>
      </c>
      <c r="AU162" s="256" t="s">
        <v>82</v>
      </c>
      <c r="AV162" s="14" t="s">
        <v>82</v>
      </c>
      <c r="AW162" s="14" t="s">
        <v>33</v>
      </c>
      <c r="AX162" s="14" t="s">
        <v>72</v>
      </c>
      <c r="AY162" s="256" t="s">
        <v>132</v>
      </c>
    </row>
    <row r="163" spans="1:51" s="13" customFormat="1" ht="12">
      <c r="A163" s="13"/>
      <c r="B163" s="236"/>
      <c r="C163" s="237"/>
      <c r="D163" s="232" t="s">
        <v>143</v>
      </c>
      <c r="E163" s="238" t="s">
        <v>19</v>
      </c>
      <c r="F163" s="239" t="s">
        <v>1394</v>
      </c>
      <c r="G163" s="237"/>
      <c r="H163" s="238" t="s">
        <v>19</v>
      </c>
      <c r="I163" s="240"/>
      <c r="J163" s="237"/>
      <c r="K163" s="237"/>
      <c r="L163" s="241"/>
      <c r="M163" s="242"/>
      <c r="N163" s="243"/>
      <c r="O163" s="243"/>
      <c r="P163" s="243"/>
      <c r="Q163" s="243"/>
      <c r="R163" s="243"/>
      <c r="S163" s="243"/>
      <c r="T163" s="24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5" t="s">
        <v>143</v>
      </c>
      <c r="AU163" s="245" t="s">
        <v>82</v>
      </c>
      <c r="AV163" s="13" t="s">
        <v>80</v>
      </c>
      <c r="AW163" s="13" t="s">
        <v>33</v>
      </c>
      <c r="AX163" s="13" t="s">
        <v>72</v>
      </c>
      <c r="AY163" s="245" t="s">
        <v>132</v>
      </c>
    </row>
    <row r="164" spans="1:51" s="14" customFormat="1" ht="12">
      <c r="A164" s="14"/>
      <c r="B164" s="246"/>
      <c r="C164" s="247"/>
      <c r="D164" s="232" t="s">
        <v>143</v>
      </c>
      <c r="E164" s="248" t="s">
        <v>19</v>
      </c>
      <c r="F164" s="249" t="s">
        <v>219</v>
      </c>
      <c r="G164" s="247"/>
      <c r="H164" s="250">
        <v>13</v>
      </c>
      <c r="I164" s="251"/>
      <c r="J164" s="247"/>
      <c r="K164" s="247"/>
      <c r="L164" s="252"/>
      <c r="M164" s="253"/>
      <c r="N164" s="254"/>
      <c r="O164" s="254"/>
      <c r="P164" s="254"/>
      <c r="Q164" s="254"/>
      <c r="R164" s="254"/>
      <c r="S164" s="254"/>
      <c r="T164" s="255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6" t="s">
        <v>143</v>
      </c>
      <c r="AU164" s="256" t="s">
        <v>82</v>
      </c>
      <c r="AV164" s="14" t="s">
        <v>82</v>
      </c>
      <c r="AW164" s="14" t="s">
        <v>33</v>
      </c>
      <c r="AX164" s="14" t="s">
        <v>72</v>
      </c>
      <c r="AY164" s="256" t="s">
        <v>132</v>
      </c>
    </row>
    <row r="165" spans="1:51" s="15" customFormat="1" ht="12">
      <c r="A165" s="15"/>
      <c r="B165" s="257"/>
      <c r="C165" s="258"/>
      <c r="D165" s="232" t="s">
        <v>143</v>
      </c>
      <c r="E165" s="259" t="s">
        <v>19</v>
      </c>
      <c r="F165" s="260" t="s">
        <v>148</v>
      </c>
      <c r="G165" s="258"/>
      <c r="H165" s="261">
        <v>25</v>
      </c>
      <c r="I165" s="262"/>
      <c r="J165" s="258"/>
      <c r="K165" s="258"/>
      <c r="L165" s="263"/>
      <c r="M165" s="264"/>
      <c r="N165" s="265"/>
      <c r="O165" s="265"/>
      <c r="P165" s="265"/>
      <c r="Q165" s="265"/>
      <c r="R165" s="265"/>
      <c r="S165" s="265"/>
      <c r="T165" s="266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67" t="s">
        <v>143</v>
      </c>
      <c r="AU165" s="267" t="s">
        <v>82</v>
      </c>
      <c r="AV165" s="15" t="s">
        <v>139</v>
      </c>
      <c r="AW165" s="15" t="s">
        <v>33</v>
      </c>
      <c r="AX165" s="15" t="s">
        <v>80</v>
      </c>
      <c r="AY165" s="267" t="s">
        <v>132</v>
      </c>
    </row>
    <row r="166" spans="1:65" s="2" customFormat="1" ht="16.5" customHeight="1">
      <c r="A166" s="39"/>
      <c r="B166" s="40"/>
      <c r="C166" s="268" t="s">
        <v>7</v>
      </c>
      <c r="D166" s="268" t="s">
        <v>220</v>
      </c>
      <c r="E166" s="269" t="s">
        <v>1395</v>
      </c>
      <c r="F166" s="270" t="s">
        <v>19</v>
      </c>
      <c r="G166" s="271" t="s">
        <v>834</v>
      </c>
      <c r="H166" s="272">
        <v>25</v>
      </c>
      <c r="I166" s="273"/>
      <c r="J166" s="274">
        <f>ROUND(I166*H166,2)</f>
        <v>0</v>
      </c>
      <c r="K166" s="270" t="s">
        <v>19</v>
      </c>
      <c r="L166" s="275"/>
      <c r="M166" s="276" t="s">
        <v>19</v>
      </c>
      <c r="N166" s="277" t="s">
        <v>43</v>
      </c>
      <c r="O166" s="85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0" t="s">
        <v>396</v>
      </c>
      <c r="AT166" s="230" t="s">
        <v>220</v>
      </c>
      <c r="AU166" s="230" t="s">
        <v>82</v>
      </c>
      <c r="AY166" s="18" t="s">
        <v>132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8" t="s">
        <v>80</v>
      </c>
      <c r="BK166" s="231">
        <f>ROUND(I166*H166,2)</f>
        <v>0</v>
      </c>
      <c r="BL166" s="18" t="s">
        <v>239</v>
      </c>
      <c r="BM166" s="230" t="s">
        <v>1396</v>
      </c>
    </row>
    <row r="167" spans="1:47" s="2" customFormat="1" ht="12">
      <c r="A167" s="39"/>
      <c r="B167" s="40"/>
      <c r="C167" s="41"/>
      <c r="D167" s="232" t="s">
        <v>141</v>
      </c>
      <c r="E167" s="41"/>
      <c r="F167" s="233" t="s">
        <v>1397</v>
      </c>
      <c r="G167" s="41"/>
      <c r="H167" s="41"/>
      <c r="I167" s="137"/>
      <c r="J167" s="41"/>
      <c r="K167" s="41"/>
      <c r="L167" s="45"/>
      <c r="M167" s="234"/>
      <c r="N167" s="235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141</v>
      </c>
      <c r="AU167" s="18" t="s">
        <v>82</v>
      </c>
    </row>
    <row r="168" spans="1:65" s="2" customFormat="1" ht="16.5" customHeight="1">
      <c r="A168" s="39"/>
      <c r="B168" s="40"/>
      <c r="C168" s="219" t="s">
        <v>274</v>
      </c>
      <c r="D168" s="219" t="s">
        <v>134</v>
      </c>
      <c r="E168" s="220" t="s">
        <v>1398</v>
      </c>
      <c r="F168" s="221" t="s">
        <v>1399</v>
      </c>
      <c r="G168" s="222" t="s">
        <v>1059</v>
      </c>
      <c r="H168" s="223">
        <v>9</v>
      </c>
      <c r="I168" s="224"/>
      <c r="J168" s="225">
        <f>ROUND(I168*H168,2)</f>
        <v>0</v>
      </c>
      <c r="K168" s="221" t="s">
        <v>19</v>
      </c>
      <c r="L168" s="45"/>
      <c r="M168" s="226" t="s">
        <v>19</v>
      </c>
      <c r="N168" s="227" t="s">
        <v>43</v>
      </c>
      <c r="O168" s="85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0" t="s">
        <v>239</v>
      </c>
      <c r="AT168" s="230" t="s">
        <v>134</v>
      </c>
      <c r="AU168" s="230" t="s">
        <v>82</v>
      </c>
      <c r="AY168" s="18" t="s">
        <v>132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8" t="s">
        <v>80</v>
      </c>
      <c r="BK168" s="231">
        <f>ROUND(I168*H168,2)</f>
        <v>0</v>
      </c>
      <c r="BL168" s="18" t="s">
        <v>239</v>
      </c>
      <c r="BM168" s="230" t="s">
        <v>1400</v>
      </c>
    </row>
    <row r="169" spans="1:47" s="2" customFormat="1" ht="12">
      <c r="A169" s="39"/>
      <c r="B169" s="40"/>
      <c r="C169" s="41"/>
      <c r="D169" s="232" t="s">
        <v>141</v>
      </c>
      <c r="E169" s="41"/>
      <c r="F169" s="233" t="s">
        <v>1401</v>
      </c>
      <c r="G169" s="41"/>
      <c r="H169" s="41"/>
      <c r="I169" s="137"/>
      <c r="J169" s="41"/>
      <c r="K169" s="41"/>
      <c r="L169" s="45"/>
      <c r="M169" s="234"/>
      <c r="N169" s="235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141</v>
      </c>
      <c r="AU169" s="18" t="s">
        <v>82</v>
      </c>
    </row>
    <row r="170" spans="1:51" s="13" customFormat="1" ht="12">
      <c r="A170" s="13"/>
      <c r="B170" s="236"/>
      <c r="C170" s="237"/>
      <c r="D170" s="232" t="s">
        <v>143</v>
      </c>
      <c r="E170" s="238" t="s">
        <v>19</v>
      </c>
      <c r="F170" s="239" t="s">
        <v>1402</v>
      </c>
      <c r="G170" s="237"/>
      <c r="H170" s="238" t="s">
        <v>19</v>
      </c>
      <c r="I170" s="240"/>
      <c r="J170" s="237"/>
      <c r="K170" s="237"/>
      <c r="L170" s="241"/>
      <c r="M170" s="242"/>
      <c r="N170" s="243"/>
      <c r="O170" s="243"/>
      <c r="P170" s="243"/>
      <c r="Q170" s="243"/>
      <c r="R170" s="243"/>
      <c r="S170" s="243"/>
      <c r="T170" s="24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5" t="s">
        <v>143</v>
      </c>
      <c r="AU170" s="245" t="s">
        <v>82</v>
      </c>
      <c r="AV170" s="13" t="s">
        <v>80</v>
      </c>
      <c r="AW170" s="13" t="s">
        <v>33</v>
      </c>
      <c r="AX170" s="13" t="s">
        <v>72</v>
      </c>
      <c r="AY170" s="245" t="s">
        <v>132</v>
      </c>
    </row>
    <row r="171" spans="1:51" s="14" customFormat="1" ht="12">
      <c r="A171" s="14"/>
      <c r="B171" s="246"/>
      <c r="C171" s="247"/>
      <c r="D171" s="232" t="s">
        <v>143</v>
      </c>
      <c r="E171" s="248" t="s">
        <v>19</v>
      </c>
      <c r="F171" s="249" t="s">
        <v>195</v>
      </c>
      <c r="G171" s="247"/>
      <c r="H171" s="250">
        <v>9</v>
      </c>
      <c r="I171" s="251"/>
      <c r="J171" s="247"/>
      <c r="K171" s="247"/>
      <c r="L171" s="252"/>
      <c r="M171" s="253"/>
      <c r="N171" s="254"/>
      <c r="O171" s="254"/>
      <c r="P171" s="254"/>
      <c r="Q171" s="254"/>
      <c r="R171" s="254"/>
      <c r="S171" s="254"/>
      <c r="T171" s="255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6" t="s">
        <v>143</v>
      </c>
      <c r="AU171" s="256" t="s">
        <v>82</v>
      </c>
      <c r="AV171" s="14" t="s">
        <v>82</v>
      </c>
      <c r="AW171" s="14" t="s">
        <v>33</v>
      </c>
      <c r="AX171" s="14" t="s">
        <v>72</v>
      </c>
      <c r="AY171" s="256" t="s">
        <v>132</v>
      </c>
    </row>
    <row r="172" spans="1:51" s="15" customFormat="1" ht="12">
      <c r="A172" s="15"/>
      <c r="B172" s="257"/>
      <c r="C172" s="258"/>
      <c r="D172" s="232" t="s">
        <v>143</v>
      </c>
      <c r="E172" s="259" t="s">
        <v>19</v>
      </c>
      <c r="F172" s="260" t="s">
        <v>148</v>
      </c>
      <c r="G172" s="258"/>
      <c r="H172" s="261">
        <v>9</v>
      </c>
      <c r="I172" s="262"/>
      <c r="J172" s="258"/>
      <c r="K172" s="258"/>
      <c r="L172" s="263"/>
      <c r="M172" s="264"/>
      <c r="N172" s="265"/>
      <c r="O172" s="265"/>
      <c r="P172" s="265"/>
      <c r="Q172" s="265"/>
      <c r="R172" s="265"/>
      <c r="S172" s="265"/>
      <c r="T172" s="266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67" t="s">
        <v>143</v>
      </c>
      <c r="AU172" s="267" t="s">
        <v>82</v>
      </c>
      <c r="AV172" s="15" t="s">
        <v>139</v>
      </c>
      <c r="AW172" s="15" t="s">
        <v>33</v>
      </c>
      <c r="AX172" s="15" t="s">
        <v>80</v>
      </c>
      <c r="AY172" s="267" t="s">
        <v>132</v>
      </c>
    </row>
    <row r="173" spans="1:65" s="2" customFormat="1" ht="16.5" customHeight="1">
      <c r="A173" s="39"/>
      <c r="B173" s="40"/>
      <c r="C173" s="219" t="s">
        <v>279</v>
      </c>
      <c r="D173" s="219" t="s">
        <v>134</v>
      </c>
      <c r="E173" s="220" t="s">
        <v>1403</v>
      </c>
      <c r="F173" s="221" t="s">
        <v>1404</v>
      </c>
      <c r="G173" s="222" t="s">
        <v>227</v>
      </c>
      <c r="H173" s="223">
        <v>3</v>
      </c>
      <c r="I173" s="224"/>
      <c r="J173" s="225">
        <f>ROUND(I173*H173,2)</f>
        <v>0</v>
      </c>
      <c r="K173" s="221" t="s">
        <v>138</v>
      </c>
      <c r="L173" s="45"/>
      <c r="M173" s="226" t="s">
        <v>19</v>
      </c>
      <c r="N173" s="227" t="s">
        <v>43</v>
      </c>
      <c r="O173" s="85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0" t="s">
        <v>239</v>
      </c>
      <c r="AT173" s="230" t="s">
        <v>134</v>
      </c>
      <c r="AU173" s="230" t="s">
        <v>82</v>
      </c>
      <c r="AY173" s="18" t="s">
        <v>132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8" t="s">
        <v>80</v>
      </c>
      <c r="BK173" s="231">
        <f>ROUND(I173*H173,2)</f>
        <v>0</v>
      </c>
      <c r="BL173" s="18" t="s">
        <v>239</v>
      </c>
      <c r="BM173" s="230" t="s">
        <v>1405</v>
      </c>
    </row>
    <row r="174" spans="1:47" s="2" customFormat="1" ht="12">
      <c r="A174" s="39"/>
      <c r="B174" s="40"/>
      <c r="C174" s="41"/>
      <c r="D174" s="232" t="s">
        <v>141</v>
      </c>
      <c r="E174" s="41"/>
      <c r="F174" s="233" t="s">
        <v>1406</v>
      </c>
      <c r="G174" s="41"/>
      <c r="H174" s="41"/>
      <c r="I174" s="137"/>
      <c r="J174" s="41"/>
      <c r="K174" s="41"/>
      <c r="L174" s="45"/>
      <c r="M174" s="234"/>
      <c r="N174" s="235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141</v>
      </c>
      <c r="AU174" s="18" t="s">
        <v>82</v>
      </c>
    </row>
    <row r="175" spans="1:51" s="13" customFormat="1" ht="12">
      <c r="A175" s="13"/>
      <c r="B175" s="236"/>
      <c r="C175" s="237"/>
      <c r="D175" s="232" t="s">
        <v>143</v>
      </c>
      <c r="E175" s="238" t="s">
        <v>19</v>
      </c>
      <c r="F175" s="239" t="s">
        <v>1313</v>
      </c>
      <c r="G175" s="237"/>
      <c r="H175" s="238" t="s">
        <v>19</v>
      </c>
      <c r="I175" s="240"/>
      <c r="J175" s="237"/>
      <c r="K175" s="237"/>
      <c r="L175" s="241"/>
      <c r="M175" s="242"/>
      <c r="N175" s="243"/>
      <c r="O175" s="243"/>
      <c r="P175" s="243"/>
      <c r="Q175" s="243"/>
      <c r="R175" s="243"/>
      <c r="S175" s="243"/>
      <c r="T175" s="24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5" t="s">
        <v>143</v>
      </c>
      <c r="AU175" s="245" t="s">
        <v>82</v>
      </c>
      <c r="AV175" s="13" t="s">
        <v>80</v>
      </c>
      <c r="AW175" s="13" t="s">
        <v>33</v>
      </c>
      <c r="AX175" s="13" t="s">
        <v>72</v>
      </c>
      <c r="AY175" s="245" t="s">
        <v>132</v>
      </c>
    </row>
    <row r="176" spans="1:51" s="14" customFormat="1" ht="12">
      <c r="A176" s="14"/>
      <c r="B176" s="246"/>
      <c r="C176" s="247"/>
      <c r="D176" s="232" t="s">
        <v>143</v>
      </c>
      <c r="E176" s="248" t="s">
        <v>19</v>
      </c>
      <c r="F176" s="249" t="s">
        <v>155</v>
      </c>
      <c r="G176" s="247"/>
      <c r="H176" s="250">
        <v>3</v>
      </c>
      <c r="I176" s="251"/>
      <c r="J176" s="247"/>
      <c r="K176" s="247"/>
      <c r="L176" s="252"/>
      <c r="M176" s="253"/>
      <c r="N176" s="254"/>
      <c r="O176" s="254"/>
      <c r="P176" s="254"/>
      <c r="Q176" s="254"/>
      <c r="R176" s="254"/>
      <c r="S176" s="254"/>
      <c r="T176" s="255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6" t="s">
        <v>143</v>
      </c>
      <c r="AU176" s="256" t="s">
        <v>82</v>
      </c>
      <c r="AV176" s="14" t="s">
        <v>82</v>
      </c>
      <c r="AW176" s="14" t="s">
        <v>33</v>
      </c>
      <c r="AX176" s="14" t="s">
        <v>72</v>
      </c>
      <c r="AY176" s="256" t="s">
        <v>132</v>
      </c>
    </row>
    <row r="177" spans="1:51" s="15" customFormat="1" ht="12">
      <c r="A177" s="15"/>
      <c r="B177" s="257"/>
      <c r="C177" s="258"/>
      <c r="D177" s="232" t="s">
        <v>143</v>
      </c>
      <c r="E177" s="259" t="s">
        <v>19</v>
      </c>
      <c r="F177" s="260" t="s">
        <v>148</v>
      </c>
      <c r="G177" s="258"/>
      <c r="H177" s="261">
        <v>3</v>
      </c>
      <c r="I177" s="262"/>
      <c r="J177" s="258"/>
      <c r="K177" s="258"/>
      <c r="L177" s="263"/>
      <c r="M177" s="264"/>
      <c r="N177" s="265"/>
      <c r="O177" s="265"/>
      <c r="P177" s="265"/>
      <c r="Q177" s="265"/>
      <c r="R177" s="265"/>
      <c r="S177" s="265"/>
      <c r="T177" s="266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67" t="s">
        <v>143</v>
      </c>
      <c r="AU177" s="267" t="s">
        <v>82</v>
      </c>
      <c r="AV177" s="15" t="s">
        <v>139</v>
      </c>
      <c r="AW177" s="15" t="s">
        <v>33</v>
      </c>
      <c r="AX177" s="15" t="s">
        <v>80</v>
      </c>
      <c r="AY177" s="267" t="s">
        <v>132</v>
      </c>
    </row>
    <row r="178" spans="1:65" s="2" customFormat="1" ht="16.5" customHeight="1">
      <c r="A178" s="39"/>
      <c r="B178" s="40"/>
      <c r="C178" s="268" t="s">
        <v>316</v>
      </c>
      <c r="D178" s="268" t="s">
        <v>220</v>
      </c>
      <c r="E178" s="269" t="s">
        <v>1407</v>
      </c>
      <c r="F178" s="270" t="s">
        <v>19</v>
      </c>
      <c r="G178" s="271" t="s">
        <v>834</v>
      </c>
      <c r="H178" s="272">
        <v>3</v>
      </c>
      <c r="I178" s="273"/>
      <c r="J178" s="274">
        <f>ROUND(I178*H178,2)</f>
        <v>0</v>
      </c>
      <c r="K178" s="270" t="s">
        <v>19</v>
      </c>
      <c r="L178" s="275"/>
      <c r="M178" s="276" t="s">
        <v>19</v>
      </c>
      <c r="N178" s="277" t="s">
        <v>43</v>
      </c>
      <c r="O178" s="85"/>
      <c r="P178" s="228">
        <f>O178*H178</f>
        <v>0</v>
      </c>
      <c r="Q178" s="228">
        <v>0</v>
      </c>
      <c r="R178" s="228">
        <f>Q178*H178</f>
        <v>0</v>
      </c>
      <c r="S178" s="228">
        <v>0</v>
      </c>
      <c r="T178" s="22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0" t="s">
        <v>396</v>
      </c>
      <c r="AT178" s="230" t="s">
        <v>220</v>
      </c>
      <c r="AU178" s="230" t="s">
        <v>82</v>
      </c>
      <c r="AY178" s="18" t="s">
        <v>132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8" t="s">
        <v>80</v>
      </c>
      <c r="BK178" s="231">
        <f>ROUND(I178*H178,2)</f>
        <v>0</v>
      </c>
      <c r="BL178" s="18" t="s">
        <v>239</v>
      </c>
      <c r="BM178" s="230" t="s">
        <v>1408</v>
      </c>
    </row>
    <row r="179" spans="1:47" s="2" customFormat="1" ht="12">
      <c r="A179" s="39"/>
      <c r="B179" s="40"/>
      <c r="C179" s="41"/>
      <c r="D179" s="232" t="s">
        <v>141</v>
      </c>
      <c r="E179" s="41"/>
      <c r="F179" s="233" t="s">
        <v>1409</v>
      </c>
      <c r="G179" s="41"/>
      <c r="H179" s="41"/>
      <c r="I179" s="137"/>
      <c r="J179" s="41"/>
      <c r="K179" s="41"/>
      <c r="L179" s="45"/>
      <c r="M179" s="234"/>
      <c r="N179" s="235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141</v>
      </c>
      <c r="AU179" s="18" t="s">
        <v>82</v>
      </c>
    </row>
    <row r="180" spans="1:65" s="2" customFormat="1" ht="16.5" customHeight="1">
      <c r="A180" s="39"/>
      <c r="B180" s="40"/>
      <c r="C180" s="219" t="s">
        <v>342</v>
      </c>
      <c r="D180" s="219" t="s">
        <v>134</v>
      </c>
      <c r="E180" s="220" t="s">
        <v>1410</v>
      </c>
      <c r="F180" s="221" t="s">
        <v>1411</v>
      </c>
      <c r="G180" s="222" t="s">
        <v>227</v>
      </c>
      <c r="H180" s="223">
        <v>6</v>
      </c>
      <c r="I180" s="224"/>
      <c r="J180" s="225">
        <f>ROUND(I180*H180,2)</f>
        <v>0</v>
      </c>
      <c r="K180" s="221" t="s">
        <v>138</v>
      </c>
      <c r="L180" s="45"/>
      <c r="M180" s="226" t="s">
        <v>19</v>
      </c>
      <c r="N180" s="227" t="s">
        <v>43</v>
      </c>
      <c r="O180" s="85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0" t="s">
        <v>239</v>
      </c>
      <c r="AT180" s="230" t="s">
        <v>134</v>
      </c>
      <c r="AU180" s="230" t="s">
        <v>82</v>
      </c>
      <c r="AY180" s="18" t="s">
        <v>132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8" t="s">
        <v>80</v>
      </c>
      <c r="BK180" s="231">
        <f>ROUND(I180*H180,2)</f>
        <v>0</v>
      </c>
      <c r="BL180" s="18" t="s">
        <v>239</v>
      </c>
      <c r="BM180" s="230" t="s">
        <v>1412</v>
      </c>
    </row>
    <row r="181" spans="1:47" s="2" customFormat="1" ht="12">
      <c r="A181" s="39"/>
      <c r="B181" s="40"/>
      <c r="C181" s="41"/>
      <c r="D181" s="232" t="s">
        <v>141</v>
      </c>
      <c r="E181" s="41"/>
      <c r="F181" s="233" t="s">
        <v>1413</v>
      </c>
      <c r="G181" s="41"/>
      <c r="H181" s="41"/>
      <c r="I181" s="137"/>
      <c r="J181" s="41"/>
      <c r="K181" s="41"/>
      <c r="L181" s="45"/>
      <c r="M181" s="234"/>
      <c r="N181" s="235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141</v>
      </c>
      <c r="AU181" s="18" t="s">
        <v>82</v>
      </c>
    </row>
    <row r="182" spans="1:51" s="13" customFormat="1" ht="12">
      <c r="A182" s="13"/>
      <c r="B182" s="236"/>
      <c r="C182" s="237"/>
      <c r="D182" s="232" t="s">
        <v>143</v>
      </c>
      <c r="E182" s="238" t="s">
        <v>19</v>
      </c>
      <c r="F182" s="239" t="s">
        <v>1414</v>
      </c>
      <c r="G182" s="237"/>
      <c r="H182" s="238" t="s">
        <v>19</v>
      </c>
      <c r="I182" s="240"/>
      <c r="J182" s="237"/>
      <c r="K182" s="237"/>
      <c r="L182" s="241"/>
      <c r="M182" s="242"/>
      <c r="N182" s="243"/>
      <c r="O182" s="243"/>
      <c r="P182" s="243"/>
      <c r="Q182" s="243"/>
      <c r="R182" s="243"/>
      <c r="S182" s="243"/>
      <c r="T182" s="24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5" t="s">
        <v>143</v>
      </c>
      <c r="AU182" s="245" t="s">
        <v>82</v>
      </c>
      <c r="AV182" s="13" t="s">
        <v>80</v>
      </c>
      <c r="AW182" s="13" t="s">
        <v>33</v>
      </c>
      <c r="AX182" s="13" t="s">
        <v>72</v>
      </c>
      <c r="AY182" s="245" t="s">
        <v>132</v>
      </c>
    </row>
    <row r="183" spans="1:51" s="14" customFormat="1" ht="12">
      <c r="A183" s="14"/>
      <c r="B183" s="246"/>
      <c r="C183" s="247"/>
      <c r="D183" s="232" t="s">
        <v>143</v>
      </c>
      <c r="E183" s="248" t="s">
        <v>19</v>
      </c>
      <c r="F183" s="249" t="s">
        <v>176</v>
      </c>
      <c r="G183" s="247"/>
      <c r="H183" s="250">
        <v>6</v>
      </c>
      <c r="I183" s="251"/>
      <c r="J183" s="247"/>
      <c r="K183" s="247"/>
      <c r="L183" s="252"/>
      <c r="M183" s="253"/>
      <c r="N183" s="254"/>
      <c r="O183" s="254"/>
      <c r="P183" s="254"/>
      <c r="Q183" s="254"/>
      <c r="R183" s="254"/>
      <c r="S183" s="254"/>
      <c r="T183" s="255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6" t="s">
        <v>143</v>
      </c>
      <c r="AU183" s="256" t="s">
        <v>82</v>
      </c>
      <c r="AV183" s="14" t="s">
        <v>82</v>
      </c>
      <c r="AW183" s="14" t="s">
        <v>33</v>
      </c>
      <c r="AX183" s="14" t="s">
        <v>72</v>
      </c>
      <c r="AY183" s="256" t="s">
        <v>132</v>
      </c>
    </row>
    <row r="184" spans="1:51" s="15" customFormat="1" ht="12">
      <c r="A184" s="15"/>
      <c r="B184" s="257"/>
      <c r="C184" s="258"/>
      <c r="D184" s="232" t="s">
        <v>143</v>
      </c>
      <c r="E184" s="259" t="s">
        <v>19</v>
      </c>
      <c r="F184" s="260" t="s">
        <v>148</v>
      </c>
      <c r="G184" s="258"/>
      <c r="H184" s="261">
        <v>6</v>
      </c>
      <c r="I184" s="262"/>
      <c r="J184" s="258"/>
      <c r="K184" s="258"/>
      <c r="L184" s="263"/>
      <c r="M184" s="264"/>
      <c r="N184" s="265"/>
      <c r="O184" s="265"/>
      <c r="P184" s="265"/>
      <c r="Q184" s="265"/>
      <c r="R184" s="265"/>
      <c r="S184" s="265"/>
      <c r="T184" s="266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67" t="s">
        <v>143</v>
      </c>
      <c r="AU184" s="267" t="s">
        <v>82</v>
      </c>
      <c r="AV184" s="15" t="s">
        <v>139</v>
      </c>
      <c r="AW184" s="15" t="s">
        <v>33</v>
      </c>
      <c r="AX184" s="15" t="s">
        <v>80</v>
      </c>
      <c r="AY184" s="267" t="s">
        <v>132</v>
      </c>
    </row>
    <row r="185" spans="1:65" s="2" customFormat="1" ht="16.5" customHeight="1">
      <c r="A185" s="39"/>
      <c r="B185" s="40"/>
      <c r="C185" s="268" t="s">
        <v>347</v>
      </c>
      <c r="D185" s="268" t="s">
        <v>220</v>
      </c>
      <c r="E185" s="269" t="s">
        <v>1415</v>
      </c>
      <c r="F185" s="270" t="s">
        <v>19</v>
      </c>
      <c r="G185" s="271" t="s">
        <v>834</v>
      </c>
      <c r="H185" s="272">
        <v>6</v>
      </c>
      <c r="I185" s="273"/>
      <c r="J185" s="274">
        <f>ROUND(I185*H185,2)</f>
        <v>0</v>
      </c>
      <c r="K185" s="270" t="s">
        <v>19</v>
      </c>
      <c r="L185" s="275"/>
      <c r="M185" s="276" t="s">
        <v>19</v>
      </c>
      <c r="N185" s="277" t="s">
        <v>43</v>
      </c>
      <c r="O185" s="85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0" t="s">
        <v>396</v>
      </c>
      <c r="AT185" s="230" t="s">
        <v>220</v>
      </c>
      <c r="AU185" s="230" t="s">
        <v>82</v>
      </c>
      <c r="AY185" s="18" t="s">
        <v>132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8" t="s">
        <v>80</v>
      </c>
      <c r="BK185" s="231">
        <f>ROUND(I185*H185,2)</f>
        <v>0</v>
      </c>
      <c r="BL185" s="18" t="s">
        <v>239</v>
      </c>
      <c r="BM185" s="230" t="s">
        <v>1416</v>
      </c>
    </row>
    <row r="186" spans="1:47" s="2" customFormat="1" ht="12">
      <c r="A186" s="39"/>
      <c r="B186" s="40"/>
      <c r="C186" s="41"/>
      <c r="D186" s="232" t="s">
        <v>141</v>
      </c>
      <c r="E186" s="41"/>
      <c r="F186" s="233" t="s">
        <v>1417</v>
      </c>
      <c r="G186" s="41"/>
      <c r="H186" s="41"/>
      <c r="I186" s="137"/>
      <c r="J186" s="41"/>
      <c r="K186" s="41"/>
      <c r="L186" s="45"/>
      <c r="M186" s="234"/>
      <c r="N186" s="235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141</v>
      </c>
      <c r="AU186" s="18" t="s">
        <v>82</v>
      </c>
    </row>
    <row r="187" spans="1:65" s="2" customFormat="1" ht="16.5" customHeight="1">
      <c r="A187" s="39"/>
      <c r="B187" s="40"/>
      <c r="C187" s="219" t="s">
        <v>355</v>
      </c>
      <c r="D187" s="219" t="s">
        <v>134</v>
      </c>
      <c r="E187" s="220" t="s">
        <v>1418</v>
      </c>
      <c r="F187" s="221" t="s">
        <v>1419</v>
      </c>
      <c r="G187" s="222" t="s">
        <v>227</v>
      </c>
      <c r="H187" s="223">
        <v>8</v>
      </c>
      <c r="I187" s="224"/>
      <c r="J187" s="225">
        <f>ROUND(I187*H187,2)</f>
        <v>0</v>
      </c>
      <c r="K187" s="221" t="s">
        <v>138</v>
      </c>
      <c r="L187" s="45"/>
      <c r="M187" s="226" t="s">
        <v>19</v>
      </c>
      <c r="N187" s="227" t="s">
        <v>43</v>
      </c>
      <c r="O187" s="85"/>
      <c r="P187" s="228">
        <f>O187*H187</f>
        <v>0</v>
      </c>
      <c r="Q187" s="228">
        <v>0</v>
      </c>
      <c r="R187" s="228">
        <f>Q187*H187</f>
        <v>0</v>
      </c>
      <c r="S187" s="228">
        <v>0</v>
      </c>
      <c r="T187" s="22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0" t="s">
        <v>239</v>
      </c>
      <c r="AT187" s="230" t="s">
        <v>134</v>
      </c>
      <c r="AU187" s="230" t="s">
        <v>82</v>
      </c>
      <c r="AY187" s="18" t="s">
        <v>132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8" t="s">
        <v>80</v>
      </c>
      <c r="BK187" s="231">
        <f>ROUND(I187*H187,2)</f>
        <v>0</v>
      </c>
      <c r="BL187" s="18" t="s">
        <v>239</v>
      </c>
      <c r="BM187" s="230" t="s">
        <v>1420</v>
      </c>
    </row>
    <row r="188" spans="1:47" s="2" customFormat="1" ht="12">
      <c r="A188" s="39"/>
      <c r="B188" s="40"/>
      <c r="C188" s="41"/>
      <c r="D188" s="232" t="s">
        <v>141</v>
      </c>
      <c r="E188" s="41"/>
      <c r="F188" s="233" t="s">
        <v>1421</v>
      </c>
      <c r="G188" s="41"/>
      <c r="H188" s="41"/>
      <c r="I188" s="137"/>
      <c r="J188" s="41"/>
      <c r="K188" s="41"/>
      <c r="L188" s="45"/>
      <c r="M188" s="234"/>
      <c r="N188" s="235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141</v>
      </c>
      <c r="AU188" s="18" t="s">
        <v>82</v>
      </c>
    </row>
    <row r="189" spans="1:51" s="13" customFormat="1" ht="12">
      <c r="A189" s="13"/>
      <c r="B189" s="236"/>
      <c r="C189" s="237"/>
      <c r="D189" s="232" t="s">
        <v>143</v>
      </c>
      <c r="E189" s="238" t="s">
        <v>19</v>
      </c>
      <c r="F189" s="239" t="s">
        <v>1422</v>
      </c>
      <c r="G189" s="237"/>
      <c r="H189" s="238" t="s">
        <v>19</v>
      </c>
      <c r="I189" s="240"/>
      <c r="J189" s="237"/>
      <c r="K189" s="237"/>
      <c r="L189" s="241"/>
      <c r="M189" s="242"/>
      <c r="N189" s="243"/>
      <c r="O189" s="243"/>
      <c r="P189" s="243"/>
      <c r="Q189" s="243"/>
      <c r="R189" s="243"/>
      <c r="S189" s="243"/>
      <c r="T189" s="24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5" t="s">
        <v>143</v>
      </c>
      <c r="AU189" s="245" t="s">
        <v>82</v>
      </c>
      <c r="AV189" s="13" t="s">
        <v>80</v>
      </c>
      <c r="AW189" s="13" t="s">
        <v>33</v>
      </c>
      <c r="AX189" s="13" t="s">
        <v>72</v>
      </c>
      <c r="AY189" s="245" t="s">
        <v>132</v>
      </c>
    </row>
    <row r="190" spans="1:51" s="14" customFormat="1" ht="12">
      <c r="A190" s="14"/>
      <c r="B190" s="246"/>
      <c r="C190" s="247"/>
      <c r="D190" s="232" t="s">
        <v>143</v>
      </c>
      <c r="E190" s="248" t="s">
        <v>19</v>
      </c>
      <c r="F190" s="249" t="s">
        <v>171</v>
      </c>
      <c r="G190" s="247"/>
      <c r="H190" s="250">
        <v>5</v>
      </c>
      <c r="I190" s="251"/>
      <c r="J190" s="247"/>
      <c r="K190" s="247"/>
      <c r="L190" s="252"/>
      <c r="M190" s="253"/>
      <c r="N190" s="254"/>
      <c r="O190" s="254"/>
      <c r="P190" s="254"/>
      <c r="Q190" s="254"/>
      <c r="R190" s="254"/>
      <c r="S190" s="254"/>
      <c r="T190" s="255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6" t="s">
        <v>143</v>
      </c>
      <c r="AU190" s="256" t="s">
        <v>82</v>
      </c>
      <c r="AV190" s="14" t="s">
        <v>82</v>
      </c>
      <c r="AW190" s="14" t="s">
        <v>33</v>
      </c>
      <c r="AX190" s="14" t="s">
        <v>72</v>
      </c>
      <c r="AY190" s="256" t="s">
        <v>132</v>
      </c>
    </row>
    <row r="191" spans="1:51" s="13" customFormat="1" ht="12">
      <c r="A191" s="13"/>
      <c r="B191" s="236"/>
      <c r="C191" s="237"/>
      <c r="D191" s="232" t="s">
        <v>143</v>
      </c>
      <c r="E191" s="238" t="s">
        <v>19</v>
      </c>
      <c r="F191" s="239" t="s">
        <v>1315</v>
      </c>
      <c r="G191" s="237"/>
      <c r="H191" s="238" t="s">
        <v>19</v>
      </c>
      <c r="I191" s="240"/>
      <c r="J191" s="237"/>
      <c r="K191" s="237"/>
      <c r="L191" s="241"/>
      <c r="M191" s="242"/>
      <c r="N191" s="243"/>
      <c r="O191" s="243"/>
      <c r="P191" s="243"/>
      <c r="Q191" s="243"/>
      <c r="R191" s="243"/>
      <c r="S191" s="243"/>
      <c r="T191" s="24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5" t="s">
        <v>143</v>
      </c>
      <c r="AU191" s="245" t="s">
        <v>82</v>
      </c>
      <c r="AV191" s="13" t="s">
        <v>80</v>
      </c>
      <c r="AW191" s="13" t="s">
        <v>33</v>
      </c>
      <c r="AX191" s="13" t="s">
        <v>72</v>
      </c>
      <c r="AY191" s="245" t="s">
        <v>132</v>
      </c>
    </row>
    <row r="192" spans="1:51" s="14" customFormat="1" ht="12">
      <c r="A192" s="14"/>
      <c r="B192" s="246"/>
      <c r="C192" s="247"/>
      <c r="D192" s="232" t="s">
        <v>143</v>
      </c>
      <c r="E192" s="248" t="s">
        <v>19</v>
      </c>
      <c r="F192" s="249" t="s">
        <v>155</v>
      </c>
      <c r="G192" s="247"/>
      <c r="H192" s="250">
        <v>3</v>
      </c>
      <c r="I192" s="251"/>
      <c r="J192" s="247"/>
      <c r="K192" s="247"/>
      <c r="L192" s="252"/>
      <c r="M192" s="253"/>
      <c r="N192" s="254"/>
      <c r="O192" s="254"/>
      <c r="P192" s="254"/>
      <c r="Q192" s="254"/>
      <c r="R192" s="254"/>
      <c r="S192" s="254"/>
      <c r="T192" s="255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6" t="s">
        <v>143</v>
      </c>
      <c r="AU192" s="256" t="s">
        <v>82</v>
      </c>
      <c r="AV192" s="14" t="s">
        <v>82</v>
      </c>
      <c r="AW192" s="14" t="s">
        <v>33</v>
      </c>
      <c r="AX192" s="14" t="s">
        <v>72</v>
      </c>
      <c r="AY192" s="256" t="s">
        <v>132</v>
      </c>
    </row>
    <row r="193" spans="1:51" s="15" customFormat="1" ht="12">
      <c r="A193" s="15"/>
      <c r="B193" s="257"/>
      <c r="C193" s="258"/>
      <c r="D193" s="232" t="s">
        <v>143</v>
      </c>
      <c r="E193" s="259" t="s">
        <v>19</v>
      </c>
      <c r="F193" s="260" t="s">
        <v>148</v>
      </c>
      <c r="G193" s="258"/>
      <c r="H193" s="261">
        <v>8</v>
      </c>
      <c r="I193" s="262"/>
      <c r="J193" s="258"/>
      <c r="K193" s="258"/>
      <c r="L193" s="263"/>
      <c r="M193" s="264"/>
      <c r="N193" s="265"/>
      <c r="O193" s="265"/>
      <c r="P193" s="265"/>
      <c r="Q193" s="265"/>
      <c r="R193" s="265"/>
      <c r="S193" s="265"/>
      <c r="T193" s="266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67" t="s">
        <v>143</v>
      </c>
      <c r="AU193" s="267" t="s">
        <v>82</v>
      </c>
      <c r="AV193" s="15" t="s">
        <v>139</v>
      </c>
      <c r="AW193" s="15" t="s">
        <v>33</v>
      </c>
      <c r="AX193" s="15" t="s">
        <v>80</v>
      </c>
      <c r="AY193" s="267" t="s">
        <v>132</v>
      </c>
    </row>
    <row r="194" spans="1:65" s="2" customFormat="1" ht="21.75" customHeight="1">
      <c r="A194" s="39"/>
      <c r="B194" s="40"/>
      <c r="C194" s="268" t="s">
        <v>360</v>
      </c>
      <c r="D194" s="268" t="s">
        <v>220</v>
      </c>
      <c r="E194" s="269" t="s">
        <v>1423</v>
      </c>
      <c r="F194" s="270" t="s">
        <v>1424</v>
      </c>
      <c r="G194" s="271" t="s">
        <v>834</v>
      </c>
      <c r="H194" s="272">
        <v>1</v>
      </c>
      <c r="I194" s="273"/>
      <c r="J194" s="274">
        <f>ROUND(I194*H194,2)</f>
        <v>0</v>
      </c>
      <c r="K194" s="270" t="s">
        <v>19</v>
      </c>
      <c r="L194" s="275"/>
      <c r="M194" s="276" t="s">
        <v>19</v>
      </c>
      <c r="N194" s="277" t="s">
        <v>43</v>
      </c>
      <c r="O194" s="85"/>
      <c r="P194" s="228">
        <f>O194*H194</f>
        <v>0</v>
      </c>
      <c r="Q194" s="228">
        <v>0</v>
      </c>
      <c r="R194" s="228">
        <f>Q194*H194</f>
        <v>0</v>
      </c>
      <c r="S194" s="228">
        <v>0</v>
      </c>
      <c r="T194" s="22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0" t="s">
        <v>396</v>
      </c>
      <c r="AT194" s="230" t="s">
        <v>220</v>
      </c>
      <c r="AU194" s="230" t="s">
        <v>82</v>
      </c>
      <c r="AY194" s="18" t="s">
        <v>132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8" t="s">
        <v>80</v>
      </c>
      <c r="BK194" s="231">
        <f>ROUND(I194*H194,2)</f>
        <v>0</v>
      </c>
      <c r="BL194" s="18" t="s">
        <v>239</v>
      </c>
      <c r="BM194" s="230" t="s">
        <v>1425</v>
      </c>
    </row>
    <row r="195" spans="1:47" s="2" customFormat="1" ht="12">
      <c r="A195" s="39"/>
      <c r="B195" s="40"/>
      <c r="C195" s="41"/>
      <c r="D195" s="232" t="s">
        <v>141</v>
      </c>
      <c r="E195" s="41"/>
      <c r="F195" s="233" t="s">
        <v>1424</v>
      </c>
      <c r="G195" s="41"/>
      <c r="H195" s="41"/>
      <c r="I195" s="137"/>
      <c r="J195" s="41"/>
      <c r="K195" s="41"/>
      <c r="L195" s="45"/>
      <c r="M195" s="234"/>
      <c r="N195" s="235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141</v>
      </c>
      <c r="AU195" s="18" t="s">
        <v>82</v>
      </c>
    </row>
    <row r="196" spans="1:65" s="2" customFormat="1" ht="21.75" customHeight="1">
      <c r="A196" s="39"/>
      <c r="B196" s="40"/>
      <c r="C196" s="268" t="s">
        <v>365</v>
      </c>
      <c r="D196" s="268" t="s">
        <v>220</v>
      </c>
      <c r="E196" s="269" t="s">
        <v>1426</v>
      </c>
      <c r="F196" s="270" t="s">
        <v>1427</v>
      </c>
      <c r="G196" s="271" t="s">
        <v>834</v>
      </c>
      <c r="H196" s="272">
        <v>2</v>
      </c>
      <c r="I196" s="273"/>
      <c r="J196" s="274">
        <f>ROUND(I196*H196,2)</f>
        <v>0</v>
      </c>
      <c r="K196" s="270" t="s">
        <v>19</v>
      </c>
      <c r="L196" s="275"/>
      <c r="M196" s="276" t="s">
        <v>19</v>
      </c>
      <c r="N196" s="277" t="s">
        <v>43</v>
      </c>
      <c r="O196" s="85"/>
      <c r="P196" s="228">
        <f>O196*H196</f>
        <v>0</v>
      </c>
      <c r="Q196" s="228">
        <v>0</v>
      </c>
      <c r="R196" s="228">
        <f>Q196*H196</f>
        <v>0</v>
      </c>
      <c r="S196" s="228">
        <v>0</v>
      </c>
      <c r="T196" s="22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0" t="s">
        <v>396</v>
      </c>
      <c r="AT196" s="230" t="s">
        <v>220</v>
      </c>
      <c r="AU196" s="230" t="s">
        <v>82</v>
      </c>
      <c r="AY196" s="18" t="s">
        <v>132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8" t="s">
        <v>80</v>
      </c>
      <c r="BK196" s="231">
        <f>ROUND(I196*H196,2)</f>
        <v>0</v>
      </c>
      <c r="BL196" s="18" t="s">
        <v>239</v>
      </c>
      <c r="BM196" s="230" t="s">
        <v>1428</v>
      </c>
    </row>
    <row r="197" spans="1:47" s="2" customFormat="1" ht="12">
      <c r="A197" s="39"/>
      <c r="B197" s="40"/>
      <c r="C197" s="41"/>
      <c r="D197" s="232" t="s">
        <v>141</v>
      </c>
      <c r="E197" s="41"/>
      <c r="F197" s="233" t="s">
        <v>1427</v>
      </c>
      <c r="G197" s="41"/>
      <c r="H197" s="41"/>
      <c r="I197" s="137"/>
      <c r="J197" s="41"/>
      <c r="K197" s="41"/>
      <c r="L197" s="45"/>
      <c r="M197" s="234"/>
      <c r="N197" s="235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141</v>
      </c>
      <c r="AU197" s="18" t="s">
        <v>82</v>
      </c>
    </row>
    <row r="198" spans="1:65" s="2" customFormat="1" ht="21.75" customHeight="1">
      <c r="A198" s="39"/>
      <c r="B198" s="40"/>
      <c r="C198" s="268" t="s">
        <v>383</v>
      </c>
      <c r="D198" s="268" t="s">
        <v>220</v>
      </c>
      <c r="E198" s="269" t="s">
        <v>1429</v>
      </c>
      <c r="F198" s="270" t="s">
        <v>1430</v>
      </c>
      <c r="G198" s="271" t="s">
        <v>834</v>
      </c>
      <c r="H198" s="272">
        <v>4</v>
      </c>
      <c r="I198" s="273"/>
      <c r="J198" s="274">
        <f>ROUND(I198*H198,2)</f>
        <v>0</v>
      </c>
      <c r="K198" s="270" t="s">
        <v>19</v>
      </c>
      <c r="L198" s="275"/>
      <c r="M198" s="276" t="s">
        <v>19</v>
      </c>
      <c r="N198" s="277" t="s">
        <v>43</v>
      </c>
      <c r="O198" s="85"/>
      <c r="P198" s="228">
        <f>O198*H198</f>
        <v>0</v>
      </c>
      <c r="Q198" s="228">
        <v>0</v>
      </c>
      <c r="R198" s="228">
        <f>Q198*H198</f>
        <v>0</v>
      </c>
      <c r="S198" s="228">
        <v>0</v>
      </c>
      <c r="T198" s="22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0" t="s">
        <v>396</v>
      </c>
      <c r="AT198" s="230" t="s">
        <v>220</v>
      </c>
      <c r="AU198" s="230" t="s">
        <v>82</v>
      </c>
      <c r="AY198" s="18" t="s">
        <v>132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18" t="s">
        <v>80</v>
      </c>
      <c r="BK198" s="231">
        <f>ROUND(I198*H198,2)</f>
        <v>0</v>
      </c>
      <c r="BL198" s="18" t="s">
        <v>239</v>
      </c>
      <c r="BM198" s="230" t="s">
        <v>1431</v>
      </c>
    </row>
    <row r="199" spans="1:47" s="2" customFormat="1" ht="12">
      <c r="A199" s="39"/>
      <c r="B199" s="40"/>
      <c r="C199" s="41"/>
      <c r="D199" s="232" t="s">
        <v>141</v>
      </c>
      <c r="E199" s="41"/>
      <c r="F199" s="233" t="s">
        <v>1430</v>
      </c>
      <c r="G199" s="41"/>
      <c r="H199" s="41"/>
      <c r="I199" s="137"/>
      <c r="J199" s="41"/>
      <c r="K199" s="41"/>
      <c r="L199" s="45"/>
      <c r="M199" s="234"/>
      <c r="N199" s="235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141</v>
      </c>
      <c r="AU199" s="18" t="s">
        <v>82</v>
      </c>
    </row>
    <row r="200" spans="1:65" s="2" customFormat="1" ht="21.75" customHeight="1">
      <c r="A200" s="39"/>
      <c r="B200" s="40"/>
      <c r="C200" s="268" t="s">
        <v>389</v>
      </c>
      <c r="D200" s="268" t="s">
        <v>220</v>
      </c>
      <c r="E200" s="269" t="s">
        <v>1432</v>
      </c>
      <c r="F200" s="270" t="s">
        <v>1433</v>
      </c>
      <c r="G200" s="271" t="s">
        <v>834</v>
      </c>
      <c r="H200" s="272">
        <v>1</v>
      </c>
      <c r="I200" s="273"/>
      <c r="J200" s="274">
        <f>ROUND(I200*H200,2)</f>
        <v>0</v>
      </c>
      <c r="K200" s="270" t="s">
        <v>19</v>
      </c>
      <c r="L200" s="275"/>
      <c r="M200" s="276" t="s">
        <v>19</v>
      </c>
      <c r="N200" s="277" t="s">
        <v>43</v>
      </c>
      <c r="O200" s="85"/>
      <c r="P200" s="228">
        <f>O200*H200</f>
        <v>0</v>
      </c>
      <c r="Q200" s="228">
        <v>0</v>
      </c>
      <c r="R200" s="228">
        <f>Q200*H200</f>
        <v>0</v>
      </c>
      <c r="S200" s="228">
        <v>0</v>
      </c>
      <c r="T200" s="229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0" t="s">
        <v>396</v>
      </c>
      <c r="AT200" s="230" t="s">
        <v>220</v>
      </c>
      <c r="AU200" s="230" t="s">
        <v>82</v>
      </c>
      <c r="AY200" s="18" t="s">
        <v>132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8" t="s">
        <v>80</v>
      </c>
      <c r="BK200" s="231">
        <f>ROUND(I200*H200,2)</f>
        <v>0</v>
      </c>
      <c r="BL200" s="18" t="s">
        <v>239</v>
      </c>
      <c r="BM200" s="230" t="s">
        <v>1434</v>
      </c>
    </row>
    <row r="201" spans="1:47" s="2" customFormat="1" ht="12">
      <c r="A201" s="39"/>
      <c r="B201" s="40"/>
      <c r="C201" s="41"/>
      <c r="D201" s="232" t="s">
        <v>141</v>
      </c>
      <c r="E201" s="41"/>
      <c r="F201" s="233" t="s">
        <v>1433</v>
      </c>
      <c r="G201" s="41"/>
      <c r="H201" s="41"/>
      <c r="I201" s="137"/>
      <c r="J201" s="41"/>
      <c r="K201" s="41"/>
      <c r="L201" s="45"/>
      <c r="M201" s="234"/>
      <c r="N201" s="235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141</v>
      </c>
      <c r="AU201" s="18" t="s">
        <v>82</v>
      </c>
    </row>
    <row r="202" spans="1:65" s="2" customFormat="1" ht="21.75" customHeight="1">
      <c r="A202" s="39"/>
      <c r="B202" s="40"/>
      <c r="C202" s="219" t="s">
        <v>396</v>
      </c>
      <c r="D202" s="219" t="s">
        <v>134</v>
      </c>
      <c r="E202" s="220" t="s">
        <v>1435</v>
      </c>
      <c r="F202" s="221" t="s">
        <v>1436</v>
      </c>
      <c r="G202" s="222" t="s">
        <v>227</v>
      </c>
      <c r="H202" s="223">
        <v>1</v>
      </c>
      <c r="I202" s="224"/>
      <c r="J202" s="225">
        <f>ROUND(I202*H202,2)</f>
        <v>0</v>
      </c>
      <c r="K202" s="221" t="s">
        <v>138</v>
      </c>
      <c r="L202" s="45"/>
      <c r="M202" s="226" t="s">
        <v>19</v>
      </c>
      <c r="N202" s="227" t="s">
        <v>43</v>
      </c>
      <c r="O202" s="85"/>
      <c r="P202" s="228">
        <f>O202*H202</f>
        <v>0</v>
      </c>
      <c r="Q202" s="228">
        <v>0</v>
      </c>
      <c r="R202" s="228">
        <f>Q202*H202</f>
        <v>0</v>
      </c>
      <c r="S202" s="228">
        <v>0</v>
      </c>
      <c r="T202" s="229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0" t="s">
        <v>239</v>
      </c>
      <c r="AT202" s="230" t="s">
        <v>134</v>
      </c>
      <c r="AU202" s="230" t="s">
        <v>82</v>
      </c>
      <c r="AY202" s="18" t="s">
        <v>132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8" t="s">
        <v>80</v>
      </c>
      <c r="BK202" s="231">
        <f>ROUND(I202*H202,2)</f>
        <v>0</v>
      </c>
      <c r="BL202" s="18" t="s">
        <v>239</v>
      </c>
      <c r="BM202" s="230" t="s">
        <v>1437</v>
      </c>
    </row>
    <row r="203" spans="1:47" s="2" customFormat="1" ht="12">
      <c r="A203" s="39"/>
      <c r="B203" s="40"/>
      <c r="C203" s="41"/>
      <c r="D203" s="232" t="s">
        <v>141</v>
      </c>
      <c r="E203" s="41"/>
      <c r="F203" s="233" t="s">
        <v>1438</v>
      </c>
      <c r="G203" s="41"/>
      <c r="H203" s="41"/>
      <c r="I203" s="137"/>
      <c r="J203" s="41"/>
      <c r="K203" s="41"/>
      <c r="L203" s="45"/>
      <c r="M203" s="234"/>
      <c r="N203" s="235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141</v>
      </c>
      <c r="AU203" s="18" t="s">
        <v>82</v>
      </c>
    </row>
    <row r="204" spans="1:51" s="13" customFormat="1" ht="12">
      <c r="A204" s="13"/>
      <c r="B204" s="236"/>
      <c r="C204" s="237"/>
      <c r="D204" s="232" t="s">
        <v>143</v>
      </c>
      <c r="E204" s="238" t="s">
        <v>19</v>
      </c>
      <c r="F204" s="239" t="s">
        <v>1439</v>
      </c>
      <c r="G204" s="237"/>
      <c r="H204" s="238" t="s">
        <v>19</v>
      </c>
      <c r="I204" s="240"/>
      <c r="J204" s="237"/>
      <c r="K204" s="237"/>
      <c r="L204" s="241"/>
      <c r="M204" s="242"/>
      <c r="N204" s="243"/>
      <c r="O204" s="243"/>
      <c r="P204" s="243"/>
      <c r="Q204" s="243"/>
      <c r="R204" s="243"/>
      <c r="S204" s="243"/>
      <c r="T204" s="24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5" t="s">
        <v>143</v>
      </c>
      <c r="AU204" s="245" t="s">
        <v>82</v>
      </c>
      <c r="AV204" s="13" t="s">
        <v>80</v>
      </c>
      <c r="AW204" s="13" t="s">
        <v>33</v>
      </c>
      <c r="AX204" s="13" t="s">
        <v>72</v>
      </c>
      <c r="AY204" s="245" t="s">
        <v>132</v>
      </c>
    </row>
    <row r="205" spans="1:51" s="14" customFormat="1" ht="12">
      <c r="A205" s="14"/>
      <c r="B205" s="246"/>
      <c r="C205" s="247"/>
      <c r="D205" s="232" t="s">
        <v>143</v>
      </c>
      <c r="E205" s="248" t="s">
        <v>19</v>
      </c>
      <c r="F205" s="249" t="s">
        <v>80</v>
      </c>
      <c r="G205" s="247"/>
      <c r="H205" s="250">
        <v>1</v>
      </c>
      <c r="I205" s="251"/>
      <c r="J205" s="247"/>
      <c r="K205" s="247"/>
      <c r="L205" s="252"/>
      <c r="M205" s="253"/>
      <c r="N205" s="254"/>
      <c r="O205" s="254"/>
      <c r="P205" s="254"/>
      <c r="Q205" s="254"/>
      <c r="R205" s="254"/>
      <c r="S205" s="254"/>
      <c r="T205" s="255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6" t="s">
        <v>143</v>
      </c>
      <c r="AU205" s="256" t="s">
        <v>82</v>
      </c>
      <c r="AV205" s="14" t="s">
        <v>82</v>
      </c>
      <c r="AW205" s="14" t="s">
        <v>33</v>
      </c>
      <c r="AX205" s="14" t="s">
        <v>72</v>
      </c>
      <c r="AY205" s="256" t="s">
        <v>132</v>
      </c>
    </row>
    <row r="206" spans="1:51" s="15" customFormat="1" ht="12">
      <c r="A206" s="15"/>
      <c r="B206" s="257"/>
      <c r="C206" s="258"/>
      <c r="D206" s="232" t="s">
        <v>143</v>
      </c>
      <c r="E206" s="259" t="s">
        <v>19</v>
      </c>
      <c r="F206" s="260" t="s">
        <v>148</v>
      </c>
      <c r="G206" s="258"/>
      <c r="H206" s="261">
        <v>1</v>
      </c>
      <c r="I206" s="262"/>
      <c r="J206" s="258"/>
      <c r="K206" s="258"/>
      <c r="L206" s="263"/>
      <c r="M206" s="264"/>
      <c r="N206" s="265"/>
      <c r="O206" s="265"/>
      <c r="P206" s="265"/>
      <c r="Q206" s="265"/>
      <c r="R206" s="265"/>
      <c r="S206" s="265"/>
      <c r="T206" s="266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67" t="s">
        <v>143</v>
      </c>
      <c r="AU206" s="267" t="s">
        <v>82</v>
      </c>
      <c r="AV206" s="15" t="s">
        <v>139</v>
      </c>
      <c r="AW206" s="15" t="s">
        <v>33</v>
      </c>
      <c r="AX206" s="15" t="s">
        <v>80</v>
      </c>
      <c r="AY206" s="267" t="s">
        <v>132</v>
      </c>
    </row>
    <row r="207" spans="1:65" s="2" customFormat="1" ht="33" customHeight="1">
      <c r="A207" s="39"/>
      <c r="B207" s="40"/>
      <c r="C207" s="268" t="s">
        <v>401</v>
      </c>
      <c r="D207" s="268" t="s">
        <v>220</v>
      </c>
      <c r="E207" s="269" t="s">
        <v>1440</v>
      </c>
      <c r="F207" s="270" t="s">
        <v>1441</v>
      </c>
      <c r="G207" s="271" t="s">
        <v>834</v>
      </c>
      <c r="H207" s="272">
        <v>1</v>
      </c>
      <c r="I207" s="273"/>
      <c r="J207" s="274">
        <f>ROUND(I207*H207,2)</f>
        <v>0</v>
      </c>
      <c r="K207" s="270" t="s">
        <v>19</v>
      </c>
      <c r="L207" s="275"/>
      <c r="M207" s="276" t="s">
        <v>19</v>
      </c>
      <c r="N207" s="277" t="s">
        <v>43</v>
      </c>
      <c r="O207" s="85"/>
      <c r="P207" s="228">
        <f>O207*H207</f>
        <v>0</v>
      </c>
      <c r="Q207" s="228">
        <v>0</v>
      </c>
      <c r="R207" s="228">
        <f>Q207*H207</f>
        <v>0</v>
      </c>
      <c r="S207" s="228">
        <v>0</v>
      </c>
      <c r="T207" s="229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0" t="s">
        <v>396</v>
      </c>
      <c r="AT207" s="230" t="s">
        <v>220</v>
      </c>
      <c r="AU207" s="230" t="s">
        <v>82</v>
      </c>
      <c r="AY207" s="18" t="s">
        <v>132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8" t="s">
        <v>80</v>
      </c>
      <c r="BK207" s="231">
        <f>ROUND(I207*H207,2)</f>
        <v>0</v>
      </c>
      <c r="BL207" s="18" t="s">
        <v>239</v>
      </c>
      <c r="BM207" s="230" t="s">
        <v>1442</v>
      </c>
    </row>
    <row r="208" spans="1:47" s="2" customFormat="1" ht="12">
      <c r="A208" s="39"/>
      <c r="B208" s="40"/>
      <c r="C208" s="41"/>
      <c r="D208" s="232" t="s">
        <v>141</v>
      </c>
      <c r="E208" s="41"/>
      <c r="F208" s="233" t="s">
        <v>1441</v>
      </c>
      <c r="G208" s="41"/>
      <c r="H208" s="41"/>
      <c r="I208" s="137"/>
      <c r="J208" s="41"/>
      <c r="K208" s="41"/>
      <c r="L208" s="45"/>
      <c r="M208" s="234"/>
      <c r="N208" s="235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141</v>
      </c>
      <c r="AU208" s="18" t="s">
        <v>82</v>
      </c>
    </row>
    <row r="209" spans="1:65" s="2" customFormat="1" ht="16.5" customHeight="1">
      <c r="A209" s="39"/>
      <c r="B209" s="40"/>
      <c r="C209" s="219" t="s">
        <v>406</v>
      </c>
      <c r="D209" s="219" t="s">
        <v>134</v>
      </c>
      <c r="E209" s="220" t="s">
        <v>1443</v>
      </c>
      <c r="F209" s="221" t="s">
        <v>1444</v>
      </c>
      <c r="G209" s="222" t="s">
        <v>227</v>
      </c>
      <c r="H209" s="223">
        <v>18</v>
      </c>
      <c r="I209" s="224"/>
      <c r="J209" s="225">
        <f>ROUND(I209*H209,2)</f>
        <v>0</v>
      </c>
      <c r="K209" s="221" t="s">
        <v>138</v>
      </c>
      <c r="L209" s="45"/>
      <c r="M209" s="226" t="s">
        <v>19</v>
      </c>
      <c r="N209" s="227" t="s">
        <v>43</v>
      </c>
      <c r="O209" s="85"/>
      <c r="P209" s="228">
        <f>O209*H209</f>
        <v>0</v>
      </c>
      <c r="Q209" s="228">
        <v>0</v>
      </c>
      <c r="R209" s="228">
        <f>Q209*H209</f>
        <v>0</v>
      </c>
      <c r="S209" s="228">
        <v>0</v>
      </c>
      <c r="T209" s="229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0" t="s">
        <v>239</v>
      </c>
      <c r="AT209" s="230" t="s">
        <v>134</v>
      </c>
      <c r="AU209" s="230" t="s">
        <v>82</v>
      </c>
      <c r="AY209" s="18" t="s">
        <v>132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8" t="s">
        <v>80</v>
      </c>
      <c r="BK209" s="231">
        <f>ROUND(I209*H209,2)</f>
        <v>0</v>
      </c>
      <c r="BL209" s="18" t="s">
        <v>239</v>
      </c>
      <c r="BM209" s="230" t="s">
        <v>1445</v>
      </c>
    </row>
    <row r="210" spans="1:47" s="2" customFormat="1" ht="12">
      <c r="A210" s="39"/>
      <c r="B210" s="40"/>
      <c r="C210" s="41"/>
      <c r="D210" s="232" t="s">
        <v>141</v>
      </c>
      <c r="E210" s="41"/>
      <c r="F210" s="233" t="s">
        <v>1446</v>
      </c>
      <c r="G210" s="41"/>
      <c r="H210" s="41"/>
      <c r="I210" s="137"/>
      <c r="J210" s="41"/>
      <c r="K210" s="41"/>
      <c r="L210" s="45"/>
      <c r="M210" s="234"/>
      <c r="N210" s="235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141</v>
      </c>
      <c r="AU210" s="18" t="s">
        <v>82</v>
      </c>
    </row>
    <row r="211" spans="1:51" s="13" customFormat="1" ht="12">
      <c r="A211" s="13"/>
      <c r="B211" s="236"/>
      <c r="C211" s="237"/>
      <c r="D211" s="232" t="s">
        <v>143</v>
      </c>
      <c r="E211" s="238" t="s">
        <v>19</v>
      </c>
      <c r="F211" s="239" t="s">
        <v>1447</v>
      </c>
      <c r="G211" s="237"/>
      <c r="H211" s="238" t="s">
        <v>19</v>
      </c>
      <c r="I211" s="240"/>
      <c r="J211" s="237"/>
      <c r="K211" s="237"/>
      <c r="L211" s="241"/>
      <c r="M211" s="242"/>
      <c r="N211" s="243"/>
      <c r="O211" s="243"/>
      <c r="P211" s="243"/>
      <c r="Q211" s="243"/>
      <c r="R211" s="243"/>
      <c r="S211" s="243"/>
      <c r="T211" s="24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5" t="s">
        <v>143</v>
      </c>
      <c r="AU211" s="245" t="s">
        <v>82</v>
      </c>
      <c r="AV211" s="13" t="s">
        <v>80</v>
      </c>
      <c r="AW211" s="13" t="s">
        <v>33</v>
      </c>
      <c r="AX211" s="13" t="s">
        <v>72</v>
      </c>
      <c r="AY211" s="245" t="s">
        <v>132</v>
      </c>
    </row>
    <row r="212" spans="1:51" s="14" customFormat="1" ht="12">
      <c r="A212" s="14"/>
      <c r="B212" s="246"/>
      <c r="C212" s="247"/>
      <c r="D212" s="232" t="s">
        <v>143</v>
      </c>
      <c r="E212" s="248" t="s">
        <v>19</v>
      </c>
      <c r="F212" s="249" t="s">
        <v>139</v>
      </c>
      <c r="G212" s="247"/>
      <c r="H212" s="250">
        <v>4</v>
      </c>
      <c r="I212" s="251"/>
      <c r="J212" s="247"/>
      <c r="K212" s="247"/>
      <c r="L212" s="252"/>
      <c r="M212" s="253"/>
      <c r="N212" s="254"/>
      <c r="O212" s="254"/>
      <c r="P212" s="254"/>
      <c r="Q212" s="254"/>
      <c r="R212" s="254"/>
      <c r="S212" s="254"/>
      <c r="T212" s="255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6" t="s">
        <v>143</v>
      </c>
      <c r="AU212" s="256" t="s">
        <v>82</v>
      </c>
      <c r="AV212" s="14" t="s">
        <v>82</v>
      </c>
      <c r="AW212" s="14" t="s">
        <v>33</v>
      </c>
      <c r="AX212" s="14" t="s">
        <v>72</v>
      </c>
      <c r="AY212" s="256" t="s">
        <v>132</v>
      </c>
    </row>
    <row r="213" spans="1:51" s="13" customFormat="1" ht="12">
      <c r="A213" s="13"/>
      <c r="B213" s="236"/>
      <c r="C213" s="237"/>
      <c r="D213" s="232" t="s">
        <v>143</v>
      </c>
      <c r="E213" s="238" t="s">
        <v>19</v>
      </c>
      <c r="F213" s="239" t="s">
        <v>1448</v>
      </c>
      <c r="G213" s="237"/>
      <c r="H213" s="238" t="s">
        <v>19</v>
      </c>
      <c r="I213" s="240"/>
      <c r="J213" s="237"/>
      <c r="K213" s="237"/>
      <c r="L213" s="241"/>
      <c r="M213" s="242"/>
      <c r="N213" s="243"/>
      <c r="O213" s="243"/>
      <c r="P213" s="243"/>
      <c r="Q213" s="243"/>
      <c r="R213" s="243"/>
      <c r="S213" s="243"/>
      <c r="T213" s="24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5" t="s">
        <v>143</v>
      </c>
      <c r="AU213" s="245" t="s">
        <v>82</v>
      </c>
      <c r="AV213" s="13" t="s">
        <v>80</v>
      </c>
      <c r="AW213" s="13" t="s">
        <v>33</v>
      </c>
      <c r="AX213" s="13" t="s">
        <v>72</v>
      </c>
      <c r="AY213" s="245" t="s">
        <v>132</v>
      </c>
    </row>
    <row r="214" spans="1:51" s="14" customFormat="1" ht="12">
      <c r="A214" s="14"/>
      <c r="B214" s="246"/>
      <c r="C214" s="247"/>
      <c r="D214" s="232" t="s">
        <v>143</v>
      </c>
      <c r="E214" s="248" t="s">
        <v>19</v>
      </c>
      <c r="F214" s="249" t="s">
        <v>82</v>
      </c>
      <c r="G214" s="247"/>
      <c r="H214" s="250">
        <v>2</v>
      </c>
      <c r="I214" s="251"/>
      <c r="J214" s="247"/>
      <c r="K214" s="247"/>
      <c r="L214" s="252"/>
      <c r="M214" s="253"/>
      <c r="N214" s="254"/>
      <c r="O214" s="254"/>
      <c r="P214" s="254"/>
      <c r="Q214" s="254"/>
      <c r="R214" s="254"/>
      <c r="S214" s="254"/>
      <c r="T214" s="255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6" t="s">
        <v>143</v>
      </c>
      <c r="AU214" s="256" t="s">
        <v>82</v>
      </c>
      <c r="AV214" s="14" t="s">
        <v>82</v>
      </c>
      <c r="AW214" s="14" t="s">
        <v>33</v>
      </c>
      <c r="AX214" s="14" t="s">
        <v>72</v>
      </c>
      <c r="AY214" s="256" t="s">
        <v>132</v>
      </c>
    </row>
    <row r="215" spans="1:51" s="13" customFormat="1" ht="12">
      <c r="A215" s="13"/>
      <c r="B215" s="236"/>
      <c r="C215" s="237"/>
      <c r="D215" s="232" t="s">
        <v>143</v>
      </c>
      <c r="E215" s="238" t="s">
        <v>19</v>
      </c>
      <c r="F215" s="239" t="s">
        <v>1317</v>
      </c>
      <c r="G215" s="237"/>
      <c r="H215" s="238" t="s">
        <v>19</v>
      </c>
      <c r="I215" s="240"/>
      <c r="J215" s="237"/>
      <c r="K215" s="237"/>
      <c r="L215" s="241"/>
      <c r="M215" s="242"/>
      <c r="N215" s="243"/>
      <c r="O215" s="243"/>
      <c r="P215" s="243"/>
      <c r="Q215" s="243"/>
      <c r="R215" s="243"/>
      <c r="S215" s="243"/>
      <c r="T215" s="24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5" t="s">
        <v>143</v>
      </c>
      <c r="AU215" s="245" t="s">
        <v>82</v>
      </c>
      <c r="AV215" s="13" t="s">
        <v>80</v>
      </c>
      <c r="AW215" s="13" t="s">
        <v>33</v>
      </c>
      <c r="AX215" s="13" t="s">
        <v>72</v>
      </c>
      <c r="AY215" s="245" t="s">
        <v>132</v>
      </c>
    </row>
    <row r="216" spans="1:51" s="14" customFormat="1" ht="12">
      <c r="A216" s="14"/>
      <c r="B216" s="246"/>
      <c r="C216" s="247"/>
      <c r="D216" s="232" t="s">
        <v>143</v>
      </c>
      <c r="E216" s="248" t="s">
        <v>19</v>
      </c>
      <c r="F216" s="249" t="s">
        <v>82</v>
      </c>
      <c r="G216" s="247"/>
      <c r="H216" s="250">
        <v>2</v>
      </c>
      <c r="I216" s="251"/>
      <c r="J216" s="247"/>
      <c r="K216" s="247"/>
      <c r="L216" s="252"/>
      <c r="M216" s="253"/>
      <c r="N216" s="254"/>
      <c r="O216" s="254"/>
      <c r="P216" s="254"/>
      <c r="Q216" s="254"/>
      <c r="R216" s="254"/>
      <c r="S216" s="254"/>
      <c r="T216" s="255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6" t="s">
        <v>143</v>
      </c>
      <c r="AU216" s="256" t="s">
        <v>82</v>
      </c>
      <c r="AV216" s="14" t="s">
        <v>82</v>
      </c>
      <c r="AW216" s="14" t="s">
        <v>33</v>
      </c>
      <c r="AX216" s="14" t="s">
        <v>72</v>
      </c>
      <c r="AY216" s="256" t="s">
        <v>132</v>
      </c>
    </row>
    <row r="217" spans="1:51" s="13" customFormat="1" ht="12">
      <c r="A217" s="13"/>
      <c r="B217" s="236"/>
      <c r="C217" s="237"/>
      <c r="D217" s="232" t="s">
        <v>143</v>
      </c>
      <c r="E217" s="238" t="s">
        <v>19</v>
      </c>
      <c r="F217" s="239" t="s">
        <v>1449</v>
      </c>
      <c r="G217" s="237"/>
      <c r="H217" s="238" t="s">
        <v>19</v>
      </c>
      <c r="I217" s="240"/>
      <c r="J217" s="237"/>
      <c r="K217" s="237"/>
      <c r="L217" s="241"/>
      <c r="M217" s="242"/>
      <c r="N217" s="243"/>
      <c r="O217" s="243"/>
      <c r="P217" s="243"/>
      <c r="Q217" s="243"/>
      <c r="R217" s="243"/>
      <c r="S217" s="243"/>
      <c r="T217" s="244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5" t="s">
        <v>143</v>
      </c>
      <c r="AU217" s="245" t="s">
        <v>82</v>
      </c>
      <c r="AV217" s="13" t="s">
        <v>80</v>
      </c>
      <c r="AW217" s="13" t="s">
        <v>33</v>
      </c>
      <c r="AX217" s="13" t="s">
        <v>72</v>
      </c>
      <c r="AY217" s="245" t="s">
        <v>132</v>
      </c>
    </row>
    <row r="218" spans="1:51" s="14" customFormat="1" ht="12">
      <c r="A218" s="14"/>
      <c r="B218" s="246"/>
      <c r="C218" s="247"/>
      <c r="D218" s="232" t="s">
        <v>143</v>
      </c>
      <c r="E218" s="248" t="s">
        <v>19</v>
      </c>
      <c r="F218" s="249" t="s">
        <v>82</v>
      </c>
      <c r="G218" s="247"/>
      <c r="H218" s="250">
        <v>2</v>
      </c>
      <c r="I218" s="251"/>
      <c r="J218" s="247"/>
      <c r="K218" s="247"/>
      <c r="L218" s="252"/>
      <c r="M218" s="253"/>
      <c r="N218" s="254"/>
      <c r="O218" s="254"/>
      <c r="P218" s="254"/>
      <c r="Q218" s="254"/>
      <c r="R218" s="254"/>
      <c r="S218" s="254"/>
      <c r="T218" s="255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6" t="s">
        <v>143</v>
      </c>
      <c r="AU218" s="256" t="s">
        <v>82</v>
      </c>
      <c r="AV218" s="14" t="s">
        <v>82</v>
      </c>
      <c r="AW218" s="14" t="s">
        <v>33</v>
      </c>
      <c r="AX218" s="14" t="s">
        <v>72</v>
      </c>
      <c r="AY218" s="256" t="s">
        <v>132</v>
      </c>
    </row>
    <row r="219" spans="1:51" s="13" customFormat="1" ht="12">
      <c r="A219" s="13"/>
      <c r="B219" s="236"/>
      <c r="C219" s="237"/>
      <c r="D219" s="232" t="s">
        <v>143</v>
      </c>
      <c r="E219" s="238" t="s">
        <v>19</v>
      </c>
      <c r="F219" s="239" t="s">
        <v>1450</v>
      </c>
      <c r="G219" s="237"/>
      <c r="H219" s="238" t="s">
        <v>19</v>
      </c>
      <c r="I219" s="240"/>
      <c r="J219" s="237"/>
      <c r="K219" s="237"/>
      <c r="L219" s="241"/>
      <c r="M219" s="242"/>
      <c r="N219" s="243"/>
      <c r="O219" s="243"/>
      <c r="P219" s="243"/>
      <c r="Q219" s="243"/>
      <c r="R219" s="243"/>
      <c r="S219" s="243"/>
      <c r="T219" s="24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5" t="s">
        <v>143</v>
      </c>
      <c r="AU219" s="245" t="s">
        <v>82</v>
      </c>
      <c r="AV219" s="13" t="s">
        <v>80</v>
      </c>
      <c r="AW219" s="13" t="s">
        <v>33</v>
      </c>
      <c r="AX219" s="13" t="s">
        <v>72</v>
      </c>
      <c r="AY219" s="245" t="s">
        <v>132</v>
      </c>
    </row>
    <row r="220" spans="1:51" s="14" customFormat="1" ht="12">
      <c r="A220" s="14"/>
      <c r="B220" s="246"/>
      <c r="C220" s="247"/>
      <c r="D220" s="232" t="s">
        <v>143</v>
      </c>
      <c r="E220" s="248" t="s">
        <v>19</v>
      </c>
      <c r="F220" s="249" t="s">
        <v>82</v>
      </c>
      <c r="G220" s="247"/>
      <c r="H220" s="250">
        <v>2</v>
      </c>
      <c r="I220" s="251"/>
      <c r="J220" s="247"/>
      <c r="K220" s="247"/>
      <c r="L220" s="252"/>
      <c r="M220" s="253"/>
      <c r="N220" s="254"/>
      <c r="O220" s="254"/>
      <c r="P220" s="254"/>
      <c r="Q220" s="254"/>
      <c r="R220" s="254"/>
      <c r="S220" s="254"/>
      <c r="T220" s="255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6" t="s">
        <v>143</v>
      </c>
      <c r="AU220" s="256" t="s">
        <v>82</v>
      </c>
      <c r="AV220" s="14" t="s">
        <v>82</v>
      </c>
      <c r="AW220" s="14" t="s">
        <v>33</v>
      </c>
      <c r="AX220" s="14" t="s">
        <v>72</v>
      </c>
      <c r="AY220" s="256" t="s">
        <v>132</v>
      </c>
    </row>
    <row r="221" spans="1:51" s="13" customFormat="1" ht="12">
      <c r="A221" s="13"/>
      <c r="B221" s="236"/>
      <c r="C221" s="237"/>
      <c r="D221" s="232" t="s">
        <v>143</v>
      </c>
      <c r="E221" s="238" t="s">
        <v>19</v>
      </c>
      <c r="F221" s="239" t="s">
        <v>1451</v>
      </c>
      <c r="G221" s="237"/>
      <c r="H221" s="238" t="s">
        <v>19</v>
      </c>
      <c r="I221" s="240"/>
      <c r="J221" s="237"/>
      <c r="K221" s="237"/>
      <c r="L221" s="241"/>
      <c r="M221" s="242"/>
      <c r="N221" s="243"/>
      <c r="O221" s="243"/>
      <c r="P221" s="243"/>
      <c r="Q221" s="243"/>
      <c r="R221" s="243"/>
      <c r="S221" s="243"/>
      <c r="T221" s="244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5" t="s">
        <v>143</v>
      </c>
      <c r="AU221" s="245" t="s">
        <v>82</v>
      </c>
      <c r="AV221" s="13" t="s">
        <v>80</v>
      </c>
      <c r="AW221" s="13" t="s">
        <v>33</v>
      </c>
      <c r="AX221" s="13" t="s">
        <v>72</v>
      </c>
      <c r="AY221" s="245" t="s">
        <v>132</v>
      </c>
    </row>
    <row r="222" spans="1:51" s="14" customFormat="1" ht="12">
      <c r="A222" s="14"/>
      <c r="B222" s="246"/>
      <c r="C222" s="247"/>
      <c r="D222" s="232" t="s">
        <v>143</v>
      </c>
      <c r="E222" s="248" t="s">
        <v>19</v>
      </c>
      <c r="F222" s="249" t="s">
        <v>176</v>
      </c>
      <c r="G222" s="247"/>
      <c r="H222" s="250">
        <v>6</v>
      </c>
      <c r="I222" s="251"/>
      <c r="J222" s="247"/>
      <c r="K222" s="247"/>
      <c r="L222" s="252"/>
      <c r="M222" s="253"/>
      <c r="N222" s="254"/>
      <c r="O222" s="254"/>
      <c r="P222" s="254"/>
      <c r="Q222" s="254"/>
      <c r="R222" s="254"/>
      <c r="S222" s="254"/>
      <c r="T222" s="255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6" t="s">
        <v>143</v>
      </c>
      <c r="AU222" s="256" t="s">
        <v>82</v>
      </c>
      <c r="AV222" s="14" t="s">
        <v>82</v>
      </c>
      <c r="AW222" s="14" t="s">
        <v>33</v>
      </c>
      <c r="AX222" s="14" t="s">
        <v>72</v>
      </c>
      <c r="AY222" s="256" t="s">
        <v>132</v>
      </c>
    </row>
    <row r="223" spans="1:51" s="15" customFormat="1" ht="12">
      <c r="A223" s="15"/>
      <c r="B223" s="257"/>
      <c r="C223" s="258"/>
      <c r="D223" s="232" t="s">
        <v>143</v>
      </c>
      <c r="E223" s="259" t="s">
        <v>19</v>
      </c>
      <c r="F223" s="260" t="s">
        <v>148</v>
      </c>
      <c r="G223" s="258"/>
      <c r="H223" s="261">
        <v>18</v>
      </c>
      <c r="I223" s="262"/>
      <c r="J223" s="258"/>
      <c r="K223" s="258"/>
      <c r="L223" s="263"/>
      <c r="M223" s="264"/>
      <c r="N223" s="265"/>
      <c r="O223" s="265"/>
      <c r="P223" s="265"/>
      <c r="Q223" s="265"/>
      <c r="R223" s="265"/>
      <c r="S223" s="265"/>
      <c r="T223" s="266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67" t="s">
        <v>143</v>
      </c>
      <c r="AU223" s="267" t="s">
        <v>82</v>
      </c>
      <c r="AV223" s="15" t="s">
        <v>139</v>
      </c>
      <c r="AW223" s="15" t="s">
        <v>33</v>
      </c>
      <c r="AX223" s="15" t="s">
        <v>80</v>
      </c>
      <c r="AY223" s="267" t="s">
        <v>132</v>
      </c>
    </row>
    <row r="224" spans="1:65" s="2" customFormat="1" ht="21.75" customHeight="1">
      <c r="A224" s="39"/>
      <c r="B224" s="40"/>
      <c r="C224" s="268" t="s">
        <v>411</v>
      </c>
      <c r="D224" s="268" t="s">
        <v>220</v>
      </c>
      <c r="E224" s="269" t="s">
        <v>1452</v>
      </c>
      <c r="F224" s="270" t="s">
        <v>1453</v>
      </c>
      <c r="G224" s="271" t="s">
        <v>834</v>
      </c>
      <c r="H224" s="272">
        <v>18</v>
      </c>
      <c r="I224" s="273"/>
      <c r="J224" s="274">
        <f>ROUND(I224*H224,2)</f>
        <v>0</v>
      </c>
      <c r="K224" s="270" t="s">
        <v>19</v>
      </c>
      <c r="L224" s="275"/>
      <c r="M224" s="276" t="s">
        <v>19</v>
      </c>
      <c r="N224" s="277" t="s">
        <v>43</v>
      </c>
      <c r="O224" s="85"/>
      <c r="P224" s="228">
        <f>O224*H224</f>
        <v>0</v>
      </c>
      <c r="Q224" s="228">
        <v>0</v>
      </c>
      <c r="R224" s="228">
        <f>Q224*H224</f>
        <v>0</v>
      </c>
      <c r="S224" s="228">
        <v>0</v>
      </c>
      <c r="T224" s="229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0" t="s">
        <v>396</v>
      </c>
      <c r="AT224" s="230" t="s">
        <v>220</v>
      </c>
      <c r="AU224" s="230" t="s">
        <v>82</v>
      </c>
      <c r="AY224" s="18" t="s">
        <v>132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18" t="s">
        <v>80</v>
      </c>
      <c r="BK224" s="231">
        <f>ROUND(I224*H224,2)</f>
        <v>0</v>
      </c>
      <c r="BL224" s="18" t="s">
        <v>239</v>
      </c>
      <c r="BM224" s="230" t="s">
        <v>1454</v>
      </c>
    </row>
    <row r="225" spans="1:47" s="2" customFormat="1" ht="12">
      <c r="A225" s="39"/>
      <c r="B225" s="40"/>
      <c r="C225" s="41"/>
      <c r="D225" s="232" t="s">
        <v>141</v>
      </c>
      <c r="E225" s="41"/>
      <c r="F225" s="233" t="s">
        <v>1453</v>
      </c>
      <c r="G225" s="41"/>
      <c r="H225" s="41"/>
      <c r="I225" s="137"/>
      <c r="J225" s="41"/>
      <c r="K225" s="41"/>
      <c r="L225" s="45"/>
      <c r="M225" s="234"/>
      <c r="N225" s="235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141</v>
      </c>
      <c r="AU225" s="18" t="s">
        <v>82</v>
      </c>
    </row>
    <row r="226" spans="1:65" s="2" customFormat="1" ht="16.5" customHeight="1">
      <c r="A226" s="39"/>
      <c r="B226" s="40"/>
      <c r="C226" s="219" t="s">
        <v>415</v>
      </c>
      <c r="D226" s="219" t="s">
        <v>134</v>
      </c>
      <c r="E226" s="220" t="s">
        <v>1455</v>
      </c>
      <c r="F226" s="221" t="s">
        <v>1456</v>
      </c>
      <c r="G226" s="222" t="s">
        <v>227</v>
      </c>
      <c r="H226" s="223">
        <v>1</v>
      </c>
      <c r="I226" s="224"/>
      <c r="J226" s="225">
        <f>ROUND(I226*H226,2)</f>
        <v>0</v>
      </c>
      <c r="K226" s="221" t="s">
        <v>138</v>
      </c>
      <c r="L226" s="45"/>
      <c r="M226" s="226" t="s">
        <v>19</v>
      </c>
      <c r="N226" s="227" t="s">
        <v>43</v>
      </c>
      <c r="O226" s="85"/>
      <c r="P226" s="228">
        <f>O226*H226</f>
        <v>0</v>
      </c>
      <c r="Q226" s="228">
        <v>0</v>
      </c>
      <c r="R226" s="228">
        <f>Q226*H226</f>
        <v>0</v>
      </c>
      <c r="S226" s="228">
        <v>0</v>
      </c>
      <c r="T226" s="229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0" t="s">
        <v>239</v>
      </c>
      <c r="AT226" s="230" t="s">
        <v>134</v>
      </c>
      <c r="AU226" s="230" t="s">
        <v>82</v>
      </c>
      <c r="AY226" s="18" t="s">
        <v>132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18" t="s">
        <v>80</v>
      </c>
      <c r="BK226" s="231">
        <f>ROUND(I226*H226,2)</f>
        <v>0</v>
      </c>
      <c r="BL226" s="18" t="s">
        <v>239</v>
      </c>
      <c r="BM226" s="230" t="s">
        <v>1457</v>
      </c>
    </row>
    <row r="227" spans="1:47" s="2" customFormat="1" ht="12">
      <c r="A227" s="39"/>
      <c r="B227" s="40"/>
      <c r="C227" s="41"/>
      <c r="D227" s="232" t="s">
        <v>141</v>
      </c>
      <c r="E227" s="41"/>
      <c r="F227" s="233" t="s">
        <v>1458</v>
      </c>
      <c r="G227" s="41"/>
      <c r="H227" s="41"/>
      <c r="I227" s="137"/>
      <c r="J227" s="41"/>
      <c r="K227" s="41"/>
      <c r="L227" s="45"/>
      <c r="M227" s="234"/>
      <c r="N227" s="235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141</v>
      </c>
      <c r="AU227" s="18" t="s">
        <v>82</v>
      </c>
    </row>
    <row r="228" spans="1:51" s="13" customFormat="1" ht="12">
      <c r="A228" s="13"/>
      <c r="B228" s="236"/>
      <c r="C228" s="237"/>
      <c r="D228" s="232" t="s">
        <v>143</v>
      </c>
      <c r="E228" s="238" t="s">
        <v>19</v>
      </c>
      <c r="F228" s="239" t="s">
        <v>1313</v>
      </c>
      <c r="G228" s="237"/>
      <c r="H228" s="238" t="s">
        <v>19</v>
      </c>
      <c r="I228" s="240"/>
      <c r="J228" s="237"/>
      <c r="K228" s="237"/>
      <c r="L228" s="241"/>
      <c r="M228" s="242"/>
      <c r="N228" s="243"/>
      <c r="O228" s="243"/>
      <c r="P228" s="243"/>
      <c r="Q228" s="243"/>
      <c r="R228" s="243"/>
      <c r="S228" s="243"/>
      <c r="T228" s="244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5" t="s">
        <v>143</v>
      </c>
      <c r="AU228" s="245" t="s">
        <v>82</v>
      </c>
      <c r="AV228" s="13" t="s">
        <v>80</v>
      </c>
      <c r="AW228" s="13" t="s">
        <v>33</v>
      </c>
      <c r="AX228" s="13" t="s">
        <v>72</v>
      </c>
      <c r="AY228" s="245" t="s">
        <v>132</v>
      </c>
    </row>
    <row r="229" spans="1:51" s="14" customFormat="1" ht="12">
      <c r="A229" s="14"/>
      <c r="B229" s="246"/>
      <c r="C229" s="247"/>
      <c r="D229" s="232" t="s">
        <v>143</v>
      </c>
      <c r="E229" s="248" t="s">
        <v>19</v>
      </c>
      <c r="F229" s="249" t="s">
        <v>80</v>
      </c>
      <c r="G229" s="247"/>
      <c r="H229" s="250">
        <v>1</v>
      </c>
      <c r="I229" s="251"/>
      <c r="J229" s="247"/>
      <c r="K229" s="247"/>
      <c r="L229" s="252"/>
      <c r="M229" s="253"/>
      <c r="N229" s="254"/>
      <c r="O229" s="254"/>
      <c r="P229" s="254"/>
      <c r="Q229" s="254"/>
      <c r="R229" s="254"/>
      <c r="S229" s="254"/>
      <c r="T229" s="255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6" t="s">
        <v>143</v>
      </c>
      <c r="AU229" s="256" t="s">
        <v>82</v>
      </c>
      <c r="AV229" s="14" t="s">
        <v>82</v>
      </c>
      <c r="AW229" s="14" t="s">
        <v>33</v>
      </c>
      <c r="AX229" s="14" t="s">
        <v>72</v>
      </c>
      <c r="AY229" s="256" t="s">
        <v>132</v>
      </c>
    </row>
    <row r="230" spans="1:51" s="15" customFormat="1" ht="12">
      <c r="A230" s="15"/>
      <c r="B230" s="257"/>
      <c r="C230" s="258"/>
      <c r="D230" s="232" t="s">
        <v>143</v>
      </c>
      <c r="E230" s="259" t="s">
        <v>19</v>
      </c>
      <c r="F230" s="260" t="s">
        <v>148</v>
      </c>
      <c r="G230" s="258"/>
      <c r="H230" s="261">
        <v>1</v>
      </c>
      <c r="I230" s="262"/>
      <c r="J230" s="258"/>
      <c r="K230" s="258"/>
      <c r="L230" s="263"/>
      <c r="M230" s="264"/>
      <c r="N230" s="265"/>
      <c r="O230" s="265"/>
      <c r="P230" s="265"/>
      <c r="Q230" s="265"/>
      <c r="R230" s="265"/>
      <c r="S230" s="265"/>
      <c r="T230" s="266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67" t="s">
        <v>143</v>
      </c>
      <c r="AU230" s="267" t="s">
        <v>82</v>
      </c>
      <c r="AV230" s="15" t="s">
        <v>139</v>
      </c>
      <c r="AW230" s="15" t="s">
        <v>33</v>
      </c>
      <c r="AX230" s="15" t="s">
        <v>80</v>
      </c>
      <c r="AY230" s="267" t="s">
        <v>132</v>
      </c>
    </row>
    <row r="231" spans="1:65" s="2" customFormat="1" ht="16.5" customHeight="1">
      <c r="A231" s="39"/>
      <c r="B231" s="40"/>
      <c r="C231" s="268" t="s">
        <v>425</v>
      </c>
      <c r="D231" s="268" t="s">
        <v>220</v>
      </c>
      <c r="E231" s="269" t="s">
        <v>1459</v>
      </c>
      <c r="F231" s="270" t="s">
        <v>1460</v>
      </c>
      <c r="G231" s="271" t="s">
        <v>834</v>
      </c>
      <c r="H231" s="272">
        <v>1</v>
      </c>
      <c r="I231" s="273"/>
      <c r="J231" s="274">
        <f>ROUND(I231*H231,2)</f>
        <v>0</v>
      </c>
      <c r="K231" s="270" t="s">
        <v>19</v>
      </c>
      <c r="L231" s="275"/>
      <c r="M231" s="276" t="s">
        <v>19</v>
      </c>
      <c r="N231" s="277" t="s">
        <v>43</v>
      </c>
      <c r="O231" s="85"/>
      <c r="P231" s="228">
        <f>O231*H231</f>
        <v>0</v>
      </c>
      <c r="Q231" s="228">
        <v>0</v>
      </c>
      <c r="R231" s="228">
        <f>Q231*H231</f>
        <v>0</v>
      </c>
      <c r="S231" s="228">
        <v>0</v>
      </c>
      <c r="T231" s="229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0" t="s">
        <v>396</v>
      </c>
      <c r="AT231" s="230" t="s">
        <v>220</v>
      </c>
      <c r="AU231" s="230" t="s">
        <v>82</v>
      </c>
      <c r="AY231" s="18" t="s">
        <v>132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8" t="s">
        <v>80</v>
      </c>
      <c r="BK231" s="231">
        <f>ROUND(I231*H231,2)</f>
        <v>0</v>
      </c>
      <c r="BL231" s="18" t="s">
        <v>239</v>
      </c>
      <c r="BM231" s="230" t="s">
        <v>1461</v>
      </c>
    </row>
    <row r="232" spans="1:47" s="2" customFormat="1" ht="12">
      <c r="A232" s="39"/>
      <c r="B232" s="40"/>
      <c r="C232" s="41"/>
      <c r="D232" s="232" t="s">
        <v>141</v>
      </c>
      <c r="E232" s="41"/>
      <c r="F232" s="233" t="s">
        <v>1460</v>
      </c>
      <c r="G232" s="41"/>
      <c r="H232" s="41"/>
      <c r="I232" s="137"/>
      <c r="J232" s="41"/>
      <c r="K232" s="41"/>
      <c r="L232" s="45"/>
      <c r="M232" s="234"/>
      <c r="N232" s="235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141</v>
      </c>
      <c r="AU232" s="18" t="s">
        <v>82</v>
      </c>
    </row>
    <row r="233" spans="1:65" s="2" customFormat="1" ht="16.5" customHeight="1">
      <c r="A233" s="39"/>
      <c r="B233" s="40"/>
      <c r="C233" s="219" t="s">
        <v>430</v>
      </c>
      <c r="D233" s="219" t="s">
        <v>134</v>
      </c>
      <c r="E233" s="220" t="s">
        <v>1462</v>
      </c>
      <c r="F233" s="221" t="s">
        <v>1463</v>
      </c>
      <c r="G233" s="222" t="s">
        <v>227</v>
      </c>
      <c r="H233" s="223">
        <v>1</v>
      </c>
      <c r="I233" s="224"/>
      <c r="J233" s="225">
        <f>ROUND(I233*H233,2)</f>
        <v>0</v>
      </c>
      <c r="K233" s="221" t="s">
        <v>138</v>
      </c>
      <c r="L233" s="45"/>
      <c r="M233" s="226" t="s">
        <v>19</v>
      </c>
      <c r="N233" s="227" t="s">
        <v>43</v>
      </c>
      <c r="O233" s="85"/>
      <c r="P233" s="228">
        <f>O233*H233</f>
        <v>0</v>
      </c>
      <c r="Q233" s="228">
        <v>0</v>
      </c>
      <c r="R233" s="228">
        <f>Q233*H233</f>
        <v>0</v>
      </c>
      <c r="S233" s="228">
        <v>0</v>
      </c>
      <c r="T233" s="229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0" t="s">
        <v>239</v>
      </c>
      <c r="AT233" s="230" t="s">
        <v>134</v>
      </c>
      <c r="AU233" s="230" t="s">
        <v>82</v>
      </c>
      <c r="AY233" s="18" t="s">
        <v>132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8" t="s">
        <v>80</v>
      </c>
      <c r="BK233" s="231">
        <f>ROUND(I233*H233,2)</f>
        <v>0</v>
      </c>
      <c r="BL233" s="18" t="s">
        <v>239</v>
      </c>
      <c r="BM233" s="230" t="s">
        <v>1464</v>
      </c>
    </row>
    <row r="234" spans="1:47" s="2" customFormat="1" ht="12">
      <c r="A234" s="39"/>
      <c r="B234" s="40"/>
      <c r="C234" s="41"/>
      <c r="D234" s="232" t="s">
        <v>141</v>
      </c>
      <c r="E234" s="41"/>
      <c r="F234" s="233" t="s">
        <v>1465</v>
      </c>
      <c r="G234" s="41"/>
      <c r="H234" s="41"/>
      <c r="I234" s="137"/>
      <c r="J234" s="41"/>
      <c r="K234" s="41"/>
      <c r="L234" s="45"/>
      <c r="M234" s="234"/>
      <c r="N234" s="235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141</v>
      </c>
      <c r="AU234" s="18" t="s">
        <v>82</v>
      </c>
    </row>
    <row r="235" spans="1:51" s="13" customFormat="1" ht="12">
      <c r="A235" s="13"/>
      <c r="B235" s="236"/>
      <c r="C235" s="237"/>
      <c r="D235" s="232" t="s">
        <v>143</v>
      </c>
      <c r="E235" s="238" t="s">
        <v>19</v>
      </c>
      <c r="F235" s="239" t="s">
        <v>1313</v>
      </c>
      <c r="G235" s="237"/>
      <c r="H235" s="238" t="s">
        <v>19</v>
      </c>
      <c r="I235" s="240"/>
      <c r="J235" s="237"/>
      <c r="K235" s="237"/>
      <c r="L235" s="241"/>
      <c r="M235" s="242"/>
      <c r="N235" s="243"/>
      <c r="O235" s="243"/>
      <c r="P235" s="243"/>
      <c r="Q235" s="243"/>
      <c r="R235" s="243"/>
      <c r="S235" s="243"/>
      <c r="T235" s="244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5" t="s">
        <v>143</v>
      </c>
      <c r="AU235" s="245" t="s">
        <v>82</v>
      </c>
      <c r="AV235" s="13" t="s">
        <v>80</v>
      </c>
      <c r="AW235" s="13" t="s">
        <v>33</v>
      </c>
      <c r="AX235" s="13" t="s">
        <v>72</v>
      </c>
      <c r="AY235" s="245" t="s">
        <v>132</v>
      </c>
    </row>
    <row r="236" spans="1:51" s="14" customFormat="1" ht="12">
      <c r="A236" s="14"/>
      <c r="B236" s="246"/>
      <c r="C236" s="247"/>
      <c r="D236" s="232" t="s">
        <v>143</v>
      </c>
      <c r="E236" s="248" t="s">
        <v>19</v>
      </c>
      <c r="F236" s="249" t="s">
        <v>80</v>
      </c>
      <c r="G236" s="247"/>
      <c r="H236" s="250">
        <v>1</v>
      </c>
      <c r="I236" s="251"/>
      <c r="J236" s="247"/>
      <c r="K236" s="247"/>
      <c r="L236" s="252"/>
      <c r="M236" s="253"/>
      <c r="N236" s="254"/>
      <c r="O236" s="254"/>
      <c r="P236" s="254"/>
      <c r="Q236" s="254"/>
      <c r="R236" s="254"/>
      <c r="S236" s="254"/>
      <c r="T236" s="255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6" t="s">
        <v>143</v>
      </c>
      <c r="AU236" s="256" t="s">
        <v>82</v>
      </c>
      <c r="AV236" s="14" t="s">
        <v>82</v>
      </c>
      <c r="AW236" s="14" t="s">
        <v>33</v>
      </c>
      <c r="AX236" s="14" t="s">
        <v>72</v>
      </c>
      <c r="AY236" s="256" t="s">
        <v>132</v>
      </c>
    </row>
    <row r="237" spans="1:51" s="15" customFormat="1" ht="12">
      <c r="A237" s="15"/>
      <c r="B237" s="257"/>
      <c r="C237" s="258"/>
      <c r="D237" s="232" t="s">
        <v>143</v>
      </c>
      <c r="E237" s="259" t="s">
        <v>19</v>
      </c>
      <c r="F237" s="260" t="s">
        <v>148</v>
      </c>
      <c r="G237" s="258"/>
      <c r="H237" s="261">
        <v>1</v>
      </c>
      <c r="I237" s="262"/>
      <c r="J237" s="258"/>
      <c r="K237" s="258"/>
      <c r="L237" s="263"/>
      <c r="M237" s="264"/>
      <c r="N237" s="265"/>
      <c r="O237" s="265"/>
      <c r="P237" s="265"/>
      <c r="Q237" s="265"/>
      <c r="R237" s="265"/>
      <c r="S237" s="265"/>
      <c r="T237" s="266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67" t="s">
        <v>143</v>
      </c>
      <c r="AU237" s="267" t="s">
        <v>82</v>
      </c>
      <c r="AV237" s="15" t="s">
        <v>139</v>
      </c>
      <c r="AW237" s="15" t="s">
        <v>33</v>
      </c>
      <c r="AX237" s="15" t="s">
        <v>80</v>
      </c>
      <c r="AY237" s="267" t="s">
        <v>132</v>
      </c>
    </row>
    <row r="238" spans="1:65" s="2" customFormat="1" ht="16.5" customHeight="1">
      <c r="A238" s="39"/>
      <c r="B238" s="40"/>
      <c r="C238" s="268" t="s">
        <v>435</v>
      </c>
      <c r="D238" s="268" t="s">
        <v>220</v>
      </c>
      <c r="E238" s="269" t="s">
        <v>1466</v>
      </c>
      <c r="F238" s="270" t="s">
        <v>1467</v>
      </c>
      <c r="G238" s="271" t="s">
        <v>834</v>
      </c>
      <c r="H238" s="272">
        <v>1</v>
      </c>
      <c r="I238" s="273"/>
      <c r="J238" s="274">
        <f>ROUND(I238*H238,2)</f>
        <v>0</v>
      </c>
      <c r="K238" s="270" t="s">
        <v>19</v>
      </c>
      <c r="L238" s="275"/>
      <c r="M238" s="276" t="s">
        <v>19</v>
      </c>
      <c r="N238" s="277" t="s">
        <v>43</v>
      </c>
      <c r="O238" s="85"/>
      <c r="P238" s="228">
        <f>O238*H238</f>
        <v>0</v>
      </c>
      <c r="Q238" s="228">
        <v>0</v>
      </c>
      <c r="R238" s="228">
        <f>Q238*H238</f>
        <v>0</v>
      </c>
      <c r="S238" s="228">
        <v>0</v>
      </c>
      <c r="T238" s="229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0" t="s">
        <v>396</v>
      </c>
      <c r="AT238" s="230" t="s">
        <v>220</v>
      </c>
      <c r="AU238" s="230" t="s">
        <v>82</v>
      </c>
      <c r="AY238" s="18" t="s">
        <v>132</v>
      </c>
      <c r="BE238" s="231">
        <f>IF(N238="základní",J238,0)</f>
        <v>0</v>
      </c>
      <c r="BF238" s="231">
        <f>IF(N238="snížená",J238,0)</f>
        <v>0</v>
      </c>
      <c r="BG238" s="231">
        <f>IF(N238="zákl. přenesená",J238,0)</f>
        <v>0</v>
      </c>
      <c r="BH238" s="231">
        <f>IF(N238="sníž. přenesená",J238,0)</f>
        <v>0</v>
      </c>
      <c r="BI238" s="231">
        <f>IF(N238="nulová",J238,0)</f>
        <v>0</v>
      </c>
      <c r="BJ238" s="18" t="s">
        <v>80</v>
      </c>
      <c r="BK238" s="231">
        <f>ROUND(I238*H238,2)</f>
        <v>0</v>
      </c>
      <c r="BL238" s="18" t="s">
        <v>239</v>
      </c>
      <c r="BM238" s="230" t="s">
        <v>1468</v>
      </c>
    </row>
    <row r="239" spans="1:47" s="2" customFormat="1" ht="12">
      <c r="A239" s="39"/>
      <c r="B239" s="40"/>
      <c r="C239" s="41"/>
      <c r="D239" s="232" t="s">
        <v>141</v>
      </c>
      <c r="E239" s="41"/>
      <c r="F239" s="233" t="s">
        <v>1467</v>
      </c>
      <c r="G239" s="41"/>
      <c r="H239" s="41"/>
      <c r="I239" s="137"/>
      <c r="J239" s="41"/>
      <c r="K239" s="41"/>
      <c r="L239" s="45"/>
      <c r="M239" s="234"/>
      <c r="N239" s="235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141</v>
      </c>
      <c r="AU239" s="18" t="s">
        <v>82</v>
      </c>
    </row>
    <row r="240" spans="1:65" s="2" customFormat="1" ht="21.75" customHeight="1">
      <c r="A240" s="39"/>
      <c r="B240" s="40"/>
      <c r="C240" s="219" t="s">
        <v>450</v>
      </c>
      <c r="D240" s="219" t="s">
        <v>134</v>
      </c>
      <c r="E240" s="220" t="s">
        <v>1469</v>
      </c>
      <c r="F240" s="221" t="s">
        <v>1470</v>
      </c>
      <c r="G240" s="222" t="s">
        <v>1059</v>
      </c>
      <c r="H240" s="223">
        <v>1</v>
      </c>
      <c r="I240" s="224"/>
      <c r="J240" s="225">
        <f>ROUND(I240*H240,2)</f>
        <v>0</v>
      </c>
      <c r="K240" s="221" t="s">
        <v>19</v>
      </c>
      <c r="L240" s="45"/>
      <c r="M240" s="226" t="s">
        <v>19</v>
      </c>
      <c r="N240" s="227" t="s">
        <v>43</v>
      </c>
      <c r="O240" s="85"/>
      <c r="P240" s="228">
        <f>O240*H240</f>
        <v>0</v>
      </c>
      <c r="Q240" s="228">
        <v>0</v>
      </c>
      <c r="R240" s="228">
        <f>Q240*H240</f>
        <v>0</v>
      </c>
      <c r="S240" s="228">
        <v>0</v>
      </c>
      <c r="T240" s="229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0" t="s">
        <v>239</v>
      </c>
      <c r="AT240" s="230" t="s">
        <v>134</v>
      </c>
      <c r="AU240" s="230" t="s">
        <v>82</v>
      </c>
      <c r="AY240" s="18" t="s">
        <v>132</v>
      </c>
      <c r="BE240" s="231">
        <f>IF(N240="základní",J240,0)</f>
        <v>0</v>
      </c>
      <c r="BF240" s="231">
        <f>IF(N240="snížená",J240,0)</f>
        <v>0</v>
      </c>
      <c r="BG240" s="231">
        <f>IF(N240="zákl. přenesená",J240,0)</f>
        <v>0</v>
      </c>
      <c r="BH240" s="231">
        <f>IF(N240="sníž. přenesená",J240,0)</f>
        <v>0</v>
      </c>
      <c r="BI240" s="231">
        <f>IF(N240="nulová",J240,0)</f>
        <v>0</v>
      </c>
      <c r="BJ240" s="18" t="s">
        <v>80</v>
      </c>
      <c r="BK240" s="231">
        <f>ROUND(I240*H240,2)</f>
        <v>0</v>
      </c>
      <c r="BL240" s="18" t="s">
        <v>239</v>
      </c>
      <c r="BM240" s="230" t="s">
        <v>1471</v>
      </c>
    </row>
    <row r="241" spans="1:47" s="2" customFormat="1" ht="12">
      <c r="A241" s="39"/>
      <c r="B241" s="40"/>
      <c r="C241" s="41"/>
      <c r="D241" s="232" t="s">
        <v>141</v>
      </c>
      <c r="E241" s="41"/>
      <c r="F241" s="233" t="s">
        <v>1470</v>
      </c>
      <c r="G241" s="41"/>
      <c r="H241" s="41"/>
      <c r="I241" s="137"/>
      <c r="J241" s="41"/>
      <c r="K241" s="41"/>
      <c r="L241" s="45"/>
      <c r="M241" s="234"/>
      <c r="N241" s="235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141</v>
      </c>
      <c r="AU241" s="18" t="s">
        <v>82</v>
      </c>
    </row>
    <row r="242" spans="1:65" s="2" customFormat="1" ht="21.75" customHeight="1">
      <c r="A242" s="39"/>
      <c r="B242" s="40"/>
      <c r="C242" s="219" t="s">
        <v>467</v>
      </c>
      <c r="D242" s="219" t="s">
        <v>134</v>
      </c>
      <c r="E242" s="220" t="s">
        <v>1472</v>
      </c>
      <c r="F242" s="221" t="s">
        <v>1473</v>
      </c>
      <c r="G242" s="222" t="s">
        <v>368</v>
      </c>
      <c r="H242" s="223">
        <v>31.5</v>
      </c>
      <c r="I242" s="224"/>
      <c r="J242" s="225">
        <f>ROUND(I242*H242,2)</f>
        <v>0</v>
      </c>
      <c r="K242" s="221" t="s">
        <v>138</v>
      </c>
      <c r="L242" s="45"/>
      <c r="M242" s="226" t="s">
        <v>19</v>
      </c>
      <c r="N242" s="227" t="s">
        <v>43</v>
      </c>
      <c r="O242" s="85"/>
      <c r="P242" s="228">
        <f>O242*H242</f>
        <v>0</v>
      </c>
      <c r="Q242" s="228">
        <v>0.00312</v>
      </c>
      <c r="R242" s="228">
        <f>Q242*H242</f>
        <v>0.09827999999999999</v>
      </c>
      <c r="S242" s="228">
        <v>0</v>
      </c>
      <c r="T242" s="229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0" t="s">
        <v>239</v>
      </c>
      <c r="AT242" s="230" t="s">
        <v>134</v>
      </c>
      <c r="AU242" s="230" t="s">
        <v>82</v>
      </c>
      <c r="AY242" s="18" t="s">
        <v>132</v>
      </c>
      <c r="BE242" s="231">
        <f>IF(N242="základní",J242,0)</f>
        <v>0</v>
      </c>
      <c r="BF242" s="231">
        <f>IF(N242="snížená",J242,0)</f>
        <v>0</v>
      </c>
      <c r="BG242" s="231">
        <f>IF(N242="zákl. přenesená",J242,0)</f>
        <v>0</v>
      </c>
      <c r="BH242" s="231">
        <f>IF(N242="sníž. přenesená",J242,0)</f>
        <v>0</v>
      </c>
      <c r="BI242" s="231">
        <f>IF(N242="nulová",J242,0)</f>
        <v>0</v>
      </c>
      <c r="BJ242" s="18" t="s">
        <v>80</v>
      </c>
      <c r="BK242" s="231">
        <f>ROUND(I242*H242,2)</f>
        <v>0</v>
      </c>
      <c r="BL242" s="18" t="s">
        <v>239</v>
      </c>
      <c r="BM242" s="230" t="s">
        <v>1474</v>
      </c>
    </row>
    <row r="243" spans="1:47" s="2" customFormat="1" ht="12">
      <c r="A243" s="39"/>
      <c r="B243" s="40"/>
      <c r="C243" s="41"/>
      <c r="D243" s="232" t="s">
        <v>141</v>
      </c>
      <c r="E243" s="41"/>
      <c r="F243" s="233" t="s">
        <v>1475</v>
      </c>
      <c r="G243" s="41"/>
      <c r="H243" s="41"/>
      <c r="I243" s="137"/>
      <c r="J243" s="41"/>
      <c r="K243" s="41"/>
      <c r="L243" s="45"/>
      <c r="M243" s="234"/>
      <c r="N243" s="235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141</v>
      </c>
      <c r="AU243" s="18" t="s">
        <v>82</v>
      </c>
    </row>
    <row r="244" spans="1:51" s="13" customFormat="1" ht="12">
      <c r="A244" s="13"/>
      <c r="B244" s="236"/>
      <c r="C244" s="237"/>
      <c r="D244" s="232" t="s">
        <v>143</v>
      </c>
      <c r="E244" s="238" t="s">
        <v>19</v>
      </c>
      <c r="F244" s="239" t="s">
        <v>1313</v>
      </c>
      <c r="G244" s="237"/>
      <c r="H244" s="238" t="s">
        <v>19</v>
      </c>
      <c r="I244" s="240"/>
      <c r="J244" s="237"/>
      <c r="K244" s="237"/>
      <c r="L244" s="241"/>
      <c r="M244" s="242"/>
      <c r="N244" s="243"/>
      <c r="O244" s="243"/>
      <c r="P244" s="243"/>
      <c r="Q244" s="243"/>
      <c r="R244" s="243"/>
      <c r="S244" s="243"/>
      <c r="T244" s="244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5" t="s">
        <v>143</v>
      </c>
      <c r="AU244" s="245" t="s">
        <v>82</v>
      </c>
      <c r="AV244" s="13" t="s">
        <v>80</v>
      </c>
      <c r="AW244" s="13" t="s">
        <v>33</v>
      </c>
      <c r="AX244" s="13" t="s">
        <v>72</v>
      </c>
      <c r="AY244" s="245" t="s">
        <v>132</v>
      </c>
    </row>
    <row r="245" spans="1:51" s="14" customFormat="1" ht="12">
      <c r="A245" s="14"/>
      <c r="B245" s="246"/>
      <c r="C245" s="247"/>
      <c r="D245" s="232" t="s">
        <v>143</v>
      </c>
      <c r="E245" s="248" t="s">
        <v>19</v>
      </c>
      <c r="F245" s="249" t="s">
        <v>1476</v>
      </c>
      <c r="G245" s="247"/>
      <c r="H245" s="250">
        <v>31.5</v>
      </c>
      <c r="I245" s="251"/>
      <c r="J245" s="247"/>
      <c r="K245" s="247"/>
      <c r="L245" s="252"/>
      <c r="M245" s="253"/>
      <c r="N245" s="254"/>
      <c r="O245" s="254"/>
      <c r="P245" s="254"/>
      <c r="Q245" s="254"/>
      <c r="R245" s="254"/>
      <c r="S245" s="254"/>
      <c r="T245" s="255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6" t="s">
        <v>143</v>
      </c>
      <c r="AU245" s="256" t="s">
        <v>82</v>
      </c>
      <c r="AV245" s="14" t="s">
        <v>82</v>
      </c>
      <c r="AW245" s="14" t="s">
        <v>33</v>
      </c>
      <c r="AX245" s="14" t="s">
        <v>72</v>
      </c>
      <c r="AY245" s="256" t="s">
        <v>132</v>
      </c>
    </row>
    <row r="246" spans="1:51" s="15" customFormat="1" ht="12">
      <c r="A246" s="15"/>
      <c r="B246" s="257"/>
      <c r="C246" s="258"/>
      <c r="D246" s="232" t="s">
        <v>143</v>
      </c>
      <c r="E246" s="259" t="s">
        <v>19</v>
      </c>
      <c r="F246" s="260" t="s">
        <v>148</v>
      </c>
      <c r="G246" s="258"/>
      <c r="H246" s="261">
        <v>31.5</v>
      </c>
      <c r="I246" s="262"/>
      <c r="J246" s="258"/>
      <c r="K246" s="258"/>
      <c r="L246" s="263"/>
      <c r="M246" s="264"/>
      <c r="N246" s="265"/>
      <c r="O246" s="265"/>
      <c r="P246" s="265"/>
      <c r="Q246" s="265"/>
      <c r="R246" s="265"/>
      <c r="S246" s="265"/>
      <c r="T246" s="266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67" t="s">
        <v>143</v>
      </c>
      <c r="AU246" s="267" t="s">
        <v>82</v>
      </c>
      <c r="AV246" s="15" t="s">
        <v>139</v>
      </c>
      <c r="AW246" s="15" t="s">
        <v>33</v>
      </c>
      <c r="AX246" s="15" t="s">
        <v>80</v>
      </c>
      <c r="AY246" s="267" t="s">
        <v>132</v>
      </c>
    </row>
    <row r="247" spans="1:65" s="2" customFormat="1" ht="21.75" customHeight="1">
      <c r="A247" s="39"/>
      <c r="B247" s="40"/>
      <c r="C247" s="219" t="s">
        <v>471</v>
      </c>
      <c r="D247" s="219" t="s">
        <v>134</v>
      </c>
      <c r="E247" s="220" t="s">
        <v>1477</v>
      </c>
      <c r="F247" s="221" t="s">
        <v>1478</v>
      </c>
      <c r="G247" s="222" t="s">
        <v>368</v>
      </c>
      <c r="H247" s="223">
        <v>123</v>
      </c>
      <c r="I247" s="224"/>
      <c r="J247" s="225">
        <f>ROUND(I247*H247,2)</f>
        <v>0</v>
      </c>
      <c r="K247" s="221" t="s">
        <v>138</v>
      </c>
      <c r="L247" s="45"/>
      <c r="M247" s="226" t="s">
        <v>19</v>
      </c>
      <c r="N247" s="227" t="s">
        <v>43</v>
      </c>
      <c r="O247" s="85"/>
      <c r="P247" s="228">
        <f>O247*H247</f>
        <v>0</v>
      </c>
      <c r="Q247" s="228">
        <v>0.00653</v>
      </c>
      <c r="R247" s="228">
        <f>Q247*H247</f>
        <v>0.8031900000000001</v>
      </c>
      <c r="S247" s="228">
        <v>0</v>
      </c>
      <c r="T247" s="229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0" t="s">
        <v>239</v>
      </c>
      <c r="AT247" s="230" t="s">
        <v>134</v>
      </c>
      <c r="AU247" s="230" t="s">
        <v>82</v>
      </c>
      <c r="AY247" s="18" t="s">
        <v>132</v>
      </c>
      <c r="BE247" s="231">
        <f>IF(N247="základní",J247,0)</f>
        <v>0</v>
      </c>
      <c r="BF247" s="231">
        <f>IF(N247="snížená",J247,0)</f>
        <v>0</v>
      </c>
      <c r="BG247" s="231">
        <f>IF(N247="zákl. přenesená",J247,0)</f>
        <v>0</v>
      </c>
      <c r="BH247" s="231">
        <f>IF(N247="sníž. přenesená",J247,0)</f>
        <v>0</v>
      </c>
      <c r="BI247" s="231">
        <f>IF(N247="nulová",J247,0)</f>
        <v>0</v>
      </c>
      <c r="BJ247" s="18" t="s">
        <v>80</v>
      </c>
      <c r="BK247" s="231">
        <f>ROUND(I247*H247,2)</f>
        <v>0</v>
      </c>
      <c r="BL247" s="18" t="s">
        <v>239</v>
      </c>
      <c r="BM247" s="230" t="s">
        <v>1479</v>
      </c>
    </row>
    <row r="248" spans="1:47" s="2" customFormat="1" ht="12">
      <c r="A248" s="39"/>
      <c r="B248" s="40"/>
      <c r="C248" s="41"/>
      <c r="D248" s="232" t="s">
        <v>141</v>
      </c>
      <c r="E248" s="41"/>
      <c r="F248" s="233" t="s">
        <v>1480</v>
      </c>
      <c r="G248" s="41"/>
      <c r="H248" s="41"/>
      <c r="I248" s="137"/>
      <c r="J248" s="41"/>
      <c r="K248" s="41"/>
      <c r="L248" s="45"/>
      <c r="M248" s="234"/>
      <c r="N248" s="235"/>
      <c r="O248" s="85"/>
      <c r="P248" s="85"/>
      <c r="Q248" s="85"/>
      <c r="R248" s="85"/>
      <c r="S248" s="85"/>
      <c r="T248" s="86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141</v>
      </c>
      <c r="AU248" s="18" t="s">
        <v>82</v>
      </c>
    </row>
    <row r="249" spans="1:51" s="13" customFormat="1" ht="12">
      <c r="A249" s="13"/>
      <c r="B249" s="236"/>
      <c r="C249" s="237"/>
      <c r="D249" s="232" t="s">
        <v>143</v>
      </c>
      <c r="E249" s="238" t="s">
        <v>19</v>
      </c>
      <c r="F249" s="239" t="s">
        <v>1481</v>
      </c>
      <c r="G249" s="237"/>
      <c r="H249" s="238" t="s">
        <v>19</v>
      </c>
      <c r="I249" s="240"/>
      <c r="J249" s="237"/>
      <c r="K249" s="237"/>
      <c r="L249" s="241"/>
      <c r="M249" s="242"/>
      <c r="N249" s="243"/>
      <c r="O249" s="243"/>
      <c r="P249" s="243"/>
      <c r="Q249" s="243"/>
      <c r="R249" s="243"/>
      <c r="S249" s="243"/>
      <c r="T249" s="244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5" t="s">
        <v>143</v>
      </c>
      <c r="AU249" s="245" t="s">
        <v>82</v>
      </c>
      <c r="AV249" s="13" t="s">
        <v>80</v>
      </c>
      <c r="AW249" s="13" t="s">
        <v>33</v>
      </c>
      <c r="AX249" s="13" t="s">
        <v>72</v>
      </c>
      <c r="AY249" s="245" t="s">
        <v>132</v>
      </c>
    </row>
    <row r="250" spans="1:51" s="14" customFormat="1" ht="12">
      <c r="A250" s="14"/>
      <c r="B250" s="246"/>
      <c r="C250" s="247"/>
      <c r="D250" s="232" t="s">
        <v>143</v>
      </c>
      <c r="E250" s="248" t="s">
        <v>19</v>
      </c>
      <c r="F250" s="249" t="s">
        <v>1482</v>
      </c>
      <c r="G250" s="247"/>
      <c r="H250" s="250">
        <v>16</v>
      </c>
      <c r="I250" s="251"/>
      <c r="J250" s="247"/>
      <c r="K250" s="247"/>
      <c r="L250" s="252"/>
      <c r="M250" s="253"/>
      <c r="N250" s="254"/>
      <c r="O250" s="254"/>
      <c r="P250" s="254"/>
      <c r="Q250" s="254"/>
      <c r="R250" s="254"/>
      <c r="S250" s="254"/>
      <c r="T250" s="255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6" t="s">
        <v>143</v>
      </c>
      <c r="AU250" s="256" t="s">
        <v>82</v>
      </c>
      <c r="AV250" s="14" t="s">
        <v>82</v>
      </c>
      <c r="AW250" s="14" t="s">
        <v>33</v>
      </c>
      <c r="AX250" s="14" t="s">
        <v>72</v>
      </c>
      <c r="AY250" s="256" t="s">
        <v>132</v>
      </c>
    </row>
    <row r="251" spans="1:51" s="13" customFormat="1" ht="12">
      <c r="A251" s="13"/>
      <c r="B251" s="236"/>
      <c r="C251" s="237"/>
      <c r="D251" s="232" t="s">
        <v>143</v>
      </c>
      <c r="E251" s="238" t="s">
        <v>19</v>
      </c>
      <c r="F251" s="239" t="s">
        <v>1447</v>
      </c>
      <c r="G251" s="237"/>
      <c r="H251" s="238" t="s">
        <v>19</v>
      </c>
      <c r="I251" s="240"/>
      <c r="J251" s="237"/>
      <c r="K251" s="237"/>
      <c r="L251" s="241"/>
      <c r="M251" s="242"/>
      <c r="N251" s="243"/>
      <c r="O251" s="243"/>
      <c r="P251" s="243"/>
      <c r="Q251" s="243"/>
      <c r="R251" s="243"/>
      <c r="S251" s="243"/>
      <c r="T251" s="244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5" t="s">
        <v>143</v>
      </c>
      <c r="AU251" s="245" t="s">
        <v>82</v>
      </c>
      <c r="AV251" s="13" t="s">
        <v>80</v>
      </c>
      <c r="AW251" s="13" t="s">
        <v>33</v>
      </c>
      <c r="AX251" s="13" t="s">
        <v>72</v>
      </c>
      <c r="AY251" s="245" t="s">
        <v>132</v>
      </c>
    </row>
    <row r="252" spans="1:51" s="14" customFormat="1" ht="12">
      <c r="A252" s="14"/>
      <c r="B252" s="246"/>
      <c r="C252" s="247"/>
      <c r="D252" s="232" t="s">
        <v>143</v>
      </c>
      <c r="E252" s="248" t="s">
        <v>19</v>
      </c>
      <c r="F252" s="249" t="s">
        <v>467</v>
      </c>
      <c r="G252" s="247"/>
      <c r="H252" s="250">
        <v>41</v>
      </c>
      <c r="I252" s="251"/>
      <c r="J252" s="247"/>
      <c r="K252" s="247"/>
      <c r="L252" s="252"/>
      <c r="M252" s="253"/>
      <c r="N252" s="254"/>
      <c r="O252" s="254"/>
      <c r="P252" s="254"/>
      <c r="Q252" s="254"/>
      <c r="R252" s="254"/>
      <c r="S252" s="254"/>
      <c r="T252" s="255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6" t="s">
        <v>143</v>
      </c>
      <c r="AU252" s="256" t="s">
        <v>82</v>
      </c>
      <c r="AV252" s="14" t="s">
        <v>82</v>
      </c>
      <c r="AW252" s="14" t="s">
        <v>33</v>
      </c>
      <c r="AX252" s="14" t="s">
        <v>72</v>
      </c>
      <c r="AY252" s="256" t="s">
        <v>132</v>
      </c>
    </row>
    <row r="253" spans="1:51" s="13" customFormat="1" ht="12">
      <c r="A253" s="13"/>
      <c r="B253" s="236"/>
      <c r="C253" s="237"/>
      <c r="D253" s="232" t="s">
        <v>143</v>
      </c>
      <c r="E253" s="238" t="s">
        <v>19</v>
      </c>
      <c r="F253" s="239" t="s">
        <v>1390</v>
      </c>
      <c r="G253" s="237"/>
      <c r="H253" s="238" t="s">
        <v>19</v>
      </c>
      <c r="I253" s="240"/>
      <c r="J253" s="237"/>
      <c r="K253" s="237"/>
      <c r="L253" s="241"/>
      <c r="M253" s="242"/>
      <c r="N253" s="243"/>
      <c r="O253" s="243"/>
      <c r="P253" s="243"/>
      <c r="Q253" s="243"/>
      <c r="R253" s="243"/>
      <c r="S253" s="243"/>
      <c r="T253" s="244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5" t="s">
        <v>143</v>
      </c>
      <c r="AU253" s="245" t="s">
        <v>82</v>
      </c>
      <c r="AV253" s="13" t="s">
        <v>80</v>
      </c>
      <c r="AW253" s="13" t="s">
        <v>33</v>
      </c>
      <c r="AX253" s="13" t="s">
        <v>72</v>
      </c>
      <c r="AY253" s="245" t="s">
        <v>132</v>
      </c>
    </row>
    <row r="254" spans="1:51" s="14" customFormat="1" ht="12">
      <c r="A254" s="14"/>
      <c r="B254" s="246"/>
      <c r="C254" s="247"/>
      <c r="D254" s="232" t="s">
        <v>143</v>
      </c>
      <c r="E254" s="248" t="s">
        <v>19</v>
      </c>
      <c r="F254" s="249" t="s">
        <v>171</v>
      </c>
      <c r="G254" s="247"/>
      <c r="H254" s="250">
        <v>5</v>
      </c>
      <c r="I254" s="251"/>
      <c r="J254" s="247"/>
      <c r="K254" s="247"/>
      <c r="L254" s="252"/>
      <c r="M254" s="253"/>
      <c r="N254" s="254"/>
      <c r="O254" s="254"/>
      <c r="P254" s="254"/>
      <c r="Q254" s="254"/>
      <c r="R254" s="254"/>
      <c r="S254" s="254"/>
      <c r="T254" s="255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6" t="s">
        <v>143</v>
      </c>
      <c r="AU254" s="256" t="s">
        <v>82</v>
      </c>
      <c r="AV254" s="14" t="s">
        <v>82</v>
      </c>
      <c r="AW254" s="14" t="s">
        <v>33</v>
      </c>
      <c r="AX254" s="14" t="s">
        <v>72</v>
      </c>
      <c r="AY254" s="256" t="s">
        <v>132</v>
      </c>
    </row>
    <row r="255" spans="1:51" s="13" customFormat="1" ht="12">
      <c r="A255" s="13"/>
      <c r="B255" s="236"/>
      <c r="C255" s="237"/>
      <c r="D255" s="232" t="s">
        <v>143</v>
      </c>
      <c r="E255" s="238" t="s">
        <v>19</v>
      </c>
      <c r="F255" s="239" t="s">
        <v>1483</v>
      </c>
      <c r="G255" s="237"/>
      <c r="H255" s="238" t="s">
        <v>19</v>
      </c>
      <c r="I255" s="240"/>
      <c r="J255" s="237"/>
      <c r="K255" s="237"/>
      <c r="L255" s="241"/>
      <c r="M255" s="242"/>
      <c r="N255" s="243"/>
      <c r="O255" s="243"/>
      <c r="P255" s="243"/>
      <c r="Q255" s="243"/>
      <c r="R255" s="243"/>
      <c r="S255" s="243"/>
      <c r="T255" s="244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5" t="s">
        <v>143</v>
      </c>
      <c r="AU255" s="245" t="s">
        <v>82</v>
      </c>
      <c r="AV255" s="13" t="s">
        <v>80</v>
      </c>
      <c r="AW255" s="13" t="s">
        <v>33</v>
      </c>
      <c r="AX255" s="13" t="s">
        <v>72</v>
      </c>
      <c r="AY255" s="245" t="s">
        <v>132</v>
      </c>
    </row>
    <row r="256" spans="1:51" s="14" customFormat="1" ht="12">
      <c r="A256" s="14"/>
      <c r="B256" s="246"/>
      <c r="C256" s="247"/>
      <c r="D256" s="232" t="s">
        <v>143</v>
      </c>
      <c r="E256" s="248" t="s">
        <v>19</v>
      </c>
      <c r="F256" s="249" t="s">
        <v>1484</v>
      </c>
      <c r="G256" s="247"/>
      <c r="H256" s="250">
        <v>40</v>
      </c>
      <c r="I256" s="251"/>
      <c r="J256" s="247"/>
      <c r="K256" s="247"/>
      <c r="L256" s="252"/>
      <c r="M256" s="253"/>
      <c r="N256" s="254"/>
      <c r="O256" s="254"/>
      <c r="P256" s="254"/>
      <c r="Q256" s="254"/>
      <c r="R256" s="254"/>
      <c r="S256" s="254"/>
      <c r="T256" s="255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6" t="s">
        <v>143</v>
      </c>
      <c r="AU256" s="256" t="s">
        <v>82</v>
      </c>
      <c r="AV256" s="14" t="s">
        <v>82</v>
      </c>
      <c r="AW256" s="14" t="s">
        <v>33</v>
      </c>
      <c r="AX256" s="14" t="s">
        <v>72</v>
      </c>
      <c r="AY256" s="256" t="s">
        <v>132</v>
      </c>
    </row>
    <row r="257" spans="1:51" s="13" customFormat="1" ht="12">
      <c r="A257" s="13"/>
      <c r="B257" s="236"/>
      <c r="C257" s="237"/>
      <c r="D257" s="232" t="s">
        <v>143</v>
      </c>
      <c r="E257" s="238" t="s">
        <v>19</v>
      </c>
      <c r="F257" s="239" t="s">
        <v>1485</v>
      </c>
      <c r="G257" s="237"/>
      <c r="H257" s="238" t="s">
        <v>19</v>
      </c>
      <c r="I257" s="240"/>
      <c r="J257" s="237"/>
      <c r="K257" s="237"/>
      <c r="L257" s="241"/>
      <c r="M257" s="242"/>
      <c r="N257" s="243"/>
      <c r="O257" s="243"/>
      <c r="P257" s="243"/>
      <c r="Q257" s="243"/>
      <c r="R257" s="243"/>
      <c r="S257" s="243"/>
      <c r="T257" s="244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5" t="s">
        <v>143</v>
      </c>
      <c r="AU257" s="245" t="s">
        <v>82</v>
      </c>
      <c r="AV257" s="13" t="s">
        <v>80</v>
      </c>
      <c r="AW257" s="13" t="s">
        <v>33</v>
      </c>
      <c r="AX257" s="13" t="s">
        <v>72</v>
      </c>
      <c r="AY257" s="245" t="s">
        <v>132</v>
      </c>
    </row>
    <row r="258" spans="1:51" s="14" customFormat="1" ht="12">
      <c r="A258" s="14"/>
      <c r="B258" s="246"/>
      <c r="C258" s="247"/>
      <c r="D258" s="232" t="s">
        <v>143</v>
      </c>
      <c r="E258" s="248" t="s">
        <v>19</v>
      </c>
      <c r="F258" s="249" t="s">
        <v>1486</v>
      </c>
      <c r="G258" s="247"/>
      <c r="H258" s="250">
        <v>21</v>
      </c>
      <c r="I258" s="251"/>
      <c r="J258" s="247"/>
      <c r="K258" s="247"/>
      <c r="L258" s="252"/>
      <c r="M258" s="253"/>
      <c r="N258" s="254"/>
      <c r="O258" s="254"/>
      <c r="P258" s="254"/>
      <c r="Q258" s="254"/>
      <c r="R258" s="254"/>
      <c r="S258" s="254"/>
      <c r="T258" s="255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6" t="s">
        <v>143</v>
      </c>
      <c r="AU258" s="256" t="s">
        <v>82</v>
      </c>
      <c r="AV258" s="14" t="s">
        <v>82</v>
      </c>
      <c r="AW258" s="14" t="s">
        <v>33</v>
      </c>
      <c r="AX258" s="14" t="s">
        <v>72</v>
      </c>
      <c r="AY258" s="256" t="s">
        <v>132</v>
      </c>
    </row>
    <row r="259" spans="1:51" s="15" customFormat="1" ht="12">
      <c r="A259" s="15"/>
      <c r="B259" s="257"/>
      <c r="C259" s="258"/>
      <c r="D259" s="232" t="s">
        <v>143</v>
      </c>
      <c r="E259" s="259" t="s">
        <v>19</v>
      </c>
      <c r="F259" s="260" t="s">
        <v>148</v>
      </c>
      <c r="G259" s="258"/>
      <c r="H259" s="261">
        <v>123</v>
      </c>
      <c r="I259" s="262"/>
      <c r="J259" s="258"/>
      <c r="K259" s="258"/>
      <c r="L259" s="263"/>
      <c r="M259" s="264"/>
      <c r="N259" s="265"/>
      <c r="O259" s="265"/>
      <c r="P259" s="265"/>
      <c r="Q259" s="265"/>
      <c r="R259" s="265"/>
      <c r="S259" s="265"/>
      <c r="T259" s="266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67" t="s">
        <v>143</v>
      </c>
      <c r="AU259" s="267" t="s">
        <v>82</v>
      </c>
      <c r="AV259" s="15" t="s">
        <v>139</v>
      </c>
      <c r="AW259" s="15" t="s">
        <v>33</v>
      </c>
      <c r="AX259" s="15" t="s">
        <v>80</v>
      </c>
      <c r="AY259" s="267" t="s">
        <v>132</v>
      </c>
    </row>
    <row r="260" spans="1:65" s="2" customFormat="1" ht="21.75" customHeight="1">
      <c r="A260" s="39"/>
      <c r="B260" s="40"/>
      <c r="C260" s="219" t="s">
        <v>478</v>
      </c>
      <c r="D260" s="219" t="s">
        <v>134</v>
      </c>
      <c r="E260" s="220" t="s">
        <v>1487</v>
      </c>
      <c r="F260" s="221" t="s">
        <v>1488</v>
      </c>
      <c r="G260" s="222" t="s">
        <v>368</v>
      </c>
      <c r="H260" s="223">
        <v>54.5</v>
      </c>
      <c r="I260" s="224"/>
      <c r="J260" s="225">
        <f>ROUND(I260*H260,2)</f>
        <v>0</v>
      </c>
      <c r="K260" s="221" t="s">
        <v>138</v>
      </c>
      <c r="L260" s="45"/>
      <c r="M260" s="226" t="s">
        <v>19</v>
      </c>
      <c r="N260" s="227" t="s">
        <v>43</v>
      </c>
      <c r="O260" s="85"/>
      <c r="P260" s="228">
        <f>O260*H260</f>
        <v>0</v>
      </c>
      <c r="Q260" s="228">
        <v>0.01081</v>
      </c>
      <c r="R260" s="228">
        <f>Q260*H260</f>
        <v>0.589145</v>
      </c>
      <c r="S260" s="228">
        <v>0</v>
      </c>
      <c r="T260" s="229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30" t="s">
        <v>239</v>
      </c>
      <c r="AT260" s="230" t="s">
        <v>134</v>
      </c>
      <c r="AU260" s="230" t="s">
        <v>82</v>
      </c>
      <c r="AY260" s="18" t="s">
        <v>132</v>
      </c>
      <c r="BE260" s="231">
        <f>IF(N260="základní",J260,0)</f>
        <v>0</v>
      </c>
      <c r="BF260" s="231">
        <f>IF(N260="snížená",J260,0)</f>
        <v>0</v>
      </c>
      <c r="BG260" s="231">
        <f>IF(N260="zákl. přenesená",J260,0)</f>
        <v>0</v>
      </c>
      <c r="BH260" s="231">
        <f>IF(N260="sníž. přenesená",J260,0)</f>
        <v>0</v>
      </c>
      <c r="BI260" s="231">
        <f>IF(N260="nulová",J260,0)</f>
        <v>0</v>
      </c>
      <c r="BJ260" s="18" t="s">
        <v>80</v>
      </c>
      <c r="BK260" s="231">
        <f>ROUND(I260*H260,2)</f>
        <v>0</v>
      </c>
      <c r="BL260" s="18" t="s">
        <v>239</v>
      </c>
      <c r="BM260" s="230" t="s">
        <v>1489</v>
      </c>
    </row>
    <row r="261" spans="1:47" s="2" customFormat="1" ht="12">
      <c r="A261" s="39"/>
      <c r="B261" s="40"/>
      <c r="C261" s="41"/>
      <c r="D261" s="232" t="s">
        <v>141</v>
      </c>
      <c r="E261" s="41"/>
      <c r="F261" s="233" t="s">
        <v>1490</v>
      </c>
      <c r="G261" s="41"/>
      <c r="H261" s="41"/>
      <c r="I261" s="137"/>
      <c r="J261" s="41"/>
      <c r="K261" s="41"/>
      <c r="L261" s="45"/>
      <c r="M261" s="234"/>
      <c r="N261" s="235"/>
      <c r="O261" s="85"/>
      <c r="P261" s="85"/>
      <c r="Q261" s="85"/>
      <c r="R261" s="85"/>
      <c r="S261" s="85"/>
      <c r="T261" s="86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141</v>
      </c>
      <c r="AU261" s="18" t="s">
        <v>82</v>
      </c>
    </row>
    <row r="262" spans="1:51" s="13" customFormat="1" ht="12">
      <c r="A262" s="13"/>
      <c r="B262" s="236"/>
      <c r="C262" s="237"/>
      <c r="D262" s="232" t="s">
        <v>143</v>
      </c>
      <c r="E262" s="238" t="s">
        <v>19</v>
      </c>
      <c r="F262" s="239" t="s">
        <v>1313</v>
      </c>
      <c r="G262" s="237"/>
      <c r="H262" s="238" t="s">
        <v>19</v>
      </c>
      <c r="I262" s="240"/>
      <c r="J262" s="237"/>
      <c r="K262" s="237"/>
      <c r="L262" s="241"/>
      <c r="M262" s="242"/>
      <c r="N262" s="243"/>
      <c r="O262" s="243"/>
      <c r="P262" s="243"/>
      <c r="Q262" s="243"/>
      <c r="R262" s="243"/>
      <c r="S262" s="243"/>
      <c r="T262" s="244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5" t="s">
        <v>143</v>
      </c>
      <c r="AU262" s="245" t="s">
        <v>82</v>
      </c>
      <c r="AV262" s="13" t="s">
        <v>80</v>
      </c>
      <c r="AW262" s="13" t="s">
        <v>33</v>
      </c>
      <c r="AX262" s="13" t="s">
        <v>72</v>
      </c>
      <c r="AY262" s="245" t="s">
        <v>132</v>
      </c>
    </row>
    <row r="263" spans="1:51" s="14" customFormat="1" ht="12">
      <c r="A263" s="14"/>
      <c r="B263" s="246"/>
      <c r="C263" s="247"/>
      <c r="D263" s="232" t="s">
        <v>143</v>
      </c>
      <c r="E263" s="248" t="s">
        <v>19</v>
      </c>
      <c r="F263" s="249" t="s">
        <v>1491</v>
      </c>
      <c r="G263" s="247"/>
      <c r="H263" s="250">
        <v>19.5</v>
      </c>
      <c r="I263" s="251"/>
      <c r="J263" s="247"/>
      <c r="K263" s="247"/>
      <c r="L263" s="252"/>
      <c r="M263" s="253"/>
      <c r="N263" s="254"/>
      <c r="O263" s="254"/>
      <c r="P263" s="254"/>
      <c r="Q263" s="254"/>
      <c r="R263" s="254"/>
      <c r="S263" s="254"/>
      <c r="T263" s="255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6" t="s">
        <v>143</v>
      </c>
      <c r="AU263" s="256" t="s">
        <v>82</v>
      </c>
      <c r="AV263" s="14" t="s">
        <v>82</v>
      </c>
      <c r="AW263" s="14" t="s">
        <v>33</v>
      </c>
      <c r="AX263" s="14" t="s">
        <v>72</v>
      </c>
      <c r="AY263" s="256" t="s">
        <v>132</v>
      </c>
    </row>
    <row r="264" spans="1:51" s="13" customFormat="1" ht="12">
      <c r="A264" s="13"/>
      <c r="B264" s="236"/>
      <c r="C264" s="237"/>
      <c r="D264" s="232" t="s">
        <v>143</v>
      </c>
      <c r="E264" s="238" t="s">
        <v>19</v>
      </c>
      <c r="F264" s="239" t="s">
        <v>1315</v>
      </c>
      <c r="G264" s="237"/>
      <c r="H264" s="238" t="s">
        <v>19</v>
      </c>
      <c r="I264" s="240"/>
      <c r="J264" s="237"/>
      <c r="K264" s="237"/>
      <c r="L264" s="241"/>
      <c r="M264" s="242"/>
      <c r="N264" s="243"/>
      <c r="O264" s="243"/>
      <c r="P264" s="243"/>
      <c r="Q264" s="243"/>
      <c r="R264" s="243"/>
      <c r="S264" s="243"/>
      <c r="T264" s="244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5" t="s">
        <v>143</v>
      </c>
      <c r="AU264" s="245" t="s">
        <v>82</v>
      </c>
      <c r="AV264" s="13" t="s">
        <v>80</v>
      </c>
      <c r="AW264" s="13" t="s">
        <v>33</v>
      </c>
      <c r="AX264" s="13" t="s">
        <v>72</v>
      </c>
      <c r="AY264" s="245" t="s">
        <v>132</v>
      </c>
    </row>
    <row r="265" spans="1:51" s="14" customFormat="1" ht="12">
      <c r="A265" s="14"/>
      <c r="B265" s="246"/>
      <c r="C265" s="247"/>
      <c r="D265" s="232" t="s">
        <v>143</v>
      </c>
      <c r="E265" s="248" t="s">
        <v>19</v>
      </c>
      <c r="F265" s="249" t="s">
        <v>250</v>
      </c>
      <c r="G265" s="247"/>
      <c r="H265" s="250">
        <v>18</v>
      </c>
      <c r="I265" s="251"/>
      <c r="J265" s="247"/>
      <c r="K265" s="247"/>
      <c r="L265" s="252"/>
      <c r="M265" s="253"/>
      <c r="N265" s="254"/>
      <c r="O265" s="254"/>
      <c r="P265" s="254"/>
      <c r="Q265" s="254"/>
      <c r="R265" s="254"/>
      <c r="S265" s="254"/>
      <c r="T265" s="255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6" t="s">
        <v>143</v>
      </c>
      <c r="AU265" s="256" t="s">
        <v>82</v>
      </c>
      <c r="AV265" s="14" t="s">
        <v>82</v>
      </c>
      <c r="AW265" s="14" t="s">
        <v>33</v>
      </c>
      <c r="AX265" s="14" t="s">
        <v>72</v>
      </c>
      <c r="AY265" s="256" t="s">
        <v>132</v>
      </c>
    </row>
    <row r="266" spans="1:51" s="13" customFormat="1" ht="12">
      <c r="A266" s="13"/>
      <c r="B266" s="236"/>
      <c r="C266" s="237"/>
      <c r="D266" s="232" t="s">
        <v>143</v>
      </c>
      <c r="E266" s="238" t="s">
        <v>19</v>
      </c>
      <c r="F266" s="239" t="s">
        <v>1316</v>
      </c>
      <c r="G266" s="237"/>
      <c r="H266" s="238" t="s">
        <v>19</v>
      </c>
      <c r="I266" s="240"/>
      <c r="J266" s="237"/>
      <c r="K266" s="237"/>
      <c r="L266" s="241"/>
      <c r="M266" s="242"/>
      <c r="N266" s="243"/>
      <c r="O266" s="243"/>
      <c r="P266" s="243"/>
      <c r="Q266" s="243"/>
      <c r="R266" s="243"/>
      <c r="S266" s="243"/>
      <c r="T266" s="244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5" t="s">
        <v>143</v>
      </c>
      <c r="AU266" s="245" t="s">
        <v>82</v>
      </c>
      <c r="AV266" s="13" t="s">
        <v>80</v>
      </c>
      <c r="AW266" s="13" t="s">
        <v>33</v>
      </c>
      <c r="AX266" s="13" t="s">
        <v>72</v>
      </c>
      <c r="AY266" s="245" t="s">
        <v>132</v>
      </c>
    </row>
    <row r="267" spans="1:51" s="14" customFormat="1" ht="12">
      <c r="A267" s="14"/>
      <c r="B267" s="246"/>
      <c r="C267" s="247"/>
      <c r="D267" s="232" t="s">
        <v>143</v>
      </c>
      <c r="E267" s="248" t="s">
        <v>19</v>
      </c>
      <c r="F267" s="249" t="s">
        <v>183</v>
      </c>
      <c r="G267" s="247"/>
      <c r="H267" s="250">
        <v>7</v>
      </c>
      <c r="I267" s="251"/>
      <c r="J267" s="247"/>
      <c r="K267" s="247"/>
      <c r="L267" s="252"/>
      <c r="M267" s="253"/>
      <c r="N267" s="254"/>
      <c r="O267" s="254"/>
      <c r="P267" s="254"/>
      <c r="Q267" s="254"/>
      <c r="R267" s="254"/>
      <c r="S267" s="254"/>
      <c r="T267" s="255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6" t="s">
        <v>143</v>
      </c>
      <c r="AU267" s="256" t="s">
        <v>82</v>
      </c>
      <c r="AV267" s="14" t="s">
        <v>82</v>
      </c>
      <c r="AW267" s="14" t="s">
        <v>33</v>
      </c>
      <c r="AX267" s="14" t="s">
        <v>72</v>
      </c>
      <c r="AY267" s="256" t="s">
        <v>132</v>
      </c>
    </row>
    <row r="268" spans="1:51" s="13" customFormat="1" ht="12">
      <c r="A268" s="13"/>
      <c r="B268" s="236"/>
      <c r="C268" s="237"/>
      <c r="D268" s="232" t="s">
        <v>143</v>
      </c>
      <c r="E268" s="238" t="s">
        <v>19</v>
      </c>
      <c r="F268" s="239" t="s">
        <v>1448</v>
      </c>
      <c r="G268" s="237"/>
      <c r="H268" s="238" t="s">
        <v>19</v>
      </c>
      <c r="I268" s="240"/>
      <c r="J268" s="237"/>
      <c r="K268" s="237"/>
      <c r="L268" s="241"/>
      <c r="M268" s="242"/>
      <c r="N268" s="243"/>
      <c r="O268" s="243"/>
      <c r="P268" s="243"/>
      <c r="Q268" s="243"/>
      <c r="R268" s="243"/>
      <c r="S268" s="243"/>
      <c r="T268" s="244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5" t="s">
        <v>143</v>
      </c>
      <c r="AU268" s="245" t="s">
        <v>82</v>
      </c>
      <c r="AV268" s="13" t="s">
        <v>80</v>
      </c>
      <c r="AW268" s="13" t="s">
        <v>33</v>
      </c>
      <c r="AX268" s="13" t="s">
        <v>72</v>
      </c>
      <c r="AY268" s="245" t="s">
        <v>132</v>
      </c>
    </row>
    <row r="269" spans="1:51" s="14" customFormat="1" ht="12">
      <c r="A269" s="14"/>
      <c r="B269" s="246"/>
      <c r="C269" s="247"/>
      <c r="D269" s="232" t="s">
        <v>143</v>
      </c>
      <c r="E269" s="248" t="s">
        <v>19</v>
      </c>
      <c r="F269" s="249" t="s">
        <v>80</v>
      </c>
      <c r="G269" s="247"/>
      <c r="H269" s="250">
        <v>1</v>
      </c>
      <c r="I269" s="251"/>
      <c r="J269" s="247"/>
      <c r="K269" s="247"/>
      <c r="L269" s="252"/>
      <c r="M269" s="253"/>
      <c r="N269" s="254"/>
      <c r="O269" s="254"/>
      <c r="P269" s="254"/>
      <c r="Q269" s="254"/>
      <c r="R269" s="254"/>
      <c r="S269" s="254"/>
      <c r="T269" s="255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6" t="s">
        <v>143</v>
      </c>
      <c r="AU269" s="256" t="s">
        <v>82</v>
      </c>
      <c r="AV269" s="14" t="s">
        <v>82</v>
      </c>
      <c r="AW269" s="14" t="s">
        <v>33</v>
      </c>
      <c r="AX269" s="14" t="s">
        <v>72</v>
      </c>
      <c r="AY269" s="256" t="s">
        <v>132</v>
      </c>
    </row>
    <row r="270" spans="1:51" s="13" customFormat="1" ht="12">
      <c r="A270" s="13"/>
      <c r="B270" s="236"/>
      <c r="C270" s="237"/>
      <c r="D270" s="232" t="s">
        <v>143</v>
      </c>
      <c r="E270" s="238" t="s">
        <v>19</v>
      </c>
      <c r="F270" s="239" t="s">
        <v>1317</v>
      </c>
      <c r="G270" s="237"/>
      <c r="H270" s="238" t="s">
        <v>19</v>
      </c>
      <c r="I270" s="240"/>
      <c r="J270" s="237"/>
      <c r="K270" s="237"/>
      <c r="L270" s="241"/>
      <c r="M270" s="242"/>
      <c r="N270" s="243"/>
      <c r="O270" s="243"/>
      <c r="P270" s="243"/>
      <c r="Q270" s="243"/>
      <c r="R270" s="243"/>
      <c r="S270" s="243"/>
      <c r="T270" s="244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5" t="s">
        <v>143</v>
      </c>
      <c r="AU270" s="245" t="s">
        <v>82</v>
      </c>
      <c r="AV270" s="13" t="s">
        <v>80</v>
      </c>
      <c r="AW270" s="13" t="s">
        <v>33</v>
      </c>
      <c r="AX270" s="13" t="s">
        <v>72</v>
      </c>
      <c r="AY270" s="245" t="s">
        <v>132</v>
      </c>
    </row>
    <row r="271" spans="1:51" s="14" customFormat="1" ht="12">
      <c r="A271" s="14"/>
      <c r="B271" s="246"/>
      <c r="C271" s="247"/>
      <c r="D271" s="232" t="s">
        <v>143</v>
      </c>
      <c r="E271" s="248" t="s">
        <v>19</v>
      </c>
      <c r="F271" s="249" t="s">
        <v>155</v>
      </c>
      <c r="G271" s="247"/>
      <c r="H271" s="250">
        <v>3</v>
      </c>
      <c r="I271" s="251"/>
      <c r="J271" s="247"/>
      <c r="K271" s="247"/>
      <c r="L271" s="252"/>
      <c r="M271" s="253"/>
      <c r="N271" s="254"/>
      <c r="O271" s="254"/>
      <c r="P271" s="254"/>
      <c r="Q271" s="254"/>
      <c r="R271" s="254"/>
      <c r="S271" s="254"/>
      <c r="T271" s="255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6" t="s">
        <v>143</v>
      </c>
      <c r="AU271" s="256" t="s">
        <v>82</v>
      </c>
      <c r="AV271" s="14" t="s">
        <v>82</v>
      </c>
      <c r="AW271" s="14" t="s">
        <v>33</v>
      </c>
      <c r="AX271" s="14" t="s">
        <v>72</v>
      </c>
      <c r="AY271" s="256" t="s">
        <v>132</v>
      </c>
    </row>
    <row r="272" spans="1:51" s="13" customFormat="1" ht="12">
      <c r="A272" s="13"/>
      <c r="B272" s="236"/>
      <c r="C272" s="237"/>
      <c r="D272" s="232" t="s">
        <v>143</v>
      </c>
      <c r="E272" s="238" t="s">
        <v>19</v>
      </c>
      <c r="F272" s="239" t="s">
        <v>1449</v>
      </c>
      <c r="G272" s="237"/>
      <c r="H272" s="238" t="s">
        <v>19</v>
      </c>
      <c r="I272" s="240"/>
      <c r="J272" s="237"/>
      <c r="K272" s="237"/>
      <c r="L272" s="241"/>
      <c r="M272" s="242"/>
      <c r="N272" s="243"/>
      <c r="O272" s="243"/>
      <c r="P272" s="243"/>
      <c r="Q272" s="243"/>
      <c r="R272" s="243"/>
      <c r="S272" s="243"/>
      <c r="T272" s="244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5" t="s">
        <v>143</v>
      </c>
      <c r="AU272" s="245" t="s">
        <v>82</v>
      </c>
      <c r="AV272" s="13" t="s">
        <v>80</v>
      </c>
      <c r="AW272" s="13" t="s">
        <v>33</v>
      </c>
      <c r="AX272" s="13" t="s">
        <v>72</v>
      </c>
      <c r="AY272" s="245" t="s">
        <v>132</v>
      </c>
    </row>
    <row r="273" spans="1:51" s="14" customFormat="1" ht="12">
      <c r="A273" s="14"/>
      <c r="B273" s="246"/>
      <c r="C273" s="247"/>
      <c r="D273" s="232" t="s">
        <v>143</v>
      </c>
      <c r="E273" s="248" t="s">
        <v>19</v>
      </c>
      <c r="F273" s="249" t="s">
        <v>80</v>
      </c>
      <c r="G273" s="247"/>
      <c r="H273" s="250">
        <v>1</v>
      </c>
      <c r="I273" s="251"/>
      <c r="J273" s="247"/>
      <c r="K273" s="247"/>
      <c r="L273" s="252"/>
      <c r="M273" s="253"/>
      <c r="N273" s="254"/>
      <c r="O273" s="254"/>
      <c r="P273" s="254"/>
      <c r="Q273" s="254"/>
      <c r="R273" s="254"/>
      <c r="S273" s="254"/>
      <c r="T273" s="255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6" t="s">
        <v>143</v>
      </c>
      <c r="AU273" s="256" t="s">
        <v>82</v>
      </c>
      <c r="AV273" s="14" t="s">
        <v>82</v>
      </c>
      <c r="AW273" s="14" t="s">
        <v>33</v>
      </c>
      <c r="AX273" s="14" t="s">
        <v>72</v>
      </c>
      <c r="AY273" s="256" t="s">
        <v>132</v>
      </c>
    </row>
    <row r="274" spans="1:51" s="13" customFormat="1" ht="12">
      <c r="A274" s="13"/>
      <c r="B274" s="236"/>
      <c r="C274" s="237"/>
      <c r="D274" s="232" t="s">
        <v>143</v>
      </c>
      <c r="E274" s="238" t="s">
        <v>19</v>
      </c>
      <c r="F274" s="239" t="s">
        <v>1492</v>
      </c>
      <c r="G274" s="237"/>
      <c r="H274" s="238" t="s">
        <v>19</v>
      </c>
      <c r="I274" s="240"/>
      <c r="J274" s="237"/>
      <c r="K274" s="237"/>
      <c r="L274" s="241"/>
      <c r="M274" s="242"/>
      <c r="N274" s="243"/>
      <c r="O274" s="243"/>
      <c r="P274" s="243"/>
      <c r="Q274" s="243"/>
      <c r="R274" s="243"/>
      <c r="S274" s="243"/>
      <c r="T274" s="244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5" t="s">
        <v>143</v>
      </c>
      <c r="AU274" s="245" t="s">
        <v>82</v>
      </c>
      <c r="AV274" s="13" t="s">
        <v>80</v>
      </c>
      <c r="AW274" s="13" t="s">
        <v>33</v>
      </c>
      <c r="AX274" s="13" t="s">
        <v>72</v>
      </c>
      <c r="AY274" s="245" t="s">
        <v>132</v>
      </c>
    </row>
    <row r="275" spans="1:51" s="14" customFormat="1" ht="12">
      <c r="A275" s="14"/>
      <c r="B275" s="246"/>
      <c r="C275" s="247"/>
      <c r="D275" s="232" t="s">
        <v>143</v>
      </c>
      <c r="E275" s="248" t="s">
        <v>19</v>
      </c>
      <c r="F275" s="249" t="s">
        <v>80</v>
      </c>
      <c r="G275" s="247"/>
      <c r="H275" s="250">
        <v>1</v>
      </c>
      <c r="I275" s="251"/>
      <c r="J275" s="247"/>
      <c r="K275" s="247"/>
      <c r="L275" s="252"/>
      <c r="M275" s="253"/>
      <c r="N275" s="254"/>
      <c r="O275" s="254"/>
      <c r="P275" s="254"/>
      <c r="Q275" s="254"/>
      <c r="R275" s="254"/>
      <c r="S275" s="254"/>
      <c r="T275" s="255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6" t="s">
        <v>143</v>
      </c>
      <c r="AU275" s="256" t="s">
        <v>82</v>
      </c>
      <c r="AV275" s="14" t="s">
        <v>82</v>
      </c>
      <c r="AW275" s="14" t="s">
        <v>33</v>
      </c>
      <c r="AX275" s="14" t="s">
        <v>72</v>
      </c>
      <c r="AY275" s="256" t="s">
        <v>132</v>
      </c>
    </row>
    <row r="276" spans="1:51" s="13" customFormat="1" ht="12">
      <c r="A276" s="13"/>
      <c r="B276" s="236"/>
      <c r="C276" s="237"/>
      <c r="D276" s="232" t="s">
        <v>143</v>
      </c>
      <c r="E276" s="238" t="s">
        <v>19</v>
      </c>
      <c r="F276" s="239" t="s">
        <v>1318</v>
      </c>
      <c r="G276" s="237"/>
      <c r="H276" s="238" t="s">
        <v>19</v>
      </c>
      <c r="I276" s="240"/>
      <c r="J276" s="237"/>
      <c r="K276" s="237"/>
      <c r="L276" s="241"/>
      <c r="M276" s="242"/>
      <c r="N276" s="243"/>
      <c r="O276" s="243"/>
      <c r="P276" s="243"/>
      <c r="Q276" s="243"/>
      <c r="R276" s="243"/>
      <c r="S276" s="243"/>
      <c r="T276" s="244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5" t="s">
        <v>143</v>
      </c>
      <c r="AU276" s="245" t="s">
        <v>82</v>
      </c>
      <c r="AV276" s="13" t="s">
        <v>80</v>
      </c>
      <c r="AW276" s="13" t="s">
        <v>33</v>
      </c>
      <c r="AX276" s="13" t="s">
        <v>72</v>
      </c>
      <c r="AY276" s="245" t="s">
        <v>132</v>
      </c>
    </row>
    <row r="277" spans="1:51" s="14" customFormat="1" ht="12">
      <c r="A277" s="14"/>
      <c r="B277" s="246"/>
      <c r="C277" s="247"/>
      <c r="D277" s="232" t="s">
        <v>143</v>
      </c>
      <c r="E277" s="248" t="s">
        <v>19</v>
      </c>
      <c r="F277" s="249" t="s">
        <v>1493</v>
      </c>
      <c r="G277" s="247"/>
      <c r="H277" s="250">
        <v>4</v>
      </c>
      <c r="I277" s="251"/>
      <c r="J277" s="247"/>
      <c r="K277" s="247"/>
      <c r="L277" s="252"/>
      <c r="M277" s="253"/>
      <c r="N277" s="254"/>
      <c r="O277" s="254"/>
      <c r="P277" s="254"/>
      <c r="Q277" s="254"/>
      <c r="R277" s="254"/>
      <c r="S277" s="254"/>
      <c r="T277" s="255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6" t="s">
        <v>143</v>
      </c>
      <c r="AU277" s="256" t="s">
        <v>82</v>
      </c>
      <c r="AV277" s="14" t="s">
        <v>82</v>
      </c>
      <c r="AW277" s="14" t="s">
        <v>33</v>
      </c>
      <c r="AX277" s="14" t="s">
        <v>72</v>
      </c>
      <c r="AY277" s="256" t="s">
        <v>132</v>
      </c>
    </row>
    <row r="278" spans="1:51" s="15" customFormat="1" ht="12">
      <c r="A278" s="15"/>
      <c r="B278" s="257"/>
      <c r="C278" s="258"/>
      <c r="D278" s="232" t="s">
        <v>143</v>
      </c>
      <c r="E278" s="259" t="s">
        <v>19</v>
      </c>
      <c r="F278" s="260" t="s">
        <v>148</v>
      </c>
      <c r="G278" s="258"/>
      <c r="H278" s="261">
        <v>54.5</v>
      </c>
      <c r="I278" s="262"/>
      <c r="J278" s="258"/>
      <c r="K278" s="258"/>
      <c r="L278" s="263"/>
      <c r="M278" s="264"/>
      <c r="N278" s="265"/>
      <c r="O278" s="265"/>
      <c r="P278" s="265"/>
      <c r="Q278" s="265"/>
      <c r="R278" s="265"/>
      <c r="S278" s="265"/>
      <c r="T278" s="266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67" t="s">
        <v>143</v>
      </c>
      <c r="AU278" s="267" t="s">
        <v>82</v>
      </c>
      <c r="AV278" s="15" t="s">
        <v>139</v>
      </c>
      <c r="AW278" s="15" t="s">
        <v>33</v>
      </c>
      <c r="AX278" s="15" t="s">
        <v>80</v>
      </c>
      <c r="AY278" s="267" t="s">
        <v>132</v>
      </c>
    </row>
    <row r="279" spans="1:65" s="2" customFormat="1" ht="21.75" customHeight="1">
      <c r="A279" s="39"/>
      <c r="B279" s="40"/>
      <c r="C279" s="219" t="s">
        <v>483</v>
      </c>
      <c r="D279" s="219" t="s">
        <v>134</v>
      </c>
      <c r="E279" s="220" t="s">
        <v>1494</v>
      </c>
      <c r="F279" s="221" t="s">
        <v>1495</v>
      </c>
      <c r="G279" s="222" t="s">
        <v>368</v>
      </c>
      <c r="H279" s="223">
        <v>63</v>
      </c>
      <c r="I279" s="224"/>
      <c r="J279" s="225">
        <f>ROUND(I279*H279,2)</f>
        <v>0</v>
      </c>
      <c r="K279" s="221" t="s">
        <v>138</v>
      </c>
      <c r="L279" s="45"/>
      <c r="M279" s="226" t="s">
        <v>19</v>
      </c>
      <c r="N279" s="227" t="s">
        <v>43</v>
      </c>
      <c r="O279" s="85"/>
      <c r="P279" s="228">
        <f>O279*H279</f>
        <v>0</v>
      </c>
      <c r="Q279" s="228">
        <v>0.01503</v>
      </c>
      <c r="R279" s="228">
        <f>Q279*H279</f>
        <v>0.94689</v>
      </c>
      <c r="S279" s="228">
        <v>0</v>
      </c>
      <c r="T279" s="229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30" t="s">
        <v>239</v>
      </c>
      <c r="AT279" s="230" t="s">
        <v>134</v>
      </c>
      <c r="AU279" s="230" t="s">
        <v>82</v>
      </c>
      <c r="AY279" s="18" t="s">
        <v>132</v>
      </c>
      <c r="BE279" s="231">
        <f>IF(N279="základní",J279,0)</f>
        <v>0</v>
      </c>
      <c r="BF279" s="231">
        <f>IF(N279="snížená",J279,0)</f>
        <v>0</v>
      </c>
      <c r="BG279" s="231">
        <f>IF(N279="zákl. přenesená",J279,0)</f>
        <v>0</v>
      </c>
      <c r="BH279" s="231">
        <f>IF(N279="sníž. přenesená",J279,0)</f>
        <v>0</v>
      </c>
      <c r="BI279" s="231">
        <f>IF(N279="nulová",J279,0)</f>
        <v>0</v>
      </c>
      <c r="BJ279" s="18" t="s">
        <v>80</v>
      </c>
      <c r="BK279" s="231">
        <f>ROUND(I279*H279,2)</f>
        <v>0</v>
      </c>
      <c r="BL279" s="18" t="s">
        <v>239</v>
      </c>
      <c r="BM279" s="230" t="s">
        <v>1496</v>
      </c>
    </row>
    <row r="280" spans="1:47" s="2" customFormat="1" ht="12">
      <c r="A280" s="39"/>
      <c r="B280" s="40"/>
      <c r="C280" s="41"/>
      <c r="D280" s="232" t="s">
        <v>141</v>
      </c>
      <c r="E280" s="41"/>
      <c r="F280" s="233" t="s">
        <v>1497</v>
      </c>
      <c r="G280" s="41"/>
      <c r="H280" s="41"/>
      <c r="I280" s="137"/>
      <c r="J280" s="41"/>
      <c r="K280" s="41"/>
      <c r="L280" s="45"/>
      <c r="M280" s="234"/>
      <c r="N280" s="235"/>
      <c r="O280" s="85"/>
      <c r="P280" s="85"/>
      <c r="Q280" s="85"/>
      <c r="R280" s="85"/>
      <c r="S280" s="85"/>
      <c r="T280" s="86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8" t="s">
        <v>141</v>
      </c>
      <c r="AU280" s="18" t="s">
        <v>82</v>
      </c>
    </row>
    <row r="281" spans="1:51" s="13" customFormat="1" ht="12">
      <c r="A281" s="13"/>
      <c r="B281" s="236"/>
      <c r="C281" s="237"/>
      <c r="D281" s="232" t="s">
        <v>143</v>
      </c>
      <c r="E281" s="238" t="s">
        <v>19</v>
      </c>
      <c r="F281" s="239" t="s">
        <v>1313</v>
      </c>
      <c r="G281" s="237"/>
      <c r="H281" s="238" t="s">
        <v>19</v>
      </c>
      <c r="I281" s="240"/>
      <c r="J281" s="237"/>
      <c r="K281" s="237"/>
      <c r="L281" s="241"/>
      <c r="M281" s="242"/>
      <c r="N281" s="243"/>
      <c r="O281" s="243"/>
      <c r="P281" s="243"/>
      <c r="Q281" s="243"/>
      <c r="R281" s="243"/>
      <c r="S281" s="243"/>
      <c r="T281" s="244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5" t="s">
        <v>143</v>
      </c>
      <c r="AU281" s="245" t="s">
        <v>82</v>
      </c>
      <c r="AV281" s="13" t="s">
        <v>80</v>
      </c>
      <c r="AW281" s="13" t="s">
        <v>33</v>
      </c>
      <c r="AX281" s="13" t="s">
        <v>72</v>
      </c>
      <c r="AY281" s="245" t="s">
        <v>132</v>
      </c>
    </row>
    <row r="282" spans="1:51" s="14" customFormat="1" ht="12">
      <c r="A282" s="14"/>
      <c r="B282" s="246"/>
      <c r="C282" s="247"/>
      <c r="D282" s="232" t="s">
        <v>143</v>
      </c>
      <c r="E282" s="248" t="s">
        <v>19</v>
      </c>
      <c r="F282" s="249" t="s">
        <v>1498</v>
      </c>
      <c r="G282" s="247"/>
      <c r="H282" s="250">
        <v>23</v>
      </c>
      <c r="I282" s="251"/>
      <c r="J282" s="247"/>
      <c r="K282" s="247"/>
      <c r="L282" s="252"/>
      <c r="M282" s="253"/>
      <c r="N282" s="254"/>
      <c r="O282" s="254"/>
      <c r="P282" s="254"/>
      <c r="Q282" s="254"/>
      <c r="R282" s="254"/>
      <c r="S282" s="254"/>
      <c r="T282" s="255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6" t="s">
        <v>143</v>
      </c>
      <c r="AU282" s="256" t="s">
        <v>82</v>
      </c>
      <c r="AV282" s="14" t="s">
        <v>82</v>
      </c>
      <c r="AW282" s="14" t="s">
        <v>33</v>
      </c>
      <c r="AX282" s="14" t="s">
        <v>72</v>
      </c>
      <c r="AY282" s="256" t="s">
        <v>132</v>
      </c>
    </row>
    <row r="283" spans="1:51" s="13" customFormat="1" ht="12">
      <c r="A283" s="13"/>
      <c r="B283" s="236"/>
      <c r="C283" s="237"/>
      <c r="D283" s="232" t="s">
        <v>143</v>
      </c>
      <c r="E283" s="238" t="s">
        <v>19</v>
      </c>
      <c r="F283" s="239" t="s">
        <v>1315</v>
      </c>
      <c r="G283" s="237"/>
      <c r="H283" s="238" t="s">
        <v>19</v>
      </c>
      <c r="I283" s="240"/>
      <c r="J283" s="237"/>
      <c r="K283" s="237"/>
      <c r="L283" s="241"/>
      <c r="M283" s="242"/>
      <c r="N283" s="243"/>
      <c r="O283" s="243"/>
      <c r="P283" s="243"/>
      <c r="Q283" s="243"/>
      <c r="R283" s="243"/>
      <c r="S283" s="243"/>
      <c r="T283" s="244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5" t="s">
        <v>143</v>
      </c>
      <c r="AU283" s="245" t="s">
        <v>82</v>
      </c>
      <c r="AV283" s="13" t="s">
        <v>80</v>
      </c>
      <c r="AW283" s="13" t="s">
        <v>33</v>
      </c>
      <c r="AX283" s="13" t="s">
        <v>72</v>
      </c>
      <c r="AY283" s="245" t="s">
        <v>132</v>
      </c>
    </row>
    <row r="284" spans="1:51" s="14" customFormat="1" ht="12">
      <c r="A284" s="14"/>
      <c r="B284" s="246"/>
      <c r="C284" s="247"/>
      <c r="D284" s="232" t="s">
        <v>143</v>
      </c>
      <c r="E284" s="248" t="s">
        <v>19</v>
      </c>
      <c r="F284" s="249" t="s">
        <v>450</v>
      </c>
      <c r="G284" s="247"/>
      <c r="H284" s="250">
        <v>40</v>
      </c>
      <c r="I284" s="251"/>
      <c r="J284" s="247"/>
      <c r="K284" s="247"/>
      <c r="L284" s="252"/>
      <c r="M284" s="253"/>
      <c r="N284" s="254"/>
      <c r="O284" s="254"/>
      <c r="P284" s="254"/>
      <c r="Q284" s="254"/>
      <c r="R284" s="254"/>
      <c r="S284" s="254"/>
      <c r="T284" s="255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6" t="s">
        <v>143</v>
      </c>
      <c r="AU284" s="256" t="s">
        <v>82</v>
      </c>
      <c r="AV284" s="14" t="s">
        <v>82</v>
      </c>
      <c r="AW284" s="14" t="s">
        <v>33</v>
      </c>
      <c r="AX284" s="14" t="s">
        <v>72</v>
      </c>
      <c r="AY284" s="256" t="s">
        <v>132</v>
      </c>
    </row>
    <row r="285" spans="1:51" s="15" customFormat="1" ht="12">
      <c r="A285" s="15"/>
      <c r="B285" s="257"/>
      <c r="C285" s="258"/>
      <c r="D285" s="232" t="s">
        <v>143</v>
      </c>
      <c r="E285" s="259" t="s">
        <v>19</v>
      </c>
      <c r="F285" s="260" t="s">
        <v>148</v>
      </c>
      <c r="G285" s="258"/>
      <c r="H285" s="261">
        <v>63</v>
      </c>
      <c r="I285" s="262"/>
      <c r="J285" s="258"/>
      <c r="K285" s="258"/>
      <c r="L285" s="263"/>
      <c r="M285" s="264"/>
      <c r="N285" s="265"/>
      <c r="O285" s="265"/>
      <c r="P285" s="265"/>
      <c r="Q285" s="265"/>
      <c r="R285" s="265"/>
      <c r="S285" s="265"/>
      <c r="T285" s="266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67" t="s">
        <v>143</v>
      </c>
      <c r="AU285" s="267" t="s">
        <v>82</v>
      </c>
      <c r="AV285" s="15" t="s">
        <v>139</v>
      </c>
      <c r="AW285" s="15" t="s">
        <v>33</v>
      </c>
      <c r="AX285" s="15" t="s">
        <v>80</v>
      </c>
      <c r="AY285" s="267" t="s">
        <v>132</v>
      </c>
    </row>
    <row r="286" spans="1:65" s="2" customFormat="1" ht="21.75" customHeight="1">
      <c r="A286" s="39"/>
      <c r="B286" s="40"/>
      <c r="C286" s="219" t="s">
        <v>488</v>
      </c>
      <c r="D286" s="219" t="s">
        <v>134</v>
      </c>
      <c r="E286" s="220" t="s">
        <v>1499</v>
      </c>
      <c r="F286" s="221" t="s">
        <v>1500</v>
      </c>
      <c r="G286" s="222" t="s">
        <v>137</v>
      </c>
      <c r="H286" s="223">
        <v>23.25</v>
      </c>
      <c r="I286" s="224"/>
      <c r="J286" s="225">
        <f>ROUND(I286*H286,2)</f>
        <v>0</v>
      </c>
      <c r="K286" s="221" t="s">
        <v>19</v>
      </c>
      <c r="L286" s="45"/>
      <c r="M286" s="226" t="s">
        <v>19</v>
      </c>
      <c r="N286" s="227" t="s">
        <v>43</v>
      </c>
      <c r="O286" s="85"/>
      <c r="P286" s="228">
        <f>O286*H286</f>
        <v>0</v>
      </c>
      <c r="Q286" s="228">
        <v>0</v>
      </c>
      <c r="R286" s="228">
        <f>Q286*H286</f>
        <v>0</v>
      </c>
      <c r="S286" s="228">
        <v>0</v>
      </c>
      <c r="T286" s="229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30" t="s">
        <v>239</v>
      </c>
      <c r="AT286" s="230" t="s">
        <v>134</v>
      </c>
      <c r="AU286" s="230" t="s">
        <v>82</v>
      </c>
      <c r="AY286" s="18" t="s">
        <v>132</v>
      </c>
      <c r="BE286" s="231">
        <f>IF(N286="základní",J286,0)</f>
        <v>0</v>
      </c>
      <c r="BF286" s="231">
        <f>IF(N286="snížená",J286,0)</f>
        <v>0</v>
      </c>
      <c r="BG286" s="231">
        <f>IF(N286="zákl. přenesená",J286,0)</f>
        <v>0</v>
      </c>
      <c r="BH286" s="231">
        <f>IF(N286="sníž. přenesená",J286,0)</f>
        <v>0</v>
      </c>
      <c r="BI286" s="231">
        <f>IF(N286="nulová",J286,0)</f>
        <v>0</v>
      </c>
      <c r="BJ286" s="18" t="s">
        <v>80</v>
      </c>
      <c r="BK286" s="231">
        <f>ROUND(I286*H286,2)</f>
        <v>0</v>
      </c>
      <c r="BL286" s="18" t="s">
        <v>239</v>
      </c>
      <c r="BM286" s="230" t="s">
        <v>1501</v>
      </c>
    </row>
    <row r="287" spans="1:47" s="2" customFormat="1" ht="12">
      <c r="A287" s="39"/>
      <c r="B287" s="40"/>
      <c r="C287" s="41"/>
      <c r="D287" s="232" t="s">
        <v>141</v>
      </c>
      <c r="E287" s="41"/>
      <c r="F287" s="233" t="s">
        <v>1500</v>
      </c>
      <c r="G287" s="41"/>
      <c r="H287" s="41"/>
      <c r="I287" s="137"/>
      <c r="J287" s="41"/>
      <c r="K287" s="41"/>
      <c r="L287" s="45"/>
      <c r="M287" s="234"/>
      <c r="N287" s="235"/>
      <c r="O287" s="85"/>
      <c r="P287" s="85"/>
      <c r="Q287" s="85"/>
      <c r="R287" s="85"/>
      <c r="S287" s="85"/>
      <c r="T287" s="86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141</v>
      </c>
      <c r="AU287" s="18" t="s">
        <v>82</v>
      </c>
    </row>
    <row r="288" spans="1:51" s="13" customFormat="1" ht="12">
      <c r="A288" s="13"/>
      <c r="B288" s="236"/>
      <c r="C288" s="237"/>
      <c r="D288" s="232" t="s">
        <v>143</v>
      </c>
      <c r="E288" s="238" t="s">
        <v>19</v>
      </c>
      <c r="F288" s="239" t="s">
        <v>1313</v>
      </c>
      <c r="G288" s="237"/>
      <c r="H288" s="238" t="s">
        <v>19</v>
      </c>
      <c r="I288" s="240"/>
      <c r="J288" s="237"/>
      <c r="K288" s="237"/>
      <c r="L288" s="241"/>
      <c r="M288" s="242"/>
      <c r="N288" s="243"/>
      <c r="O288" s="243"/>
      <c r="P288" s="243"/>
      <c r="Q288" s="243"/>
      <c r="R288" s="243"/>
      <c r="S288" s="243"/>
      <c r="T288" s="244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5" t="s">
        <v>143</v>
      </c>
      <c r="AU288" s="245" t="s">
        <v>82</v>
      </c>
      <c r="AV288" s="13" t="s">
        <v>80</v>
      </c>
      <c r="AW288" s="13" t="s">
        <v>33</v>
      </c>
      <c r="AX288" s="13" t="s">
        <v>72</v>
      </c>
      <c r="AY288" s="245" t="s">
        <v>132</v>
      </c>
    </row>
    <row r="289" spans="1:51" s="14" customFormat="1" ht="12">
      <c r="A289" s="14"/>
      <c r="B289" s="246"/>
      <c r="C289" s="247"/>
      <c r="D289" s="232" t="s">
        <v>143</v>
      </c>
      <c r="E289" s="248" t="s">
        <v>19</v>
      </c>
      <c r="F289" s="249" t="s">
        <v>261</v>
      </c>
      <c r="G289" s="247"/>
      <c r="H289" s="250">
        <v>20</v>
      </c>
      <c r="I289" s="251"/>
      <c r="J289" s="247"/>
      <c r="K289" s="247"/>
      <c r="L289" s="252"/>
      <c r="M289" s="253"/>
      <c r="N289" s="254"/>
      <c r="O289" s="254"/>
      <c r="P289" s="254"/>
      <c r="Q289" s="254"/>
      <c r="R289" s="254"/>
      <c r="S289" s="254"/>
      <c r="T289" s="255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56" t="s">
        <v>143</v>
      </c>
      <c r="AU289" s="256" t="s">
        <v>82</v>
      </c>
      <c r="AV289" s="14" t="s">
        <v>82</v>
      </c>
      <c r="AW289" s="14" t="s">
        <v>33</v>
      </c>
      <c r="AX289" s="14" t="s">
        <v>72</v>
      </c>
      <c r="AY289" s="256" t="s">
        <v>132</v>
      </c>
    </row>
    <row r="290" spans="1:51" s="13" customFormat="1" ht="12">
      <c r="A290" s="13"/>
      <c r="B290" s="236"/>
      <c r="C290" s="237"/>
      <c r="D290" s="232" t="s">
        <v>143</v>
      </c>
      <c r="E290" s="238" t="s">
        <v>19</v>
      </c>
      <c r="F290" s="239" t="s">
        <v>1315</v>
      </c>
      <c r="G290" s="237"/>
      <c r="H290" s="238" t="s">
        <v>19</v>
      </c>
      <c r="I290" s="240"/>
      <c r="J290" s="237"/>
      <c r="K290" s="237"/>
      <c r="L290" s="241"/>
      <c r="M290" s="242"/>
      <c r="N290" s="243"/>
      <c r="O290" s="243"/>
      <c r="P290" s="243"/>
      <c r="Q290" s="243"/>
      <c r="R290" s="243"/>
      <c r="S290" s="243"/>
      <c r="T290" s="244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5" t="s">
        <v>143</v>
      </c>
      <c r="AU290" s="245" t="s">
        <v>82</v>
      </c>
      <c r="AV290" s="13" t="s">
        <v>80</v>
      </c>
      <c r="AW290" s="13" t="s">
        <v>33</v>
      </c>
      <c r="AX290" s="13" t="s">
        <v>72</v>
      </c>
      <c r="AY290" s="245" t="s">
        <v>132</v>
      </c>
    </row>
    <row r="291" spans="1:51" s="14" customFormat="1" ht="12">
      <c r="A291" s="14"/>
      <c r="B291" s="246"/>
      <c r="C291" s="247"/>
      <c r="D291" s="232" t="s">
        <v>143</v>
      </c>
      <c r="E291" s="248" t="s">
        <v>19</v>
      </c>
      <c r="F291" s="249" t="s">
        <v>1502</v>
      </c>
      <c r="G291" s="247"/>
      <c r="H291" s="250">
        <v>3.25</v>
      </c>
      <c r="I291" s="251"/>
      <c r="J291" s="247"/>
      <c r="K291" s="247"/>
      <c r="L291" s="252"/>
      <c r="M291" s="253"/>
      <c r="N291" s="254"/>
      <c r="O291" s="254"/>
      <c r="P291" s="254"/>
      <c r="Q291" s="254"/>
      <c r="R291" s="254"/>
      <c r="S291" s="254"/>
      <c r="T291" s="255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6" t="s">
        <v>143</v>
      </c>
      <c r="AU291" s="256" t="s">
        <v>82</v>
      </c>
      <c r="AV291" s="14" t="s">
        <v>82</v>
      </c>
      <c r="AW291" s="14" t="s">
        <v>33</v>
      </c>
      <c r="AX291" s="14" t="s">
        <v>72</v>
      </c>
      <c r="AY291" s="256" t="s">
        <v>132</v>
      </c>
    </row>
    <row r="292" spans="1:51" s="15" customFormat="1" ht="12">
      <c r="A292" s="15"/>
      <c r="B292" s="257"/>
      <c r="C292" s="258"/>
      <c r="D292" s="232" t="s">
        <v>143</v>
      </c>
      <c r="E292" s="259" t="s">
        <v>19</v>
      </c>
      <c r="F292" s="260" t="s">
        <v>148</v>
      </c>
      <c r="G292" s="258"/>
      <c r="H292" s="261">
        <v>23.25</v>
      </c>
      <c r="I292" s="262"/>
      <c r="J292" s="258"/>
      <c r="K292" s="258"/>
      <c r="L292" s="263"/>
      <c r="M292" s="264"/>
      <c r="N292" s="265"/>
      <c r="O292" s="265"/>
      <c r="P292" s="265"/>
      <c r="Q292" s="265"/>
      <c r="R292" s="265"/>
      <c r="S292" s="265"/>
      <c r="T292" s="266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T292" s="267" t="s">
        <v>143</v>
      </c>
      <c r="AU292" s="267" t="s">
        <v>82</v>
      </c>
      <c r="AV292" s="15" t="s">
        <v>139</v>
      </c>
      <c r="AW292" s="15" t="s">
        <v>33</v>
      </c>
      <c r="AX292" s="15" t="s">
        <v>80</v>
      </c>
      <c r="AY292" s="267" t="s">
        <v>132</v>
      </c>
    </row>
    <row r="293" spans="1:65" s="2" customFormat="1" ht="21.75" customHeight="1">
      <c r="A293" s="39"/>
      <c r="B293" s="40"/>
      <c r="C293" s="219" t="s">
        <v>493</v>
      </c>
      <c r="D293" s="219" t="s">
        <v>134</v>
      </c>
      <c r="E293" s="220" t="s">
        <v>1503</v>
      </c>
      <c r="F293" s="221" t="s">
        <v>1504</v>
      </c>
      <c r="G293" s="222" t="s">
        <v>137</v>
      </c>
      <c r="H293" s="223">
        <v>127</v>
      </c>
      <c r="I293" s="224"/>
      <c r="J293" s="225">
        <f>ROUND(I293*H293,2)</f>
        <v>0</v>
      </c>
      <c r="K293" s="221" t="s">
        <v>19</v>
      </c>
      <c r="L293" s="45"/>
      <c r="M293" s="226" t="s">
        <v>19</v>
      </c>
      <c r="N293" s="227" t="s">
        <v>43</v>
      </c>
      <c r="O293" s="85"/>
      <c r="P293" s="228">
        <f>O293*H293</f>
        <v>0</v>
      </c>
      <c r="Q293" s="228">
        <v>0</v>
      </c>
      <c r="R293" s="228">
        <f>Q293*H293</f>
        <v>0</v>
      </c>
      <c r="S293" s="228">
        <v>0</v>
      </c>
      <c r="T293" s="229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30" t="s">
        <v>239</v>
      </c>
      <c r="AT293" s="230" t="s">
        <v>134</v>
      </c>
      <c r="AU293" s="230" t="s">
        <v>82</v>
      </c>
      <c r="AY293" s="18" t="s">
        <v>132</v>
      </c>
      <c r="BE293" s="231">
        <f>IF(N293="základní",J293,0)</f>
        <v>0</v>
      </c>
      <c r="BF293" s="231">
        <f>IF(N293="snížená",J293,0)</f>
        <v>0</v>
      </c>
      <c r="BG293" s="231">
        <f>IF(N293="zákl. přenesená",J293,0)</f>
        <v>0</v>
      </c>
      <c r="BH293" s="231">
        <f>IF(N293="sníž. přenesená",J293,0)</f>
        <v>0</v>
      </c>
      <c r="BI293" s="231">
        <f>IF(N293="nulová",J293,0)</f>
        <v>0</v>
      </c>
      <c r="BJ293" s="18" t="s">
        <v>80</v>
      </c>
      <c r="BK293" s="231">
        <f>ROUND(I293*H293,2)</f>
        <v>0</v>
      </c>
      <c r="BL293" s="18" t="s">
        <v>239</v>
      </c>
      <c r="BM293" s="230" t="s">
        <v>1505</v>
      </c>
    </row>
    <row r="294" spans="1:47" s="2" customFormat="1" ht="12">
      <c r="A294" s="39"/>
      <c r="B294" s="40"/>
      <c r="C294" s="41"/>
      <c r="D294" s="232" t="s">
        <v>141</v>
      </c>
      <c r="E294" s="41"/>
      <c r="F294" s="233" t="s">
        <v>1504</v>
      </c>
      <c r="G294" s="41"/>
      <c r="H294" s="41"/>
      <c r="I294" s="137"/>
      <c r="J294" s="41"/>
      <c r="K294" s="41"/>
      <c r="L294" s="45"/>
      <c r="M294" s="234"/>
      <c r="N294" s="235"/>
      <c r="O294" s="85"/>
      <c r="P294" s="85"/>
      <c r="Q294" s="85"/>
      <c r="R294" s="85"/>
      <c r="S294" s="85"/>
      <c r="T294" s="86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141</v>
      </c>
      <c r="AU294" s="18" t="s">
        <v>82</v>
      </c>
    </row>
    <row r="295" spans="1:51" s="13" customFormat="1" ht="12">
      <c r="A295" s="13"/>
      <c r="B295" s="236"/>
      <c r="C295" s="237"/>
      <c r="D295" s="232" t="s">
        <v>143</v>
      </c>
      <c r="E295" s="238" t="s">
        <v>19</v>
      </c>
      <c r="F295" s="239" t="s">
        <v>1355</v>
      </c>
      <c r="G295" s="237"/>
      <c r="H295" s="238" t="s">
        <v>19</v>
      </c>
      <c r="I295" s="240"/>
      <c r="J295" s="237"/>
      <c r="K295" s="237"/>
      <c r="L295" s="241"/>
      <c r="M295" s="242"/>
      <c r="N295" s="243"/>
      <c r="O295" s="243"/>
      <c r="P295" s="243"/>
      <c r="Q295" s="243"/>
      <c r="R295" s="243"/>
      <c r="S295" s="243"/>
      <c r="T295" s="244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5" t="s">
        <v>143</v>
      </c>
      <c r="AU295" s="245" t="s">
        <v>82</v>
      </c>
      <c r="AV295" s="13" t="s">
        <v>80</v>
      </c>
      <c r="AW295" s="13" t="s">
        <v>33</v>
      </c>
      <c r="AX295" s="13" t="s">
        <v>72</v>
      </c>
      <c r="AY295" s="245" t="s">
        <v>132</v>
      </c>
    </row>
    <row r="296" spans="1:51" s="14" customFormat="1" ht="12">
      <c r="A296" s="14"/>
      <c r="B296" s="246"/>
      <c r="C296" s="247"/>
      <c r="D296" s="232" t="s">
        <v>143</v>
      </c>
      <c r="E296" s="248" t="s">
        <v>19</v>
      </c>
      <c r="F296" s="249" t="s">
        <v>831</v>
      </c>
      <c r="G296" s="247"/>
      <c r="H296" s="250">
        <v>86</v>
      </c>
      <c r="I296" s="251"/>
      <c r="J296" s="247"/>
      <c r="K296" s="247"/>
      <c r="L296" s="252"/>
      <c r="M296" s="253"/>
      <c r="N296" s="254"/>
      <c r="O296" s="254"/>
      <c r="P296" s="254"/>
      <c r="Q296" s="254"/>
      <c r="R296" s="254"/>
      <c r="S296" s="254"/>
      <c r="T296" s="255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6" t="s">
        <v>143</v>
      </c>
      <c r="AU296" s="256" t="s">
        <v>82</v>
      </c>
      <c r="AV296" s="14" t="s">
        <v>82</v>
      </c>
      <c r="AW296" s="14" t="s">
        <v>33</v>
      </c>
      <c r="AX296" s="14" t="s">
        <v>72</v>
      </c>
      <c r="AY296" s="256" t="s">
        <v>132</v>
      </c>
    </row>
    <row r="297" spans="1:51" s="13" customFormat="1" ht="12">
      <c r="A297" s="13"/>
      <c r="B297" s="236"/>
      <c r="C297" s="237"/>
      <c r="D297" s="232" t="s">
        <v>143</v>
      </c>
      <c r="E297" s="238" t="s">
        <v>19</v>
      </c>
      <c r="F297" s="239" t="s">
        <v>1315</v>
      </c>
      <c r="G297" s="237"/>
      <c r="H297" s="238" t="s">
        <v>19</v>
      </c>
      <c r="I297" s="240"/>
      <c r="J297" s="237"/>
      <c r="K297" s="237"/>
      <c r="L297" s="241"/>
      <c r="M297" s="242"/>
      <c r="N297" s="243"/>
      <c r="O297" s="243"/>
      <c r="P297" s="243"/>
      <c r="Q297" s="243"/>
      <c r="R297" s="243"/>
      <c r="S297" s="243"/>
      <c r="T297" s="244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5" t="s">
        <v>143</v>
      </c>
      <c r="AU297" s="245" t="s">
        <v>82</v>
      </c>
      <c r="AV297" s="13" t="s">
        <v>80</v>
      </c>
      <c r="AW297" s="13" t="s">
        <v>33</v>
      </c>
      <c r="AX297" s="13" t="s">
        <v>72</v>
      </c>
      <c r="AY297" s="245" t="s">
        <v>132</v>
      </c>
    </row>
    <row r="298" spans="1:51" s="14" customFormat="1" ht="12">
      <c r="A298" s="14"/>
      <c r="B298" s="246"/>
      <c r="C298" s="247"/>
      <c r="D298" s="232" t="s">
        <v>143</v>
      </c>
      <c r="E298" s="248" t="s">
        <v>19</v>
      </c>
      <c r="F298" s="249" t="s">
        <v>467</v>
      </c>
      <c r="G298" s="247"/>
      <c r="H298" s="250">
        <v>41</v>
      </c>
      <c r="I298" s="251"/>
      <c r="J298" s="247"/>
      <c r="K298" s="247"/>
      <c r="L298" s="252"/>
      <c r="M298" s="253"/>
      <c r="N298" s="254"/>
      <c r="O298" s="254"/>
      <c r="P298" s="254"/>
      <c r="Q298" s="254"/>
      <c r="R298" s="254"/>
      <c r="S298" s="254"/>
      <c r="T298" s="255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6" t="s">
        <v>143</v>
      </c>
      <c r="AU298" s="256" t="s">
        <v>82</v>
      </c>
      <c r="AV298" s="14" t="s">
        <v>82</v>
      </c>
      <c r="AW298" s="14" t="s">
        <v>33</v>
      </c>
      <c r="AX298" s="14" t="s">
        <v>72</v>
      </c>
      <c r="AY298" s="256" t="s">
        <v>132</v>
      </c>
    </row>
    <row r="299" spans="1:51" s="15" customFormat="1" ht="12">
      <c r="A299" s="15"/>
      <c r="B299" s="257"/>
      <c r="C299" s="258"/>
      <c r="D299" s="232" t="s">
        <v>143</v>
      </c>
      <c r="E299" s="259" t="s">
        <v>19</v>
      </c>
      <c r="F299" s="260" t="s">
        <v>148</v>
      </c>
      <c r="G299" s="258"/>
      <c r="H299" s="261">
        <v>127</v>
      </c>
      <c r="I299" s="262"/>
      <c r="J299" s="258"/>
      <c r="K299" s="258"/>
      <c r="L299" s="263"/>
      <c r="M299" s="264"/>
      <c r="N299" s="265"/>
      <c r="O299" s="265"/>
      <c r="P299" s="265"/>
      <c r="Q299" s="265"/>
      <c r="R299" s="265"/>
      <c r="S299" s="265"/>
      <c r="T299" s="266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67" t="s">
        <v>143</v>
      </c>
      <c r="AU299" s="267" t="s">
        <v>82</v>
      </c>
      <c r="AV299" s="15" t="s">
        <v>139</v>
      </c>
      <c r="AW299" s="15" t="s">
        <v>33</v>
      </c>
      <c r="AX299" s="15" t="s">
        <v>80</v>
      </c>
      <c r="AY299" s="267" t="s">
        <v>132</v>
      </c>
    </row>
    <row r="300" spans="1:65" s="2" customFormat="1" ht="21.75" customHeight="1">
      <c r="A300" s="39"/>
      <c r="B300" s="40"/>
      <c r="C300" s="219" t="s">
        <v>497</v>
      </c>
      <c r="D300" s="219" t="s">
        <v>134</v>
      </c>
      <c r="E300" s="220" t="s">
        <v>1506</v>
      </c>
      <c r="F300" s="221" t="s">
        <v>1507</v>
      </c>
      <c r="G300" s="222" t="s">
        <v>137</v>
      </c>
      <c r="H300" s="223">
        <v>1</v>
      </c>
      <c r="I300" s="224"/>
      <c r="J300" s="225">
        <f>ROUND(I300*H300,2)</f>
        <v>0</v>
      </c>
      <c r="K300" s="221" t="s">
        <v>19</v>
      </c>
      <c r="L300" s="45"/>
      <c r="M300" s="226" t="s">
        <v>19</v>
      </c>
      <c r="N300" s="227" t="s">
        <v>43</v>
      </c>
      <c r="O300" s="85"/>
      <c r="P300" s="228">
        <f>O300*H300</f>
        <v>0</v>
      </c>
      <c r="Q300" s="228">
        <v>0</v>
      </c>
      <c r="R300" s="228">
        <f>Q300*H300</f>
        <v>0</v>
      </c>
      <c r="S300" s="228">
        <v>0</v>
      </c>
      <c r="T300" s="229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0" t="s">
        <v>239</v>
      </c>
      <c r="AT300" s="230" t="s">
        <v>134</v>
      </c>
      <c r="AU300" s="230" t="s">
        <v>82</v>
      </c>
      <c r="AY300" s="18" t="s">
        <v>132</v>
      </c>
      <c r="BE300" s="231">
        <f>IF(N300="základní",J300,0)</f>
        <v>0</v>
      </c>
      <c r="BF300" s="231">
        <f>IF(N300="snížená",J300,0)</f>
        <v>0</v>
      </c>
      <c r="BG300" s="231">
        <f>IF(N300="zákl. přenesená",J300,0)</f>
        <v>0</v>
      </c>
      <c r="BH300" s="231">
        <f>IF(N300="sníž. přenesená",J300,0)</f>
        <v>0</v>
      </c>
      <c r="BI300" s="231">
        <f>IF(N300="nulová",J300,0)</f>
        <v>0</v>
      </c>
      <c r="BJ300" s="18" t="s">
        <v>80</v>
      </c>
      <c r="BK300" s="231">
        <f>ROUND(I300*H300,2)</f>
        <v>0</v>
      </c>
      <c r="BL300" s="18" t="s">
        <v>239</v>
      </c>
      <c r="BM300" s="230" t="s">
        <v>1508</v>
      </c>
    </row>
    <row r="301" spans="1:47" s="2" customFormat="1" ht="12">
      <c r="A301" s="39"/>
      <c r="B301" s="40"/>
      <c r="C301" s="41"/>
      <c r="D301" s="232" t="s">
        <v>141</v>
      </c>
      <c r="E301" s="41"/>
      <c r="F301" s="233" t="s">
        <v>1507</v>
      </c>
      <c r="G301" s="41"/>
      <c r="H301" s="41"/>
      <c r="I301" s="137"/>
      <c r="J301" s="41"/>
      <c r="K301" s="41"/>
      <c r="L301" s="45"/>
      <c r="M301" s="234"/>
      <c r="N301" s="235"/>
      <c r="O301" s="85"/>
      <c r="P301" s="85"/>
      <c r="Q301" s="85"/>
      <c r="R301" s="85"/>
      <c r="S301" s="85"/>
      <c r="T301" s="86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141</v>
      </c>
      <c r="AU301" s="18" t="s">
        <v>82</v>
      </c>
    </row>
    <row r="302" spans="1:51" s="13" customFormat="1" ht="12">
      <c r="A302" s="13"/>
      <c r="B302" s="236"/>
      <c r="C302" s="237"/>
      <c r="D302" s="232" t="s">
        <v>143</v>
      </c>
      <c r="E302" s="238" t="s">
        <v>19</v>
      </c>
      <c r="F302" s="239" t="s">
        <v>1313</v>
      </c>
      <c r="G302" s="237"/>
      <c r="H302" s="238" t="s">
        <v>19</v>
      </c>
      <c r="I302" s="240"/>
      <c r="J302" s="237"/>
      <c r="K302" s="237"/>
      <c r="L302" s="241"/>
      <c r="M302" s="242"/>
      <c r="N302" s="243"/>
      <c r="O302" s="243"/>
      <c r="P302" s="243"/>
      <c r="Q302" s="243"/>
      <c r="R302" s="243"/>
      <c r="S302" s="243"/>
      <c r="T302" s="244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5" t="s">
        <v>143</v>
      </c>
      <c r="AU302" s="245" t="s">
        <v>82</v>
      </c>
      <c r="AV302" s="13" t="s">
        <v>80</v>
      </c>
      <c r="AW302" s="13" t="s">
        <v>33</v>
      </c>
      <c r="AX302" s="13" t="s">
        <v>72</v>
      </c>
      <c r="AY302" s="245" t="s">
        <v>132</v>
      </c>
    </row>
    <row r="303" spans="1:51" s="14" customFormat="1" ht="12">
      <c r="A303" s="14"/>
      <c r="B303" s="246"/>
      <c r="C303" s="247"/>
      <c r="D303" s="232" t="s">
        <v>143</v>
      </c>
      <c r="E303" s="248" t="s">
        <v>19</v>
      </c>
      <c r="F303" s="249" t="s">
        <v>80</v>
      </c>
      <c r="G303" s="247"/>
      <c r="H303" s="250">
        <v>1</v>
      </c>
      <c r="I303" s="251"/>
      <c r="J303" s="247"/>
      <c r="K303" s="247"/>
      <c r="L303" s="252"/>
      <c r="M303" s="253"/>
      <c r="N303" s="254"/>
      <c r="O303" s="254"/>
      <c r="P303" s="254"/>
      <c r="Q303" s="254"/>
      <c r="R303" s="254"/>
      <c r="S303" s="254"/>
      <c r="T303" s="255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6" t="s">
        <v>143</v>
      </c>
      <c r="AU303" s="256" t="s">
        <v>82</v>
      </c>
      <c r="AV303" s="14" t="s">
        <v>82</v>
      </c>
      <c r="AW303" s="14" t="s">
        <v>33</v>
      </c>
      <c r="AX303" s="14" t="s">
        <v>72</v>
      </c>
      <c r="AY303" s="256" t="s">
        <v>132</v>
      </c>
    </row>
    <row r="304" spans="1:51" s="15" customFormat="1" ht="12">
      <c r="A304" s="15"/>
      <c r="B304" s="257"/>
      <c r="C304" s="258"/>
      <c r="D304" s="232" t="s">
        <v>143</v>
      </c>
      <c r="E304" s="259" t="s">
        <v>19</v>
      </c>
      <c r="F304" s="260" t="s">
        <v>148</v>
      </c>
      <c r="G304" s="258"/>
      <c r="H304" s="261">
        <v>1</v>
      </c>
      <c r="I304" s="262"/>
      <c r="J304" s="258"/>
      <c r="K304" s="258"/>
      <c r="L304" s="263"/>
      <c r="M304" s="264"/>
      <c r="N304" s="265"/>
      <c r="O304" s="265"/>
      <c r="P304" s="265"/>
      <c r="Q304" s="265"/>
      <c r="R304" s="265"/>
      <c r="S304" s="265"/>
      <c r="T304" s="266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267" t="s">
        <v>143</v>
      </c>
      <c r="AU304" s="267" t="s">
        <v>82</v>
      </c>
      <c r="AV304" s="15" t="s">
        <v>139</v>
      </c>
      <c r="AW304" s="15" t="s">
        <v>33</v>
      </c>
      <c r="AX304" s="15" t="s">
        <v>80</v>
      </c>
      <c r="AY304" s="267" t="s">
        <v>132</v>
      </c>
    </row>
    <row r="305" spans="1:65" s="2" customFormat="1" ht="21.75" customHeight="1">
      <c r="A305" s="39"/>
      <c r="B305" s="40"/>
      <c r="C305" s="219" t="s">
        <v>515</v>
      </c>
      <c r="D305" s="219" t="s">
        <v>134</v>
      </c>
      <c r="E305" s="220" t="s">
        <v>1509</v>
      </c>
      <c r="F305" s="221" t="s">
        <v>1510</v>
      </c>
      <c r="G305" s="222" t="s">
        <v>137</v>
      </c>
      <c r="H305" s="223">
        <v>2.2</v>
      </c>
      <c r="I305" s="224"/>
      <c r="J305" s="225">
        <f>ROUND(I305*H305,2)</f>
        <v>0</v>
      </c>
      <c r="K305" s="221" t="s">
        <v>19</v>
      </c>
      <c r="L305" s="45"/>
      <c r="M305" s="226" t="s">
        <v>19</v>
      </c>
      <c r="N305" s="227" t="s">
        <v>43</v>
      </c>
      <c r="O305" s="85"/>
      <c r="P305" s="228">
        <f>O305*H305</f>
        <v>0</v>
      </c>
      <c r="Q305" s="228">
        <v>0</v>
      </c>
      <c r="R305" s="228">
        <f>Q305*H305</f>
        <v>0</v>
      </c>
      <c r="S305" s="228">
        <v>0</v>
      </c>
      <c r="T305" s="229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30" t="s">
        <v>239</v>
      </c>
      <c r="AT305" s="230" t="s">
        <v>134</v>
      </c>
      <c r="AU305" s="230" t="s">
        <v>82</v>
      </c>
      <c r="AY305" s="18" t="s">
        <v>132</v>
      </c>
      <c r="BE305" s="231">
        <f>IF(N305="základní",J305,0)</f>
        <v>0</v>
      </c>
      <c r="BF305" s="231">
        <f>IF(N305="snížená",J305,0)</f>
        <v>0</v>
      </c>
      <c r="BG305" s="231">
        <f>IF(N305="zákl. přenesená",J305,0)</f>
        <v>0</v>
      </c>
      <c r="BH305" s="231">
        <f>IF(N305="sníž. přenesená",J305,0)</f>
        <v>0</v>
      </c>
      <c r="BI305" s="231">
        <f>IF(N305="nulová",J305,0)</f>
        <v>0</v>
      </c>
      <c r="BJ305" s="18" t="s">
        <v>80</v>
      </c>
      <c r="BK305" s="231">
        <f>ROUND(I305*H305,2)</f>
        <v>0</v>
      </c>
      <c r="BL305" s="18" t="s">
        <v>239</v>
      </c>
      <c r="BM305" s="230" t="s">
        <v>1511</v>
      </c>
    </row>
    <row r="306" spans="1:47" s="2" customFormat="1" ht="12">
      <c r="A306" s="39"/>
      <c r="B306" s="40"/>
      <c r="C306" s="41"/>
      <c r="D306" s="232" t="s">
        <v>141</v>
      </c>
      <c r="E306" s="41"/>
      <c r="F306" s="233" t="s">
        <v>1510</v>
      </c>
      <c r="G306" s="41"/>
      <c r="H306" s="41"/>
      <c r="I306" s="137"/>
      <c r="J306" s="41"/>
      <c r="K306" s="41"/>
      <c r="L306" s="45"/>
      <c r="M306" s="234"/>
      <c r="N306" s="235"/>
      <c r="O306" s="85"/>
      <c r="P306" s="85"/>
      <c r="Q306" s="85"/>
      <c r="R306" s="85"/>
      <c r="S306" s="85"/>
      <c r="T306" s="86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141</v>
      </c>
      <c r="AU306" s="18" t="s">
        <v>82</v>
      </c>
    </row>
    <row r="307" spans="1:51" s="13" customFormat="1" ht="12">
      <c r="A307" s="13"/>
      <c r="B307" s="236"/>
      <c r="C307" s="237"/>
      <c r="D307" s="232" t="s">
        <v>143</v>
      </c>
      <c r="E307" s="238" t="s">
        <v>19</v>
      </c>
      <c r="F307" s="239" t="s">
        <v>1313</v>
      </c>
      <c r="G307" s="237"/>
      <c r="H307" s="238" t="s">
        <v>19</v>
      </c>
      <c r="I307" s="240"/>
      <c r="J307" s="237"/>
      <c r="K307" s="237"/>
      <c r="L307" s="241"/>
      <c r="M307" s="242"/>
      <c r="N307" s="243"/>
      <c r="O307" s="243"/>
      <c r="P307" s="243"/>
      <c r="Q307" s="243"/>
      <c r="R307" s="243"/>
      <c r="S307" s="243"/>
      <c r="T307" s="244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5" t="s">
        <v>143</v>
      </c>
      <c r="AU307" s="245" t="s">
        <v>82</v>
      </c>
      <c r="AV307" s="13" t="s">
        <v>80</v>
      </c>
      <c r="AW307" s="13" t="s">
        <v>33</v>
      </c>
      <c r="AX307" s="13" t="s">
        <v>72</v>
      </c>
      <c r="AY307" s="245" t="s">
        <v>132</v>
      </c>
    </row>
    <row r="308" spans="1:51" s="14" customFormat="1" ht="12">
      <c r="A308" s="14"/>
      <c r="B308" s="246"/>
      <c r="C308" s="247"/>
      <c r="D308" s="232" t="s">
        <v>143</v>
      </c>
      <c r="E308" s="248" t="s">
        <v>19</v>
      </c>
      <c r="F308" s="249" t="s">
        <v>1512</v>
      </c>
      <c r="G308" s="247"/>
      <c r="H308" s="250">
        <v>2.2</v>
      </c>
      <c r="I308" s="251"/>
      <c r="J308" s="247"/>
      <c r="K308" s="247"/>
      <c r="L308" s="252"/>
      <c r="M308" s="253"/>
      <c r="N308" s="254"/>
      <c r="O308" s="254"/>
      <c r="P308" s="254"/>
      <c r="Q308" s="254"/>
      <c r="R308" s="254"/>
      <c r="S308" s="254"/>
      <c r="T308" s="255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6" t="s">
        <v>143</v>
      </c>
      <c r="AU308" s="256" t="s">
        <v>82</v>
      </c>
      <c r="AV308" s="14" t="s">
        <v>82</v>
      </c>
      <c r="AW308" s="14" t="s">
        <v>33</v>
      </c>
      <c r="AX308" s="14" t="s">
        <v>72</v>
      </c>
      <c r="AY308" s="256" t="s">
        <v>132</v>
      </c>
    </row>
    <row r="309" spans="1:51" s="15" customFormat="1" ht="12">
      <c r="A309" s="15"/>
      <c r="B309" s="257"/>
      <c r="C309" s="258"/>
      <c r="D309" s="232" t="s">
        <v>143</v>
      </c>
      <c r="E309" s="259" t="s">
        <v>19</v>
      </c>
      <c r="F309" s="260" t="s">
        <v>148</v>
      </c>
      <c r="G309" s="258"/>
      <c r="H309" s="261">
        <v>2.2</v>
      </c>
      <c r="I309" s="262"/>
      <c r="J309" s="258"/>
      <c r="K309" s="258"/>
      <c r="L309" s="263"/>
      <c r="M309" s="264"/>
      <c r="N309" s="265"/>
      <c r="O309" s="265"/>
      <c r="P309" s="265"/>
      <c r="Q309" s="265"/>
      <c r="R309" s="265"/>
      <c r="S309" s="265"/>
      <c r="T309" s="266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67" t="s">
        <v>143</v>
      </c>
      <c r="AU309" s="267" t="s">
        <v>82</v>
      </c>
      <c r="AV309" s="15" t="s">
        <v>139</v>
      </c>
      <c r="AW309" s="15" t="s">
        <v>33</v>
      </c>
      <c r="AX309" s="15" t="s">
        <v>80</v>
      </c>
      <c r="AY309" s="267" t="s">
        <v>132</v>
      </c>
    </row>
    <row r="310" spans="1:65" s="2" customFormat="1" ht="21.75" customHeight="1">
      <c r="A310" s="39"/>
      <c r="B310" s="40"/>
      <c r="C310" s="219" t="s">
        <v>520</v>
      </c>
      <c r="D310" s="219" t="s">
        <v>134</v>
      </c>
      <c r="E310" s="220" t="s">
        <v>1513</v>
      </c>
      <c r="F310" s="221" t="s">
        <v>1514</v>
      </c>
      <c r="G310" s="222" t="s">
        <v>137</v>
      </c>
      <c r="H310" s="223">
        <v>11</v>
      </c>
      <c r="I310" s="224"/>
      <c r="J310" s="225">
        <f>ROUND(I310*H310,2)</f>
        <v>0</v>
      </c>
      <c r="K310" s="221" t="s">
        <v>19</v>
      </c>
      <c r="L310" s="45"/>
      <c r="M310" s="226" t="s">
        <v>19</v>
      </c>
      <c r="N310" s="227" t="s">
        <v>43</v>
      </c>
      <c r="O310" s="85"/>
      <c r="P310" s="228">
        <f>O310*H310</f>
        <v>0</v>
      </c>
      <c r="Q310" s="228">
        <v>0</v>
      </c>
      <c r="R310" s="228">
        <f>Q310*H310</f>
        <v>0</v>
      </c>
      <c r="S310" s="228">
        <v>0</v>
      </c>
      <c r="T310" s="229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30" t="s">
        <v>239</v>
      </c>
      <c r="AT310" s="230" t="s">
        <v>134</v>
      </c>
      <c r="AU310" s="230" t="s">
        <v>82</v>
      </c>
      <c r="AY310" s="18" t="s">
        <v>132</v>
      </c>
      <c r="BE310" s="231">
        <f>IF(N310="základní",J310,0)</f>
        <v>0</v>
      </c>
      <c r="BF310" s="231">
        <f>IF(N310="snížená",J310,0)</f>
        <v>0</v>
      </c>
      <c r="BG310" s="231">
        <f>IF(N310="zákl. přenesená",J310,0)</f>
        <v>0</v>
      </c>
      <c r="BH310" s="231">
        <f>IF(N310="sníž. přenesená",J310,0)</f>
        <v>0</v>
      </c>
      <c r="BI310" s="231">
        <f>IF(N310="nulová",J310,0)</f>
        <v>0</v>
      </c>
      <c r="BJ310" s="18" t="s">
        <v>80</v>
      </c>
      <c r="BK310" s="231">
        <f>ROUND(I310*H310,2)</f>
        <v>0</v>
      </c>
      <c r="BL310" s="18" t="s">
        <v>239</v>
      </c>
      <c r="BM310" s="230" t="s">
        <v>1515</v>
      </c>
    </row>
    <row r="311" spans="1:47" s="2" customFormat="1" ht="12">
      <c r="A311" s="39"/>
      <c r="B311" s="40"/>
      <c r="C311" s="41"/>
      <c r="D311" s="232" t="s">
        <v>141</v>
      </c>
      <c r="E311" s="41"/>
      <c r="F311" s="233" t="s">
        <v>1514</v>
      </c>
      <c r="G311" s="41"/>
      <c r="H311" s="41"/>
      <c r="I311" s="137"/>
      <c r="J311" s="41"/>
      <c r="K311" s="41"/>
      <c r="L311" s="45"/>
      <c r="M311" s="234"/>
      <c r="N311" s="235"/>
      <c r="O311" s="85"/>
      <c r="P311" s="85"/>
      <c r="Q311" s="85"/>
      <c r="R311" s="85"/>
      <c r="S311" s="85"/>
      <c r="T311" s="86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141</v>
      </c>
      <c r="AU311" s="18" t="s">
        <v>82</v>
      </c>
    </row>
    <row r="312" spans="1:51" s="13" customFormat="1" ht="12">
      <c r="A312" s="13"/>
      <c r="B312" s="236"/>
      <c r="C312" s="237"/>
      <c r="D312" s="232" t="s">
        <v>143</v>
      </c>
      <c r="E312" s="238" t="s">
        <v>19</v>
      </c>
      <c r="F312" s="239" t="s">
        <v>1313</v>
      </c>
      <c r="G312" s="237"/>
      <c r="H312" s="238" t="s">
        <v>19</v>
      </c>
      <c r="I312" s="240"/>
      <c r="J312" s="237"/>
      <c r="K312" s="237"/>
      <c r="L312" s="241"/>
      <c r="M312" s="242"/>
      <c r="N312" s="243"/>
      <c r="O312" s="243"/>
      <c r="P312" s="243"/>
      <c r="Q312" s="243"/>
      <c r="R312" s="243"/>
      <c r="S312" s="243"/>
      <c r="T312" s="244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5" t="s">
        <v>143</v>
      </c>
      <c r="AU312" s="245" t="s">
        <v>82</v>
      </c>
      <c r="AV312" s="13" t="s">
        <v>80</v>
      </c>
      <c r="AW312" s="13" t="s">
        <v>33</v>
      </c>
      <c r="AX312" s="13" t="s">
        <v>72</v>
      </c>
      <c r="AY312" s="245" t="s">
        <v>132</v>
      </c>
    </row>
    <row r="313" spans="1:51" s="14" customFormat="1" ht="12">
      <c r="A313" s="14"/>
      <c r="B313" s="246"/>
      <c r="C313" s="247"/>
      <c r="D313" s="232" t="s">
        <v>143</v>
      </c>
      <c r="E313" s="248" t="s">
        <v>19</v>
      </c>
      <c r="F313" s="249" t="s">
        <v>208</v>
      </c>
      <c r="G313" s="247"/>
      <c r="H313" s="250">
        <v>11</v>
      </c>
      <c r="I313" s="251"/>
      <c r="J313" s="247"/>
      <c r="K313" s="247"/>
      <c r="L313" s="252"/>
      <c r="M313" s="253"/>
      <c r="N313" s="254"/>
      <c r="O313" s="254"/>
      <c r="P313" s="254"/>
      <c r="Q313" s="254"/>
      <c r="R313" s="254"/>
      <c r="S313" s="254"/>
      <c r="T313" s="255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6" t="s">
        <v>143</v>
      </c>
      <c r="AU313" s="256" t="s">
        <v>82</v>
      </c>
      <c r="AV313" s="14" t="s">
        <v>82</v>
      </c>
      <c r="AW313" s="14" t="s">
        <v>33</v>
      </c>
      <c r="AX313" s="14" t="s">
        <v>80</v>
      </c>
      <c r="AY313" s="256" t="s">
        <v>132</v>
      </c>
    </row>
    <row r="314" spans="1:65" s="2" customFormat="1" ht="21.75" customHeight="1">
      <c r="A314" s="39"/>
      <c r="B314" s="40"/>
      <c r="C314" s="219" t="s">
        <v>526</v>
      </c>
      <c r="D314" s="219" t="s">
        <v>134</v>
      </c>
      <c r="E314" s="220" t="s">
        <v>1516</v>
      </c>
      <c r="F314" s="221" t="s">
        <v>1517</v>
      </c>
      <c r="G314" s="222" t="s">
        <v>227</v>
      </c>
      <c r="H314" s="223">
        <v>10</v>
      </c>
      <c r="I314" s="224"/>
      <c r="J314" s="225">
        <f>ROUND(I314*H314,2)</f>
        <v>0</v>
      </c>
      <c r="K314" s="221" t="s">
        <v>138</v>
      </c>
      <c r="L314" s="45"/>
      <c r="M314" s="226" t="s">
        <v>19</v>
      </c>
      <c r="N314" s="227" t="s">
        <v>43</v>
      </c>
      <c r="O314" s="85"/>
      <c r="P314" s="228">
        <f>O314*H314</f>
        <v>0</v>
      </c>
      <c r="Q314" s="228">
        <v>0</v>
      </c>
      <c r="R314" s="228">
        <f>Q314*H314</f>
        <v>0</v>
      </c>
      <c r="S314" s="228">
        <v>0</v>
      </c>
      <c r="T314" s="229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30" t="s">
        <v>239</v>
      </c>
      <c r="AT314" s="230" t="s">
        <v>134</v>
      </c>
      <c r="AU314" s="230" t="s">
        <v>82</v>
      </c>
      <c r="AY314" s="18" t="s">
        <v>132</v>
      </c>
      <c r="BE314" s="231">
        <f>IF(N314="základní",J314,0)</f>
        <v>0</v>
      </c>
      <c r="BF314" s="231">
        <f>IF(N314="snížená",J314,0)</f>
        <v>0</v>
      </c>
      <c r="BG314" s="231">
        <f>IF(N314="zákl. přenesená",J314,0)</f>
        <v>0</v>
      </c>
      <c r="BH314" s="231">
        <f>IF(N314="sníž. přenesená",J314,0)</f>
        <v>0</v>
      </c>
      <c r="BI314" s="231">
        <f>IF(N314="nulová",J314,0)</f>
        <v>0</v>
      </c>
      <c r="BJ314" s="18" t="s">
        <v>80</v>
      </c>
      <c r="BK314" s="231">
        <f>ROUND(I314*H314,2)</f>
        <v>0</v>
      </c>
      <c r="BL314" s="18" t="s">
        <v>239</v>
      </c>
      <c r="BM314" s="230" t="s">
        <v>1518</v>
      </c>
    </row>
    <row r="315" spans="1:47" s="2" customFormat="1" ht="12">
      <c r="A315" s="39"/>
      <c r="B315" s="40"/>
      <c r="C315" s="41"/>
      <c r="D315" s="232" t="s">
        <v>141</v>
      </c>
      <c r="E315" s="41"/>
      <c r="F315" s="233" t="s">
        <v>1519</v>
      </c>
      <c r="G315" s="41"/>
      <c r="H315" s="41"/>
      <c r="I315" s="137"/>
      <c r="J315" s="41"/>
      <c r="K315" s="41"/>
      <c r="L315" s="45"/>
      <c r="M315" s="234"/>
      <c r="N315" s="235"/>
      <c r="O315" s="85"/>
      <c r="P315" s="85"/>
      <c r="Q315" s="85"/>
      <c r="R315" s="85"/>
      <c r="S315" s="85"/>
      <c r="T315" s="86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T315" s="18" t="s">
        <v>141</v>
      </c>
      <c r="AU315" s="18" t="s">
        <v>82</v>
      </c>
    </row>
    <row r="316" spans="1:51" s="13" customFormat="1" ht="12">
      <c r="A316" s="13"/>
      <c r="B316" s="236"/>
      <c r="C316" s="237"/>
      <c r="D316" s="232" t="s">
        <v>143</v>
      </c>
      <c r="E316" s="238" t="s">
        <v>19</v>
      </c>
      <c r="F316" s="239" t="s">
        <v>1520</v>
      </c>
      <c r="G316" s="237"/>
      <c r="H316" s="238" t="s">
        <v>19</v>
      </c>
      <c r="I316" s="240"/>
      <c r="J316" s="237"/>
      <c r="K316" s="237"/>
      <c r="L316" s="241"/>
      <c r="M316" s="242"/>
      <c r="N316" s="243"/>
      <c r="O316" s="243"/>
      <c r="P316" s="243"/>
      <c r="Q316" s="243"/>
      <c r="R316" s="243"/>
      <c r="S316" s="243"/>
      <c r="T316" s="244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5" t="s">
        <v>143</v>
      </c>
      <c r="AU316" s="245" t="s">
        <v>82</v>
      </c>
      <c r="AV316" s="13" t="s">
        <v>80</v>
      </c>
      <c r="AW316" s="13" t="s">
        <v>33</v>
      </c>
      <c r="AX316" s="13" t="s">
        <v>72</v>
      </c>
      <c r="AY316" s="245" t="s">
        <v>132</v>
      </c>
    </row>
    <row r="317" spans="1:51" s="14" customFormat="1" ht="12">
      <c r="A317" s="14"/>
      <c r="B317" s="246"/>
      <c r="C317" s="247"/>
      <c r="D317" s="232" t="s">
        <v>143</v>
      </c>
      <c r="E317" s="248" t="s">
        <v>19</v>
      </c>
      <c r="F317" s="249" t="s">
        <v>1521</v>
      </c>
      <c r="G317" s="247"/>
      <c r="H317" s="250">
        <v>10</v>
      </c>
      <c r="I317" s="251"/>
      <c r="J317" s="247"/>
      <c r="K317" s="247"/>
      <c r="L317" s="252"/>
      <c r="M317" s="253"/>
      <c r="N317" s="254"/>
      <c r="O317" s="254"/>
      <c r="P317" s="254"/>
      <c r="Q317" s="254"/>
      <c r="R317" s="254"/>
      <c r="S317" s="254"/>
      <c r="T317" s="255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6" t="s">
        <v>143</v>
      </c>
      <c r="AU317" s="256" t="s">
        <v>82</v>
      </c>
      <c r="AV317" s="14" t="s">
        <v>82</v>
      </c>
      <c r="AW317" s="14" t="s">
        <v>33</v>
      </c>
      <c r="AX317" s="14" t="s">
        <v>72</v>
      </c>
      <c r="AY317" s="256" t="s">
        <v>132</v>
      </c>
    </row>
    <row r="318" spans="1:51" s="15" customFormat="1" ht="12">
      <c r="A318" s="15"/>
      <c r="B318" s="257"/>
      <c r="C318" s="258"/>
      <c r="D318" s="232" t="s">
        <v>143</v>
      </c>
      <c r="E318" s="259" t="s">
        <v>19</v>
      </c>
      <c r="F318" s="260" t="s">
        <v>148</v>
      </c>
      <c r="G318" s="258"/>
      <c r="H318" s="261">
        <v>10</v>
      </c>
      <c r="I318" s="262"/>
      <c r="J318" s="258"/>
      <c r="K318" s="258"/>
      <c r="L318" s="263"/>
      <c r="M318" s="264"/>
      <c r="N318" s="265"/>
      <c r="O318" s="265"/>
      <c r="P318" s="265"/>
      <c r="Q318" s="265"/>
      <c r="R318" s="265"/>
      <c r="S318" s="265"/>
      <c r="T318" s="266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T318" s="267" t="s">
        <v>143</v>
      </c>
      <c r="AU318" s="267" t="s">
        <v>82</v>
      </c>
      <c r="AV318" s="15" t="s">
        <v>139</v>
      </c>
      <c r="AW318" s="15" t="s">
        <v>33</v>
      </c>
      <c r="AX318" s="15" t="s">
        <v>80</v>
      </c>
      <c r="AY318" s="267" t="s">
        <v>132</v>
      </c>
    </row>
    <row r="319" spans="1:65" s="2" customFormat="1" ht="21.75" customHeight="1">
      <c r="A319" s="39"/>
      <c r="B319" s="40"/>
      <c r="C319" s="268" t="s">
        <v>531</v>
      </c>
      <c r="D319" s="268" t="s">
        <v>220</v>
      </c>
      <c r="E319" s="269" t="s">
        <v>1522</v>
      </c>
      <c r="F319" s="270" t="s">
        <v>1523</v>
      </c>
      <c r="G319" s="271" t="s">
        <v>834</v>
      </c>
      <c r="H319" s="272">
        <v>4</v>
      </c>
      <c r="I319" s="273"/>
      <c r="J319" s="274">
        <f>ROUND(I319*H319,2)</f>
        <v>0</v>
      </c>
      <c r="K319" s="270" t="s">
        <v>19</v>
      </c>
      <c r="L319" s="275"/>
      <c r="M319" s="276" t="s">
        <v>19</v>
      </c>
      <c r="N319" s="277" t="s">
        <v>43</v>
      </c>
      <c r="O319" s="85"/>
      <c r="P319" s="228">
        <f>O319*H319</f>
        <v>0</v>
      </c>
      <c r="Q319" s="228">
        <v>0</v>
      </c>
      <c r="R319" s="228">
        <f>Q319*H319</f>
        <v>0</v>
      </c>
      <c r="S319" s="228">
        <v>0</v>
      </c>
      <c r="T319" s="229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30" t="s">
        <v>396</v>
      </c>
      <c r="AT319" s="230" t="s">
        <v>220</v>
      </c>
      <c r="AU319" s="230" t="s">
        <v>82</v>
      </c>
      <c r="AY319" s="18" t="s">
        <v>132</v>
      </c>
      <c r="BE319" s="231">
        <f>IF(N319="základní",J319,0)</f>
        <v>0</v>
      </c>
      <c r="BF319" s="231">
        <f>IF(N319="snížená",J319,0)</f>
        <v>0</v>
      </c>
      <c r="BG319" s="231">
        <f>IF(N319="zákl. přenesená",J319,0)</f>
        <v>0</v>
      </c>
      <c r="BH319" s="231">
        <f>IF(N319="sníž. přenesená",J319,0)</f>
        <v>0</v>
      </c>
      <c r="BI319" s="231">
        <f>IF(N319="nulová",J319,0)</f>
        <v>0</v>
      </c>
      <c r="BJ319" s="18" t="s">
        <v>80</v>
      </c>
      <c r="BK319" s="231">
        <f>ROUND(I319*H319,2)</f>
        <v>0</v>
      </c>
      <c r="BL319" s="18" t="s">
        <v>239</v>
      </c>
      <c r="BM319" s="230" t="s">
        <v>1524</v>
      </c>
    </row>
    <row r="320" spans="1:47" s="2" customFormat="1" ht="12">
      <c r="A320" s="39"/>
      <c r="B320" s="40"/>
      <c r="C320" s="41"/>
      <c r="D320" s="232" t="s">
        <v>141</v>
      </c>
      <c r="E320" s="41"/>
      <c r="F320" s="233" t="s">
        <v>1523</v>
      </c>
      <c r="G320" s="41"/>
      <c r="H320" s="41"/>
      <c r="I320" s="137"/>
      <c r="J320" s="41"/>
      <c r="K320" s="41"/>
      <c r="L320" s="45"/>
      <c r="M320" s="234"/>
      <c r="N320" s="235"/>
      <c r="O320" s="85"/>
      <c r="P320" s="85"/>
      <c r="Q320" s="85"/>
      <c r="R320" s="85"/>
      <c r="S320" s="85"/>
      <c r="T320" s="86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T320" s="18" t="s">
        <v>141</v>
      </c>
      <c r="AU320" s="18" t="s">
        <v>82</v>
      </c>
    </row>
    <row r="321" spans="1:65" s="2" customFormat="1" ht="21.75" customHeight="1">
      <c r="A321" s="39"/>
      <c r="B321" s="40"/>
      <c r="C321" s="268" t="s">
        <v>537</v>
      </c>
      <c r="D321" s="268" t="s">
        <v>220</v>
      </c>
      <c r="E321" s="269" t="s">
        <v>1525</v>
      </c>
      <c r="F321" s="270" t="s">
        <v>1526</v>
      </c>
      <c r="G321" s="271" t="s">
        <v>834</v>
      </c>
      <c r="H321" s="272">
        <v>1</v>
      </c>
      <c r="I321" s="273"/>
      <c r="J321" s="274">
        <f>ROUND(I321*H321,2)</f>
        <v>0</v>
      </c>
      <c r="K321" s="270" t="s">
        <v>19</v>
      </c>
      <c r="L321" s="275"/>
      <c r="M321" s="276" t="s">
        <v>19</v>
      </c>
      <c r="N321" s="277" t="s">
        <v>43</v>
      </c>
      <c r="O321" s="85"/>
      <c r="P321" s="228">
        <f>O321*H321</f>
        <v>0</v>
      </c>
      <c r="Q321" s="228">
        <v>0</v>
      </c>
      <c r="R321" s="228">
        <f>Q321*H321</f>
        <v>0</v>
      </c>
      <c r="S321" s="228">
        <v>0</v>
      </c>
      <c r="T321" s="229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30" t="s">
        <v>396</v>
      </c>
      <c r="AT321" s="230" t="s">
        <v>220</v>
      </c>
      <c r="AU321" s="230" t="s">
        <v>82</v>
      </c>
      <c r="AY321" s="18" t="s">
        <v>132</v>
      </c>
      <c r="BE321" s="231">
        <f>IF(N321="základní",J321,0)</f>
        <v>0</v>
      </c>
      <c r="BF321" s="231">
        <f>IF(N321="snížená",J321,0)</f>
        <v>0</v>
      </c>
      <c r="BG321" s="231">
        <f>IF(N321="zákl. přenesená",J321,0)</f>
        <v>0</v>
      </c>
      <c r="BH321" s="231">
        <f>IF(N321="sníž. přenesená",J321,0)</f>
        <v>0</v>
      </c>
      <c r="BI321" s="231">
        <f>IF(N321="nulová",J321,0)</f>
        <v>0</v>
      </c>
      <c r="BJ321" s="18" t="s">
        <v>80</v>
      </c>
      <c r="BK321" s="231">
        <f>ROUND(I321*H321,2)</f>
        <v>0</v>
      </c>
      <c r="BL321" s="18" t="s">
        <v>239</v>
      </c>
      <c r="BM321" s="230" t="s">
        <v>1527</v>
      </c>
    </row>
    <row r="322" spans="1:47" s="2" customFormat="1" ht="12">
      <c r="A322" s="39"/>
      <c r="B322" s="40"/>
      <c r="C322" s="41"/>
      <c r="D322" s="232" t="s">
        <v>141</v>
      </c>
      <c r="E322" s="41"/>
      <c r="F322" s="233" t="s">
        <v>1526</v>
      </c>
      <c r="G322" s="41"/>
      <c r="H322" s="41"/>
      <c r="I322" s="137"/>
      <c r="J322" s="41"/>
      <c r="K322" s="41"/>
      <c r="L322" s="45"/>
      <c r="M322" s="234"/>
      <c r="N322" s="235"/>
      <c r="O322" s="85"/>
      <c r="P322" s="85"/>
      <c r="Q322" s="85"/>
      <c r="R322" s="85"/>
      <c r="S322" s="85"/>
      <c r="T322" s="86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T322" s="18" t="s">
        <v>141</v>
      </c>
      <c r="AU322" s="18" t="s">
        <v>82</v>
      </c>
    </row>
    <row r="323" spans="1:65" s="2" customFormat="1" ht="16.5" customHeight="1">
      <c r="A323" s="39"/>
      <c r="B323" s="40"/>
      <c r="C323" s="268" t="s">
        <v>542</v>
      </c>
      <c r="D323" s="268" t="s">
        <v>220</v>
      </c>
      <c r="E323" s="269" t="s">
        <v>1528</v>
      </c>
      <c r="F323" s="270" t="s">
        <v>1529</v>
      </c>
      <c r="G323" s="271" t="s">
        <v>834</v>
      </c>
      <c r="H323" s="272">
        <v>2</v>
      </c>
      <c r="I323" s="273"/>
      <c r="J323" s="274">
        <f>ROUND(I323*H323,2)</f>
        <v>0</v>
      </c>
      <c r="K323" s="270" t="s">
        <v>19</v>
      </c>
      <c r="L323" s="275"/>
      <c r="M323" s="276" t="s">
        <v>19</v>
      </c>
      <c r="N323" s="277" t="s">
        <v>43</v>
      </c>
      <c r="O323" s="85"/>
      <c r="P323" s="228">
        <f>O323*H323</f>
        <v>0</v>
      </c>
      <c r="Q323" s="228">
        <v>0</v>
      </c>
      <c r="R323" s="228">
        <f>Q323*H323</f>
        <v>0</v>
      </c>
      <c r="S323" s="228">
        <v>0</v>
      </c>
      <c r="T323" s="229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30" t="s">
        <v>396</v>
      </c>
      <c r="AT323" s="230" t="s">
        <v>220</v>
      </c>
      <c r="AU323" s="230" t="s">
        <v>82</v>
      </c>
      <c r="AY323" s="18" t="s">
        <v>132</v>
      </c>
      <c r="BE323" s="231">
        <f>IF(N323="základní",J323,0)</f>
        <v>0</v>
      </c>
      <c r="BF323" s="231">
        <f>IF(N323="snížená",J323,0)</f>
        <v>0</v>
      </c>
      <c r="BG323" s="231">
        <f>IF(N323="zákl. přenesená",J323,0)</f>
        <v>0</v>
      </c>
      <c r="BH323" s="231">
        <f>IF(N323="sníž. přenesená",J323,0)</f>
        <v>0</v>
      </c>
      <c r="BI323" s="231">
        <f>IF(N323="nulová",J323,0)</f>
        <v>0</v>
      </c>
      <c r="BJ323" s="18" t="s">
        <v>80</v>
      </c>
      <c r="BK323" s="231">
        <f>ROUND(I323*H323,2)</f>
        <v>0</v>
      </c>
      <c r="BL323" s="18" t="s">
        <v>239</v>
      </c>
      <c r="BM323" s="230" t="s">
        <v>1530</v>
      </c>
    </row>
    <row r="324" spans="1:47" s="2" customFormat="1" ht="12">
      <c r="A324" s="39"/>
      <c r="B324" s="40"/>
      <c r="C324" s="41"/>
      <c r="D324" s="232" t="s">
        <v>141</v>
      </c>
      <c r="E324" s="41"/>
      <c r="F324" s="233" t="s">
        <v>1529</v>
      </c>
      <c r="G324" s="41"/>
      <c r="H324" s="41"/>
      <c r="I324" s="137"/>
      <c r="J324" s="41"/>
      <c r="K324" s="41"/>
      <c r="L324" s="45"/>
      <c r="M324" s="234"/>
      <c r="N324" s="235"/>
      <c r="O324" s="85"/>
      <c r="P324" s="85"/>
      <c r="Q324" s="85"/>
      <c r="R324" s="85"/>
      <c r="S324" s="85"/>
      <c r="T324" s="86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141</v>
      </c>
      <c r="AU324" s="18" t="s">
        <v>82</v>
      </c>
    </row>
    <row r="325" spans="1:65" s="2" customFormat="1" ht="16.5" customHeight="1">
      <c r="A325" s="39"/>
      <c r="B325" s="40"/>
      <c r="C325" s="268" t="s">
        <v>547</v>
      </c>
      <c r="D325" s="268" t="s">
        <v>220</v>
      </c>
      <c r="E325" s="269" t="s">
        <v>1531</v>
      </c>
      <c r="F325" s="270" t="s">
        <v>1532</v>
      </c>
      <c r="G325" s="271" t="s">
        <v>834</v>
      </c>
      <c r="H325" s="272">
        <v>3</v>
      </c>
      <c r="I325" s="273"/>
      <c r="J325" s="274">
        <f>ROUND(I325*H325,2)</f>
        <v>0</v>
      </c>
      <c r="K325" s="270" t="s">
        <v>19</v>
      </c>
      <c r="L325" s="275"/>
      <c r="M325" s="276" t="s">
        <v>19</v>
      </c>
      <c r="N325" s="277" t="s">
        <v>43</v>
      </c>
      <c r="O325" s="85"/>
      <c r="P325" s="228">
        <f>O325*H325</f>
        <v>0</v>
      </c>
      <c r="Q325" s="228">
        <v>0</v>
      </c>
      <c r="R325" s="228">
        <f>Q325*H325</f>
        <v>0</v>
      </c>
      <c r="S325" s="228">
        <v>0</v>
      </c>
      <c r="T325" s="229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30" t="s">
        <v>396</v>
      </c>
      <c r="AT325" s="230" t="s">
        <v>220</v>
      </c>
      <c r="AU325" s="230" t="s">
        <v>82</v>
      </c>
      <c r="AY325" s="18" t="s">
        <v>132</v>
      </c>
      <c r="BE325" s="231">
        <f>IF(N325="základní",J325,0)</f>
        <v>0</v>
      </c>
      <c r="BF325" s="231">
        <f>IF(N325="snížená",J325,0)</f>
        <v>0</v>
      </c>
      <c r="BG325" s="231">
        <f>IF(N325="zákl. přenesená",J325,0)</f>
        <v>0</v>
      </c>
      <c r="BH325" s="231">
        <f>IF(N325="sníž. přenesená",J325,0)</f>
        <v>0</v>
      </c>
      <c r="BI325" s="231">
        <f>IF(N325="nulová",J325,0)</f>
        <v>0</v>
      </c>
      <c r="BJ325" s="18" t="s">
        <v>80</v>
      </c>
      <c r="BK325" s="231">
        <f>ROUND(I325*H325,2)</f>
        <v>0</v>
      </c>
      <c r="BL325" s="18" t="s">
        <v>239</v>
      </c>
      <c r="BM325" s="230" t="s">
        <v>1533</v>
      </c>
    </row>
    <row r="326" spans="1:47" s="2" customFormat="1" ht="12">
      <c r="A326" s="39"/>
      <c r="B326" s="40"/>
      <c r="C326" s="41"/>
      <c r="D326" s="232" t="s">
        <v>141</v>
      </c>
      <c r="E326" s="41"/>
      <c r="F326" s="233" t="s">
        <v>1532</v>
      </c>
      <c r="G326" s="41"/>
      <c r="H326" s="41"/>
      <c r="I326" s="137"/>
      <c r="J326" s="41"/>
      <c r="K326" s="41"/>
      <c r="L326" s="45"/>
      <c r="M326" s="234"/>
      <c r="N326" s="235"/>
      <c r="O326" s="85"/>
      <c r="P326" s="85"/>
      <c r="Q326" s="85"/>
      <c r="R326" s="85"/>
      <c r="S326" s="85"/>
      <c r="T326" s="86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T326" s="18" t="s">
        <v>141</v>
      </c>
      <c r="AU326" s="18" t="s">
        <v>82</v>
      </c>
    </row>
    <row r="327" spans="1:65" s="2" customFormat="1" ht="21.75" customHeight="1">
      <c r="A327" s="39"/>
      <c r="B327" s="40"/>
      <c r="C327" s="219" t="s">
        <v>552</v>
      </c>
      <c r="D327" s="219" t="s">
        <v>134</v>
      </c>
      <c r="E327" s="220" t="s">
        <v>1534</v>
      </c>
      <c r="F327" s="221" t="s">
        <v>1535</v>
      </c>
      <c r="G327" s="222" t="s">
        <v>227</v>
      </c>
      <c r="H327" s="223">
        <v>3</v>
      </c>
      <c r="I327" s="224"/>
      <c r="J327" s="225">
        <f>ROUND(I327*H327,2)</f>
        <v>0</v>
      </c>
      <c r="K327" s="221" t="s">
        <v>138</v>
      </c>
      <c r="L327" s="45"/>
      <c r="M327" s="226" t="s">
        <v>19</v>
      </c>
      <c r="N327" s="227" t="s">
        <v>43</v>
      </c>
      <c r="O327" s="85"/>
      <c r="P327" s="228">
        <f>O327*H327</f>
        <v>0</v>
      </c>
      <c r="Q327" s="228">
        <v>0</v>
      </c>
      <c r="R327" s="228">
        <f>Q327*H327</f>
        <v>0</v>
      </c>
      <c r="S327" s="228">
        <v>0</v>
      </c>
      <c r="T327" s="229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30" t="s">
        <v>239</v>
      </c>
      <c r="AT327" s="230" t="s">
        <v>134</v>
      </c>
      <c r="AU327" s="230" t="s">
        <v>82</v>
      </c>
      <c r="AY327" s="18" t="s">
        <v>132</v>
      </c>
      <c r="BE327" s="231">
        <f>IF(N327="základní",J327,0)</f>
        <v>0</v>
      </c>
      <c r="BF327" s="231">
        <f>IF(N327="snížená",J327,0)</f>
        <v>0</v>
      </c>
      <c r="BG327" s="231">
        <f>IF(N327="zákl. přenesená",J327,0)</f>
        <v>0</v>
      </c>
      <c r="BH327" s="231">
        <f>IF(N327="sníž. přenesená",J327,0)</f>
        <v>0</v>
      </c>
      <c r="BI327" s="231">
        <f>IF(N327="nulová",J327,0)</f>
        <v>0</v>
      </c>
      <c r="BJ327" s="18" t="s">
        <v>80</v>
      </c>
      <c r="BK327" s="231">
        <f>ROUND(I327*H327,2)</f>
        <v>0</v>
      </c>
      <c r="BL327" s="18" t="s">
        <v>239</v>
      </c>
      <c r="BM327" s="230" t="s">
        <v>1536</v>
      </c>
    </row>
    <row r="328" spans="1:47" s="2" customFormat="1" ht="12">
      <c r="A328" s="39"/>
      <c r="B328" s="40"/>
      <c r="C328" s="41"/>
      <c r="D328" s="232" t="s">
        <v>141</v>
      </c>
      <c r="E328" s="41"/>
      <c r="F328" s="233" t="s">
        <v>1537</v>
      </c>
      <c r="G328" s="41"/>
      <c r="H328" s="41"/>
      <c r="I328" s="137"/>
      <c r="J328" s="41"/>
      <c r="K328" s="41"/>
      <c r="L328" s="45"/>
      <c r="M328" s="234"/>
      <c r="N328" s="235"/>
      <c r="O328" s="85"/>
      <c r="P328" s="85"/>
      <c r="Q328" s="85"/>
      <c r="R328" s="85"/>
      <c r="S328" s="85"/>
      <c r="T328" s="86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141</v>
      </c>
      <c r="AU328" s="18" t="s">
        <v>82</v>
      </c>
    </row>
    <row r="329" spans="1:51" s="13" customFormat="1" ht="12">
      <c r="A329" s="13"/>
      <c r="B329" s="236"/>
      <c r="C329" s="237"/>
      <c r="D329" s="232" t="s">
        <v>143</v>
      </c>
      <c r="E329" s="238" t="s">
        <v>19</v>
      </c>
      <c r="F329" s="239" t="s">
        <v>1313</v>
      </c>
      <c r="G329" s="237"/>
      <c r="H329" s="238" t="s">
        <v>19</v>
      </c>
      <c r="I329" s="240"/>
      <c r="J329" s="237"/>
      <c r="K329" s="237"/>
      <c r="L329" s="241"/>
      <c r="M329" s="242"/>
      <c r="N329" s="243"/>
      <c r="O329" s="243"/>
      <c r="P329" s="243"/>
      <c r="Q329" s="243"/>
      <c r="R329" s="243"/>
      <c r="S329" s="243"/>
      <c r="T329" s="244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5" t="s">
        <v>143</v>
      </c>
      <c r="AU329" s="245" t="s">
        <v>82</v>
      </c>
      <c r="AV329" s="13" t="s">
        <v>80</v>
      </c>
      <c r="AW329" s="13" t="s">
        <v>33</v>
      </c>
      <c r="AX329" s="13" t="s">
        <v>72</v>
      </c>
      <c r="AY329" s="245" t="s">
        <v>132</v>
      </c>
    </row>
    <row r="330" spans="1:51" s="14" customFormat="1" ht="12">
      <c r="A330" s="14"/>
      <c r="B330" s="246"/>
      <c r="C330" s="247"/>
      <c r="D330" s="232" t="s">
        <v>143</v>
      </c>
      <c r="E330" s="248" t="s">
        <v>19</v>
      </c>
      <c r="F330" s="249" t="s">
        <v>1538</v>
      </c>
      <c r="G330" s="247"/>
      <c r="H330" s="250">
        <v>3</v>
      </c>
      <c r="I330" s="251"/>
      <c r="J330" s="247"/>
      <c r="K330" s="247"/>
      <c r="L330" s="252"/>
      <c r="M330" s="253"/>
      <c r="N330" s="254"/>
      <c r="O330" s="254"/>
      <c r="P330" s="254"/>
      <c r="Q330" s="254"/>
      <c r="R330" s="254"/>
      <c r="S330" s="254"/>
      <c r="T330" s="255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6" t="s">
        <v>143</v>
      </c>
      <c r="AU330" s="256" t="s">
        <v>82</v>
      </c>
      <c r="AV330" s="14" t="s">
        <v>82</v>
      </c>
      <c r="AW330" s="14" t="s">
        <v>33</v>
      </c>
      <c r="AX330" s="14" t="s">
        <v>72</v>
      </c>
      <c r="AY330" s="256" t="s">
        <v>132</v>
      </c>
    </row>
    <row r="331" spans="1:51" s="15" customFormat="1" ht="12">
      <c r="A331" s="15"/>
      <c r="B331" s="257"/>
      <c r="C331" s="258"/>
      <c r="D331" s="232" t="s">
        <v>143</v>
      </c>
      <c r="E331" s="259" t="s">
        <v>19</v>
      </c>
      <c r="F331" s="260" t="s">
        <v>148</v>
      </c>
      <c r="G331" s="258"/>
      <c r="H331" s="261">
        <v>3</v>
      </c>
      <c r="I331" s="262"/>
      <c r="J331" s="258"/>
      <c r="K331" s="258"/>
      <c r="L331" s="263"/>
      <c r="M331" s="264"/>
      <c r="N331" s="265"/>
      <c r="O331" s="265"/>
      <c r="P331" s="265"/>
      <c r="Q331" s="265"/>
      <c r="R331" s="265"/>
      <c r="S331" s="265"/>
      <c r="T331" s="266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267" t="s">
        <v>143</v>
      </c>
      <c r="AU331" s="267" t="s">
        <v>82</v>
      </c>
      <c r="AV331" s="15" t="s">
        <v>139</v>
      </c>
      <c r="AW331" s="15" t="s">
        <v>33</v>
      </c>
      <c r="AX331" s="15" t="s">
        <v>80</v>
      </c>
      <c r="AY331" s="267" t="s">
        <v>132</v>
      </c>
    </row>
    <row r="332" spans="1:65" s="2" customFormat="1" ht="16.5" customHeight="1">
      <c r="A332" s="39"/>
      <c r="B332" s="40"/>
      <c r="C332" s="268" t="s">
        <v>557</v>
      </c>
      <c r="D332" s="268" t="s">
        <v>220</v>
      </c>
      <c r="E332" s="269" t="s">
        <v>1539</v>
      </c>
      <c r="F332" s="270" t="s">
        <v>1540</v>
      </c>
      <c r="G332" s="271" t="s">
        <v>834</v>
      </c>
      <c r="H332" s="272">
        <v>1</v>
      </c>
      <c r="I332" s="273"/>
      <c r="J332" s="274">
        <f>ROUND(I332*H332,2)</f>
        <v>0</v>
      </c>
      <c r="K332" s="270" t="s">
        <v>19</v>
      </c>
      <c r="L332" s="275"/>
      <c r="M332" s="276" t="s">
        <v>19</v>
      </c>
      <c r="N332" s="277" t="s">
        <v>43</v>
      </c>
      <c r="O332" s="85"/>
      <c r="P332" s="228">
        <f>O332*H332</f>
        <v>0</v>
      </c>
      <c r="Q332" s="228">
        <v>0</v>
      </c>
      <c r="R332" s="228">
        <f>Q332*H332</f>
        <v>0</v>
      </c>
      <c r="S332" s="228">
        <v>0</v>
      </c>
      <c r="T332" s="229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30" t="s">
        <v>396</v>
      </c>
      <c r="AT332" s="230" t="s">
        <v>220</v>
      </c>
      <c r="AU332" s="230" t="s">
        <v>82</v>
      </c>
      <c r="AY332" s="18" t="s">
        <v>132</v>
      </c>
      <c r="BE332" s="231">
        <f>IF(N332="základní",J332,0)</f>
        <v>0</v>
      </c>
      <c r="BF332" s="231">
        <f>IF(N332="snížená",J332,0)</f>
        <v>0</v>
      </c>
      <c r="BG332" s="231">
        <f>IF(N332="zákl. přenesená",J332,0)</f>
        <v>0</v>
      </c>
      <c r="BH332" s="231">
        <f>IF(N332="sníž. přenesená",J332,0)</f>
        <v>0</v>
      </c>
      <c r="BI332" s="231">
        <f>IF(N332="nulová",J332,0)</f>
        <v>0</v>
      </c>
      <c r="BJ332" s="18" t="s">
        <v>80</v>
      </c>
      <c r="BK332" s="231">
        <f>ROUND(I332*H332,2)</f>
        <v>0</v>
      </c>
      <c r="BL332" s="18" t="s">
        <v>239</v>
      </c>
      <c r="BM332" s="230" t="s">
        <v>1541</v>
      </c>
    </row>
    <row r="333" spans="1:47" s="2" customFormat="1" ht="12">
      <c r="A333" s="39"/>
      <c r="B333" s="40"/>
      <c r="C333" s="41"/>
      <c r="D333" s="232" t="s">
        <v>141</v>
      </c>
      <c r="E333" s="41"/>
      <c r="F333" s="233" t="s">
        <v>1540</v>
      </c>
      <c r="G333" s="41"/>
      <c r="H333" s="41"/>
      <c r="I333" s="137"/>
      <c r="J333" s="41"/>
      <c r="K333" s="41"/>
      <c r="L333" s="45"/>
      <c r="M333" s="234"/>
      <c r="N333" s="235"/>
      <c r="O333" s="85"/>
      <c r="P333" s="85"/>
      <c r="Q333" s="85"/>
      <c r="R333" s="85"/>
      <c r="S333" s="85"/>
      <c r="T333" s="86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8" t="s">
        <v>141</v>
      </c>
      <c r="AU333" s="18" t="s">
        <v>82</v>
      </c>
    </row>
    <row r="334" spans="1:65" s="2" customFormat="1" ht="16.5" customHeight="1">
      <c r="A334" s="39"/>
      <c r="B334" s="40"/>
      <c r="C334" s="268" t="s">
        <v>570</v>
      </c>
      <c r="D334" s="268" t="s">
        <v>220</v>
      </c>
      <c r="E334" s="269" t="s">
        <v>1542</v>
      </c>
      <c r="F334" s="270" t="s">
        <v>1543</v>
      </c>
      <c r="G334" s="271" t="s">
        <v>834</v>
      </c>
      <c r="H334" s="272">
        <v>2</v>
      </c>
      <c r="I334" s="273"/>
      <c r="J334" s="274">
        <f>ROUND(I334*H334,2)</f>
        <v>0</v>
      </c>
      <c r="K334" s="270" t="s">
        <v>19</v>
      </c>
      <c r="L334" s="275"/>
      <c r="M334" s="276" t="s">
        <v>19</v>
      </c>
      <c r="N334" s="277" t="s">
        <v>43</v>
      </c>
      <c r="O334" s="85"/>
      <c r="P334" s="228">
        <f>O334*H334</f>
        <v>0</v>
      </c>
      <c r="Q334" s="228">
        <v>0</v>
      </c>
      <c r="R334" s="228">
        <f>Q334*H334</f>
        <v>0</v>
      </c>
      <c r="S334" s="228">
        <v>0</v>
      </c>
      <c r="T334" s="229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30" t="s">
        <v>396</v>
      </c>
      <c r="AT334" s="230" t="s">
        <v>220</v>
      </c>
      <c r="AU334" s="230" t="s">
        <v>82</v>
      </c>
      <c r="AY334" s="18" t="s">
        <v>132</v>
      </c>
      <c r="BE334" s="231">
        <f>IF(N334="základní",J334,0)</f>
        <v>0</v>
      </c>
      <c r="BF334" s="231">
        <f>IF(N334="snížená",J334,0)</f>
        <v>0</v>
      </c>
      <c r="BG334" s="231">
        <f>IF(N334="zákl. přenesená",J334,0)</f>
        <v>0</v>
      </c>
      <c r="BH334" s="231">
        <f>IF(N334="sníž. přenesená",J334,0)</f>
        <v>0</v>
      </c>
      <c r="BI334" s="231">
        <f>IF(N334="nulová",J334,0)</f>
        <v>0</v>
      </c>
      <c r="BJ334" s="18" t="s">
        <v>80</v>
      </c>
      <c r="BK334" s="231">
        <f>ROUND(I334*H334,2)</f>
        <v>0</v>
      </c>
      <c r="BL334" s="18" t="s">
        <v>239</v>
      </c>
      <c r="BM334" s="230" t="s">
        <v>1544</v>
      </c>
    </row>
    <row r="335" spans="1:47" s="2" customFormat="1" ht="12">
      <c r="A335" s="39"/>
      <c r="B335" s="40"/>
      <c r="C335" s="41"/>
      <c r="D335" s="232" t="s">
        <v>141</v>
      </c>
      <c r="E335" s="41"/>
      <c r="F335" s="233" t="s">
        <v>1543</v>
      </c>
      <c r="G335" s="41"/>
      <c r="H335" s="41"/>
      <c r="I335" s="137"/>
      <c r="J335" s="41"/>
      <c r="K335" s="41"/>
      <c r="L335" s="45"/>
      <c r="M335" s="234"/>
      <c r="N335" s="235"/>
      <c r="O335" s="85"/>
      <c r="P335" s="85"/>
      <c r="Q335" s="85"/>
      <c r="R335" s="85"/>
      <c r="S335" s="85"/>
      <c r="T335" s="86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T335" s="18" t="s">
        <v>141</v>
      </c>
      <c r="AU335" s="18" t="s">
        <v>82</v>
      </c>
    </row>
    <row r="336" spans="1:65" s="2" customFormat="1" ht="21.75" customHeight="1">
      <c r="A336" s="39"/>
      <c r="B336" s="40"/>
      <c r="C336" s="219" t="s">
        <v>599</v>
      </c>
      <c r="D336" s="219" t="s">
        <v>134</v>
      </c>
      <c r="E336" s="220" t="s">
        <v>1545</v>
      </c>
      <c r="F336" s="221" t="s">
        <v>1546</v>
      </c>
      <c r="G336" s="222" t="s">
        <v>227</v>
      </c>
      <c r="H336" s="223">
        <v>4</v>
      </c>
      <c r="I336" s="224"/>
      <c r="J336" s="225">
        <f>ROUND(I336*H336,2)</f>
        <v>0</v>
      </c>
      <c r="K336" s="221" t="s">
        <v>138</v>
      </c>
      <c r="L336" s="45"/>
      <c r="M336" s="226" t="s">
        <v>19</v>
      </c>
      <c r="N336" s="227" t="s">
        <v>43</v>
      </c>
      <c r="O336" s="85"/>
      <c r="P336" s="228">
        <f>O336*H336</f>
        <v>0</v>
      </c>
      <c r="Q336" s="228">
        <v>0</v>
      </c>
      <c r="R336" s="228">
        <f>Q336*H336</f>
        <v>0</v>
      </c>
      <c r="S336" s="228">
        <v>0</v>
      </c>
      <c r="T336" s="229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30" t="s">
        <v>239</v>
      </c>
      <c r="AT336" s="230" t="s">
        <v>134</v>
      </c>
      <c r="AU336" s="230" t="s">
        <v>82</v>
      </c>
      <c r="AY336" s="18" t="s">
        <v>132</v>
      </c>
      <c r="BE336" s="231">
        <f>IF(N336="základní",J336,0)</f>
        <v>0</v>
      </c>
      <c r="BF336" s="231">
        <f>IF(N336="snížená",J336,0)</f>
        <v>0</v>
      </c>
      <c r="BG336" s="231">
        <f>IF(N336="zákl. přenesená",J336,0)</f>
        <v>0</v>
      </c>
      <c r="BH336" s="231">
        <f>IF(N336="sníž. přenesená",J336,0)</f>
        <v>0</v>
      </c>
      <c r="BI336" s="231">
        <f>IF(N336="nulová",J336,0)</f>
        <v>0</v>
      </c>
      <c r="BJ336" s="18" t="s">
        <v>80</v>
      </c>
      <c r="BK336" s="231">
        <f>ROUND(I336*H336,2)</f>
        <v>0</v>
      </c>
      <c r="BL336" s="18" t="s">
        <v>239</v>
      </c>
      <c r="BM336" s="230" t="s">
        <v>1547</v>
      </c>
    </row>
    <row r="337" spans="1:47" s="2" customFormat="1" ht="12">
      <c r="A337" s="39"/>
      <c r="B337" s="40"/>
      <c r="C337" s="41"/>
      <c r="D337" s="232" t="s">
        <v>141</v>
      </c>
      <c r="E337" s="41"/>
      <c r="F337" s="233" t="s">
        <v>1548</v>
      </c>
      <c r="G337" s="41"/>
      <c r="H337" s="41"/>
      <c r="I337" s="137"/>
      <c r="J337" s="41"/>
      <c r="K337" s="41"/>
      <c r="L337" s="45"/>
      <c r="M337" s="234"/>
      <c r="N337" s="235"/>
      <c r="O337" s="85"/>
      <c r="P337" s="85"/>
      <c r="Q337" s="85"/>
      <c r="R337" s="85"/>
      <c r="S337" s="85"/>
      <c r="T337" s="86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T337" s="18" t="s">
        <v>141</v>
      </c>
      <c r="AU337" s="18" t="s">
        <v>82</v>
      </c>
    </row>
    <row r="338" spans="1:51" s="13" customFormat="1" ht="12">
      <c r="A338" s="13"/>
      <c r="B338" s="236"/>
      <c r="C338" s="237"/>
      <c r="D338" s="232" t="s">
        <v>143</v>
      </c>
      <c r="E338" s="238" t="s">
        <v>19</v>
      </c>
      <c r="F338" s="239" t="s">
        <v>1313</v>
      </c>
      <c r="G338" s="237"/>
      <c r="H338" s="238" t="s">
        <v>19</v>
      </c>
      <c r="I338" s="240"/>
      <c r="J338" s="237"/>
      <c r="K338" s="237"/>
      <c r="L338" s="241"/>
      <c r="M338" s="242"/>
      <c r="N338" s="243"/>
      <c r="O338" s="243"/>
      <c r="P338" s="243"/>
      <c r="Q338" s="243"/>
      <c r="R338" s="243"/>
      <c r="S338" s="243"/>
      <c r="T338" s="244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5" t="s">
        <v>143</v>
      </c>
      <c r="AU338" s="245" t="s">
        <v>82</v>
      </c>
      <c r="AV338" s="13" t="s">
        <v>80</v>
      </c>
      <c r="AW338" s="13" t="s">
        <v>33</v>
      </c>
      <c r="AX338" s="13" t="s">
        <v>72</v>
      </c>
      <c r="AY338" s="245" t="s">
        <v>132</v>
      </c>
    </row>
    <row r="339" spans="1:51" s="14" customFormat="1" ht="12">
      <c r="A339" s="14"/>
      <c r="B339" s="246"/>
      <c r="C339" s="247"/>
      <c r="D339" s="232" t="s">
        <v>143</v>
      </c>
      <c r="E339" s="248" t="s">
        <v>19</v>
      </c>
      <c r="F339" s="249" t="s">
        <v>1549</v>
      </c>
      <c r="G339" s="247"/>
      <c r="H339" s="250">
        <v>4</v>
      </c>
      <c r="I339" s="251"/>
      <c r="J339" s="247"/>
      <c r="K339" s="247"/>
      <c r="L339" s="252"/>
      <c r="M339" s="253"/>
      <c r="N339" s="254"/>
      <c r="O339" s="254"/>
      <c r="P339" s="254"/>
      <c r="Q339" s="254"/>
      <c r="R339" s="254"/>
      <c r="S339" s="254"/>
      <c r="T339" s="255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56" t="s">
        <v>143</v>
      </c>
      <c r="AU339" s="256" t="s">
        <v>82</v>
      </c>
      <c r="AV339" s="14" t="s">
        <v>82</v>
      </c>
      <c r="AW339" s="14" t="s">
        <v>33</v>
      </c>
      <c r="AX339" s="14" t="s">
        <v>72</v>
      </c>
      <c r="AY339" s="256" t="s">
        <v>132</v>
      </c>
    </row>
    <row r="340" spans="1:51" s="15" customFormat="1" ht="12">
      <c r="A340" s="15"/>
      <c r="B340" s="257"/>
      <c r="C340" s="258"/>
      <c r="D340" s="232" t="s">
        <v>143</v>
      </c>
      <c r="E340" s="259" t="s">
        <v>19</v>
      </c>
      <c r="F340" s="260" t="s">
        <v>148</v>
      </c>
      <c r="G340" s="258"/>
      <c r="H340" s="261">
        <v>4</v>
      </c>
      <c r="I340" s="262"/>
      <c r="J340" s="258"/>
      <c r="K340" s="258"/>
      <c r="L340" s="263"/>
      <c r="M340" s="264"/>
      <c r="N340" s="265"/>
      <c r="O340" s="265"/>
      <c r="P340" s="265"/>
      <c r="Q340" s="265"/>
      <c r="R340" s="265"/>
      <c r="S340" s="265"/>
      <c r="T340" s="266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T340" s="267" t="s">
        <v>143</v>
      </c>
      <c r="AU340" s="267" t="s">
        <v>82</v>
      </c>
      <c r="AV340" s="15" t="s">
        <v>139</v>
      </c>
      <c r="AW340" s="15" t="s">
        <v>33</v>
      </c>
      <c r="AX340" s="15" t="s">
        <v>80</v>
      </c>
      <c r="AY340" s="267" t="s">
        <v>132</v>
      </c>
    </row>
    <row r="341" spans="1:65" s="2" customFormat="1" ht="16.5" customHeight="1">
      <c r="A341" s="39"/>
      <c r="B341" s="40"/>
      <c r="C341" s="268" t="s">
        <v>618</v>
      </c>
      <c r="D341" s="268" t="s">
        <v>220</v>
      </c>
      <c r="E341" s="269" t="s">
        <v>1550</v>
      </c>
      <c r="F341" s="270" t="s">
        <v>1551</v>
      </c>
      <c r="G341" s="271" t="s">
        <v>834</v>
      </c>
      <c r="H341" s="272">
        <v>1</v>
      </c>
      <c r="I341" s="273"/>
      <c r="J341" s="274">
        <f>ROUND(I341*H341,2)</f>
        <v>0</v>
      </c>
      <c r="K341" s="270" t="s">
        <v>19</v>
      </c>
      <c r="L341" s="275"/>
      <c r="M341" s="276" t="s">
        <v>19</v>
      </c>
      <c r="N341" s="277" t="s">
        <v>43</v>
      </c>
      <c r="O341" s="85"/>
      <c r="P341" s="228">
        <f>O341*H341</f>
        <v>0</v>
      </c>
      <c r="Q341" s="228">
        <v>0</v>
      </c>
      <c r="R341" s="228">
        <f>Q341*H341</f>
        <v>0</v>
      </c>
      <c r="S341" s="228">
        <v>0</v>
      </c>
      <c r="T341" s="229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30" t="s">
        <v>396</v>
      </c>
      <c r="AT341" s="230" t="s">
        <v>220</v>
      </c>
      <c r="AU341" s="230" t="s">
        <v>82</v>
      </c>
      <c r="AY341" s="18" t="s">
        <v>132</v>
      </c>
      <c r="BE341" s="231">
        <f>IF(N341="základní",J341,0)</f>
        <v>0</v>
      </c>
      <c r="BF341" s="231">
        <f>IF(N341="snížená",J341,0)</f>
        <v>0</v>
      </c>
      <c r="BG341" s="231">
        <f>IF(N341="zákl. přenesená",J341,0)</f>
        <v>0</v>
      </c>
      <c r="BH341" s="231">
        <f>IF(N341="sníž. přenesená",J341,0)</f>
        <v>0</v>
      </c>
      <c r="BI341" s="231">
        <f>IF(N341="nulová",J341,0)</f>
        <v>0</v>
      </c>
      <c r="BJ341" s="18" t="s">
        <v>80</v>
      </c>
      <c r="BK341" s="231">
        <f>ROUND(I341*H341,2)</f>
        <v>0</v>
      </c>
      <c r="BL341" s="18" t="s">
        <v>239</v>
      </c>
      <c r="BM341" s="230" t="s">
        <v>1552</v>
      </c>
    </row>
    <row r="342" spans="1:47" s="2" customFormat="1" ht="12">
      <c r="A342" s="39"/>
      <c r="B342" s="40"/>
      <c r="C342" s="41"/>
      <c r="D342" s="232" t="s">
        <v>141</v>
      </c>
      <c r="E342" s="41"/>
      <c r="F342" s="233" t="s">
        <v>1551</v>
      </c>
      <c r="G342" s="41"/>
      <c r="H342" s="41"/>
      <c r="I342" s="137"/>
      <c r="J342" s="41"/>
      <c r="K342" s="41"/>
      <c r="L342" s="45"/>
      <c r="M342" s="234"/>
      <c r="N342" s="235"/>
      <c r="O342" s="85"/>
      <c r="P342" s="85"/>
      <c r="Q342" s="85"/>
      <c r="R342" s="85"/>
      <c r="S342" s="85"/>
      <c r="T342" s="86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T342" s="18" t="s">
        <v>141</v>
      </c>
      <c r="AU342" s="18" t="s">
        <v>82</v>
      </c>
    </row>
    <row r="343" spans="1:65" s="2" customFormat="1" ht="16.5" customHeight="1">
      <c r="A343" s="39"/>
      <c r="B343" s="40"/>
      <c r="C343" s="268" t="s">
        <v>631</v>
      </c>
      <c r="D343" s="268" t="s">
        <v>220</v>
      </c>
      <c r="E343" s="269" t="s">
        <v>1553</v>
      </c>
      <c r="F343" s="270" t="s">
        <v>1554</v>
      </c>
      <c r="G343" s="271" t="s">
        <v>834</v>
      </c>
      <c r="H343" s="272">
        <v>3</v>
      </c>
      <c r="I343" s="273"/>
      <c r="J343" s="274">
        <f>ROUND(I343*H343,2)</f>
        <v>0</v>
      </c>
      <c r="K343" s="270" t="s">
        <v>19</v>
      </c>
      <c r="L343" s="275"/>
      <c r="M343" s="276" t="s">
        <v>19</v>
      </c>
      <c r="N343" s="277" t="s">
        <v>43</v>
      </c>
      <c r="O343" s="85"/>
      <c r="P343" s="228">
        <f>O343*H343</f>
        <v>0</v>
      </c>
      <c r="Q343" s="228">
        <v>0</v>
      </c>
      <c r="R343" s="228">
        <f>Q343*H343</f>
        <v>0</v>
      </c>
      <c r="S343" s="228">
        <v>0</v>
      </c>
      <c r="T343" s="229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30" t="s">
        <v>396</v>
      </c>
      <c r="AT343" s="230" t="s">
        <v>220</v>
      </c>
      <c r="AU343" s="230" t="s">
        <v>82</v>
      </c>
      <c r="AY343" s="18" t="s">
        <v>132</v>
      </c>
      <c r="BE343" s="231">
        <f>IF(N343="základní",J343,0)</f>
        <v>0</v>
      </c>
      <c r="BF343" s="231">
        <f>IF(N343="snížená",J343,0)</f>
        <v>0</v>
      </c>
      <c r="BG343" s="231">
        <f>IF(N343="zákl. přenesená",J343,0)</f>
        <v>0</v>
      </c>
      <c r="BH343" s="231">
        <f>IF(N343="sníž. přenesená",J343,0)</f>
        <v>0</v>
      </c>
      <c r="BI343" s="231">
        <f>IF(N343="nulová",J343,0)</f>
        <v>0</v>
      </c>
      <c r="BJ343" s="18" t="s">
        <v>80</v>
      </c>
      <c r="BK343" s="231">
        <f>ROUND(I343*H343,2)</f>
        <v>0</v>
      </c>
      <c r="BL343" s="18" t="s">
        <v>239</v>
      </c>
      <c r="BM343" s="230" t="s">
        <v>1555</v>
      </c>
    </row>
    <row r="344" spans="1:47" s="2" customFormat="1" ht="12">
      <c r="A344" s="39"/>
      <c r="B344" s="40"/>
      <c r="C344" s="41"/>
      <c r="D344" s="232" t="s">
        <v>141</v>
      </c>
      <c r="E344" s="41"/>
      <c r="F344" s="233" t="s">
        <v>1554</v>
      </c>
      <c r="G344" s="41"/>
      <c r="H344" s="41"/>
      <c r="I344" s="137"/>
      <c r="J344" s="41"/>
      <c r="K344" s="41"/>
      <c r="L344" s="45"/>
      <c r="M344" s="234"/>
      <c r="N344" s="235"/>
      <c r="O344" s="85"/>
      <c r="P344" s="85"/>
      <c r="Q344" s="85"/>
      <c r="R344" s="85"/>
      <c r="S344" s="85"/>
      <c r="T344" s="86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T344" s="18" t="s">
        <v>141</v>
      </c>
      <c r="AU344" s="18" t="s">
        <v>82</v>
      </c>
    </row>
    <row r="345" spans="1:65" s="2" customFormat="1" ht="21.75" customHeight="1">
      <c r="A345" s="39"/>
      <c r="B345" s="40"/>
      <c r="C345" s="219" t="s">
        <v>647</v>
      </c>
      <c r="D345" s="219" t="s">
        <v>134</v>
      </c>
      <c r="E345" s="220" t="s">
        <v>1556</v>
      </c>
      <c r="F345" s="221" t="s">
        <v>1557</v>
      </c>
      <c r="G345" s="222" t="s">
        <v>227</v>
      </c>
      <c r="H345" s="223">
        <v>2</v>
      </c>
      <c r="I345" s="224"/>
      <c r="J345" s="225">
        <f>ROUND(I345*H345,2)</f>
        <v>0</v>
      </c>
      <c r="K345" s="221" t="s">
        <v>138</v>
      </c>
      <c r="L345" s="45"/>
      <c r="M345" s="226" t="s">
        <v>19</v>
      </c>
      <c r="N345" s="227" t="s">
        <v>43</v>
      </c>
      <c r="O345" s="85"/>
      <c r="P345" s="228">
        <f>O345*H345</f>
        <v>0</v>
      </c>
      <c r="Q345" s="228">
        <v>0</v>
      </c>
      <c r="R345" s="228">
        <f>Q345*H345</f>
        <v>0</v>
      </c>
      <c r="S345" s="228">
        <v>0</v>
      </c>
      <c r="T345" s="229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30" t="s">
        <v>239</v>
      </c>
      <c r="AT345" s="230" t="s">
        <v>134</v>
      </c>
      <c r="AU345" s="230" t="s">
        <v>82</v>
      </c>
      <c r="AY345" s="18" t="s">
        <v>132</v>
      </c>
      <c r="BE345" s="231">
        <f>IF(N345="základní",J345,0)</f>
        <v>0</v>
      </c>
      <c r="BF345" s="231">
        <f>IF(N345="snížená",J345,0)</f>
        <v>0</v>
      </c>
      <c r="BG345" s="231">
        <f>IF(N345="zákl. přenesená",J345,0)</f>
        <v>0</v>
      </c>
      <c r="BH345" s="231">
        <f>IF(N345="sníž. přenesená",J345,0)</f>
        <v>0</v>
      </c>
      <c r="BI345" s="231">
        <f>IF(N345="nulová",J345,0)</f>
        <v>0</v>
      </c>
      <c r="BJ345" s="18" t="s">
        <v>80</v>
      </c>
      <c r="BK345" s="231">
        <f>ROUND(I345*H345,2)</f>
        <v>0</v>
      </c>
      <c r="BL345" s="18" t="s">
        <v>239</v>
      </c>
      <c r="BM345" s="230" t="s">
        <v>1558</v>
      </c>
    </row>
    <row r="346" spans="1:47" s="2" customFormat="1" ht="12">
      <c r="A346" s="39"/>
      <c r="B346" s="40"/>
      <c r="C346" s="41"/>
      <c r="D346" s="232" t="s">
        <v>141</v>
      </c>
      <c r="E346" s="41"/>
      <c r="F346" s="233" t="s">
        <v>1559</v>
      </c>
      <c r="G346" s="41"/>
      <c r="H346" s="41"/>
      <c r="I346" s="137"/>
      <c r="J346" s="41"/>
      <c r="K346" s="41"/>
      <c r="L346" s="45"/>
      <c r="M346" s="234"/>
      <c r="N346" s="235"/>
      <c r="O346" s="85"/>
      <c r="P346" s="85"/>
      <c r="Q346" s="85"/>
      <c r="R346" s="85"/>
      <c r="S346" s="85"/>
      <c r="T346" s="86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T346" s="18" t="s">
        <v>141</v>
      </c>
      <c r="AU346" s="18" t="s">
        <v>82</v>
      </c>
    </row>
    <row r="347" spans="1:51" s="13" customFormat="1" ht="12">
      <c r="A347" s="13"/>
      <c r="B347" s="236"/>
      <c r="C347" s="237"/>
      <c r="D347" s="232" t="s">
        <v>143</v>
      </c>
      <c r="E347" s="238" t="s">
        <v>19</v>
      </c>
      <c r="F347" s="239" t="s">
        <v>1560</v>
      </c>
      <c r="G347" s="237"/>
      <c r="H347" s="238" t="s">
        <v>19</v>
      </c>
      <c r="I347" s="240"/>
      <c r="J347" s="237"/>
      <c r="K347" s="237"/>
      <c r="L347" s="241"/>
      <c r="M347" s="242"/>
      <c r="N347" s="243"/>
      <c r="O347" s="243"/>
      <c r="P347" s="243"/>
      <c r="Q347" s="243"/>
      <c r="R347" s="243"/>
      <c r="S347" s="243"/>
      <c r="T347" s="244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5" t="s">
        <v>143</v>
      </c>
      <c r="AU347" s="245" t="s">
        <v>82</v>
      </c>
      <c r="AV347" s="13" t="s">
        <v>80</v>
      </c>
      <c r="AW347" s="13" t="s">
        <v>33</v>
      </c>
      <c r="AX347" s="13" t="s">
        <v>72</v>
      </c>
      <c r="AY347" s="245" t="s">
        <v>132</v>
      </c>
    </row>
    <row r="348" spans="1:51" s="14" customFormat="1" ht="12">
      <c r="A348" s="14"/>
      <c r="B348" s="246"/>
      <c r="C348" s="247"/>
      <c r="D348" s="232" t="s">
        <v>143</v>
      </c>
      <c r="E348" s="248" t="s">
        <v>19</v>
      </c>
      <c r="F348" s="249" t="s">
        <v>1561</v>
      </c>
      <c r="G348" s="247"/>
      <c r="H348" s="250">
        <v>2</v>
      </c>
      <c r="I348" s="251"/>
      <c r="J348" s="247"/>
      <c r="K348" s="247"/>
      <c r="L348" s="252"/>
      <c r="M348" s="253"/>
      <c r="N348" s="254"/>
      <c r="O348" s="254"/>
      <c r="P348" s="254"/>
      <c r="Q348" s="254"/>
      <c r="R348" s="254"/>
      <c r="S348" s="254"/>
      <c r="T348" s="255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56" t="s">
        <v>143</v>
      </c>
      <c r="AU348" s="256" t="s">
        <v>82</v>
      </c>
      <c r="AV348" s="14" t="s">
        <v>82</v>
      </c>
      <c r="AW348" s="14" t="s">
        <v>33</v>
      </c>
      <c r="AX348" s="14" t="s">
        <v>72</v>
      </c>
      <c r="AY348" s="256" t="s">
        <v>132</v>
      </c>
    </row>
    <row r="349" spans="1:51" s="15" customFormat="1" ht="12">
      <c r="A349" s="15"/>
      <c r="B349" s="257"/>
      <c r="C349" s="258"/>
      <c r="D349" s="232" t="s">
        <v>143</v>
      </c>
      <c r="E349" s="259" t="s">
        <v>19</v>
      </c>
      <c r="F349" s="260" t="s">
        <v>148</v>
      </c>
      <c r="G349" s="258"/>
      <c r="H349" s="261">
        <v>2</v>
      </c>
      <c r="I349" s="262"/>
      <c r="J349" s="258"/>
      <c r="K349" s="258"/>
      <c r="L349" s="263"/>
      <c r="M349" s="264"/>
      <c r="N349" s="265"/>
      <c r="O349" s="265"/>
      <c r="P349" s="265"/>
      <c r="Q349" s="265"/>
      <c r="R349" s="265"/>
      <c r="S349" s="265"/>
      <c r="T349" s="266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T349" s="267" t="s">
        <v>143</v>
      </c>
      <c r="AU349" s="267" t="s">
        <v>82</v>
      </c>
      <c r="AV349" s="15" t="s">
        <v>139</v>
      </c>
      <c r="AW349" s="15" t="s">
        <v>33</v>
      </c>
      <c r="AX349" s="15" t="s">
        <v>80</v>
      </c>
      <c r="AY349" s="267" t="s">
        <v>132</v>
      </c>
    </row>
    <row r="350" spans="1:65" s="2" customFormat="1" ht="16.5" customHeight="1">
      <c r="A350" s="39"/>
      <c r="B350" s="40"/>
      <c r="C350" s="268" t="s">
        <v>654</v>
      </c>
      <c r="D350" s="268" t="s">
        <v>220</v>
      </c>
      <c r="E350" s="269" t="s">
        <v>1562</v>
      </c>
      <c r="F350" s="270" t="s">
        <v>1563</v>
      </c>
      <c r="G350" s="271" t="s">
        <v>834</v>
      </c>
      <c r="H350" s="272">
        <v>1</v>
      </c>
      <c r="I350" s="273"/>
      <c r="J350" s="274">
        <f>ROUND(I350*H350,2)</f>
        <v>0</v>
      </c>
      <c r="K350" s="270" t="s">
        <v>19</v>
      </c>
      <c r="L350" s="275"/>
      <c r="M350" s="276" t="s">
        <v>19</v>
      </c>
      <c r="N350" s="277" t="s">
        <v>43</v>
      </c>
      <c r="O350" s="85"/>
      <c r="P350" s="228">
        <f>O350*H350</f>
        <v>0</v>
      </c>
      <c r="Q350" s="228">
        <v>0</v>
      </c>
      <c r="R350" s="228">
        <f>Q350*H350</f>
        <v>0</v>
      </c>
      <c r="S350" s="228">
        <v>0</v>
      </c>
      <c r="T350" s="229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30" t="s">
        <v>396</v>
      </c>
      <c r="AT350" s="230" t="s">
        <v>220</v>
      </c>
      <c r="AU350" s="230" t="s">
        <v>82</v>
      </c>
      <c r="AY350" s="18" t="s">
        <v>132</v>
      </c>
      <c r="BE350" s="231">
        <f>IF(N350="základní",J350,0)</f>
        <v>0</v>
      </c>
      <c r="BF350" s="231">
        <f>IF(N350="snížená",J350,0)</f>
        <v>0</v>
      </c>
      <c r="BG350" s="231">
        <f>IF(N350="zákl. přenesená",J350,0)</f>
        <v>0</v>
      </c>
      <c r="BH350" s="231">
        <f>IF(N350="sníž. přenesená",J350,0)</f>
        <v>0</v>
      </c>
      <c r="BI350" s="231">
        <f>IF(N350="nulová",J350,0)</f>
        <v>0</v>
      </c>
      <c r="BJ350" s="18" t="s">
        <v>80</v>
      </c>
      <c r="BK350" s="231">
        <f>ROUND(I350*H350,2)</f>
        <v>0</v>
      </c>
      <c r="BL350" s="18" t="s">
        <v>239</v>
      </c>
      <c r="BM350" s="230" t="s">
        <v>1564</v>
      </c>
    </row>
    <row r="351" spans="1:47" s="2" customFormat="1" ht="12">
      <c r="A351" s="39"/>
      <c r="B351" s="40"/>
      <c r="C351" s="41"/>
      <c r="D351" s="232" t="s">
        <v>141</v>
      </c>
      <c r="E351" s="41"/>
      <c r="F351" s="233" t="s">
        <v>1563</v>
      </c>
      <c r="G351" s="41"/>
      <c r="H351" s="41"/>
      <c r="I351" s="137"/>
      <c r="J351" s="41"/>
      <c r="K351" s="41"/>
      <c r="L351" s="45"/>
      <c r="M351" s="234"/>
      <c r="N351" s="235"/>
      <c r="O351" s="85"/>
      <c r="P351" s="85"/>
      <c r="Q351" s="85"/>
      <c r="R351" s="85"/>
      <c r="S351" s="85"/>
      <c r="T351" s="86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T351" s="18" t="s">
        <v>141</v>
      </c>
      <c r="AU351" s="18" t="s">
        <v>82</v>
      </c>
    </row>
    <row r="352" spans="1:65" s="2" customFormat="1" ht="16.5" customHeight="1">
      <c r="A352" s="39"/>
      <c r="B352" s="40"/>
      <c r="C352" s="268" t="s">
        <v>661</v>
      </c>
      <c r="D352" s="268" t="s">
        <v>220</v>
      </c>
      <c r="E352" s="269" t="s">
        <v>1565</v>
      </c>
      <c r="F352" s="270" t="s">
        <v>1566</v>
      </c>
      <c r="G352" s="271" t="s">
        <v>834</v>
      </c>
      <c r="H352" s="272">
        <v>1</v>
      </c>
      <c r="I352" s="273"/>
      <c r="J352" s="274">
        <f>ROUND(I352*H352,2)</f>
        <v>0</v>
      </c>
      <c r="K352" s="270" t="s">
        <v>19</v>
      </c>
      <c r="L352" s="275"/>
      <c r="M352" s="276" t="s">
        <v>19</v>
      </c>
      <c r="N352" s="277" t="s">
        <v>43</v>
      </c>
      <c r="O352" s="85"/>
      <c r="P352" s="228">
        <f>O352*H352</f>
        <v>0</v>
      </c>
      <c r="Q352" s="228">
        <v>0</v>
      </c>
      <c r="R352" s="228">
        <f>Q352*H352</f>
        <v>0</v>
      </c>
      <c r="S352" s="228">
        <v>0</v>
      </c>
      <c r="T352" s="229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30" t="s">
        <v>396</v>
      </c>
      <c r="AT352" s="230" t="s">
        <v>220</v>
      </c>
      <c r="AU352" s="230" t="s">
        <v>82</v>
      </c>
      <c r="AY352" s="18" t="s">
        <v>132</v>
      </c>
      <c r="BE352" s="231">
        <f>IF(N352="základní",J352,0)</f>
        <v>0</v>
      </c>
      <c r="BF352" s="231">
        <f>IF(N352="snížená",J352,0)</f>
        <v>0</v>
      </c>
      <c r="BG352" s="231">
        <f>IF(N352="zákl. přenesená",J352,0)</f>
        <v>0</v>
      </c>
      <c r="BH352" s="231">
        <f>IF(N352="sníž. přenesená",J352,0)</f>
        <v>0</v>
      </c>
      <c r="BI352" s="231">
        <f>IF(N352="nulová",J352,0)</f>
        <v>0</v>
      </c>
      <c r="BJ352" s="18" t="s">
        <v>80</v>
      </c>
      <c r="BK352" s="231">
        <f>ROUND(I352*H352,2)</f>
        <v>0</v>
      </c>
      <c r="BL352" s="18" t="s">
        <v>239</v>
      </c>
      <c r="BM352" s="230" t="s">
        <v>1567</v>
      </c>
    </row>
    <row r="353" spans="1:47" s="2" customFormat="1" ht="12">
      <c r="A353" s="39"/>
      <c r="B353" s="40"/>
      <c r="C353" s="41"/>
      <c r="D353" s="232" t="s">
        <v>141</v>
      </c>
      <c r="E353" s="41"/>
      <c r="F353" s="233" t="s">
        <v>1566</v>
      </c>
      <c r="G353" s="41"/>
      <c r="H353" s="41"/>
      <c r="I353" s="137"/>
      <c r="J353" s="41"/>
      <c r="K353" s="41"/>
      <c r="L353" s="45"/>
      <c r="M353" s="234"/>
      <c r="N353" s="235"/>
      <c r="O353" s="85"/>
      <c r="P353" s="85"/>
      <c r="Q353" s="85"/>
      <c r="R353" s="85"/>
      <c r="S353" s="85"/>
      <c r="T353" s="86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T353" s="18" t="s">
        <v>141</v>
      </c>
      <c r="AU353" s="18" t="s">
        <v>82</v>
      </c>
    </row>
    <row r="354" spans="1:65" s="2" customFormat="1" ht="21.75" customHeight="1">
      <c r="A354" s="39"/>
      <c r="B354" s="40"/>
      <c r="C354" s="219" t="s">
        <v>666</v>
      </c>
      <c r="D354" s="219" t="s">
        <v>134</v>
      </c>
      <c r="E354" s="220" t="s">
        <v>1568</v>
      </c>
      <c r="F354" s="221" t="s">
        <v>1569</v>
      </c>
      <c r="G354" s="222" t="s">
        <v>227</v>
      </c>
      <c r="H354" s="223">
        <v>2</v>
      </c>
      <c r="I354" s="224"/>
      <c r="J354" s="225">
        <f>ROUND(I354*H354,2)</f>
        <v>0</v>
      </c>
      <c r="K354" s="221" t="s">
        <v>138</v>
      </c>
      <c r="L354" s="45"/>
      <c r="M354" s="226" t="s">
        <v>19</v>
      </c>
      <c r="N354" s="227" t="s">
        <v>43</v>
      </c>
      <c r="O354" s="85"/>
      <c r="P354" s="228">
        <f>O354*H354</f>
        <v>0</v>
      </c>
      <c r="Q354" s="228">
        <v>0</v>
      </c>
      <c r="R354" s="228">
        <f>Q354*H354</f>
        <v>0</v>
      </c>
      <c r="S354" s="228">
        <v>0</v>
      </c>
      <c r="T354" s="229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30" t="s">
        <v>239</v>
      </c>
      <c r="AT354" s="230" t="s">
        <v>134</v>
      </c>
      <c r="AU354" s="230" t="s">
        <v>82</v>
      </c>
      <c r="AY354" s="18" t="s">
        <v>132</v>
      </c>
      <c r="BE354" s="231">
        <f>IF(N354="základní",J354,0)</f>
        <v>0</v>
      </c>
      <c r="BF354" s="231">
        <f>IF(N354="snížená",J354,0)</f>
        <v>0</v>
      </c>
      <c r="BG354" s="231">
        <f>IF(N354="zákl. přenesená",J354,0)</f>
        <v>0</v>
      </c>
      <c r="BH354" s="231">
        <f>IF(N354="sníž. přenesená",J354,0)</f>
        <v>0</v>
      </c>
      <c r="BI354" s="231">
        <f>IF(N354="nulová",J354,0)</f>
        <v>0</v>
      </c>
      <c r="BJ354" s="18" t="s">
        <v>80</v>
      </c>
      <c r="BK354" s="231">
        <f>ROUND(I354*H354,2)</f>
        <v>0</v>
      </c>
      <c r="BL354" s="18" t="s">
        <v>239</v>
      </c>
      <c r="BM354" s="230" t="s">
        <v>1570</v>
      </c>
    </row>
    <row r="355" spans="1:47" s="2" customFormat="1" ht="12">
      <c r="A355" s="39"/>
      <c r="B355" s="40"/>
      <c r="C355" s="41"/>
      <c r="D355" s="232" t="s">
        <v>141</v>
      </c>
      <c r="E355" s="41"/>
      <c r="F355" s="233" t="s">
        <v>1571</v>
      </c>
      <c r="G355" s="41"/>
      <c r="H355" s="41"/>
      <c r="I355" s="137"/>
      <c r="J355" s="41"/>
      <c r="K355" s="41"/>
      <c r="L355" s="45"/>
      <c r="M355" s="234"/>
      <c r="N355" s="235"/>
      <c r="O355" s="85"/>
      <c r="P355" s="85"/>
      <c r="Q355" s="85"/>
      <c r="R355" s="85"/>
      <c r="S355" s="85"/>
      <c r="T355" s="86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T355" s="18" t="s">
        <v>141</v>
      </c>
      <c r="AU355" s="18" t="s">
        <v>82</v>
      </c>
    </row>
    <row r="356" spans="1:51" s="13" customFormat="1" ht="12">
      <c r="A356" s="13"/>
      <c r="B356" s="236"/>
      <c r="C356" s="237"/>
      <c r="D356" s="232" t="s">
        <v>143</v>
      </c>
      <c r="E356" s="238" t="s">
        <v>19</v>
      </c>
      <c r="F356" s="239" t="s">
        <v>1572</v>
      </c>
      <c r="G356" s="237"/>
      <c r="H356" s="238" t="s">
        <v>19</v>
      </c>
      <c r="I356" s="240"/>
      <c r="J356" s="237"/>
      <c r="K356" s="237"/>
      <c r="L356" s="241"/>
      <c r="M356" s="242"/>
      <c r="N356" s="243"/>
      <c r="O356" s="243"/>
      <c r="P356" s="243"/>
      <c r="Q356" s="243"/>
      <c r="R356" s="243"/>
      <c r="S356" s="243"/>
      <c r="T356" s="244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5" t="s">
        <v>143</v>
      </c>
      <c r="AU356" s="245" t="s">
        <v>82</v>
      </c>
      <c r="AV356" s="13" t="s">
        <v>80</v>
      </c>
      <c r="AW356" s="13" t="s">
        <v>33</v>
      </c>
      <c r="AX356" s="13" t="s">
        <v>72</v>
      </c>
      <c r="AY356" s="245" t="s">
        <v>132</v>
      </c>
    </row>
    <row r="357" spans="1:51" s="14" customFormat="1" ht="12">
      <c r="A357" s="14"/>
      <c r="B357" s="246"/>
      <c r="C357" s="247"/>
      <c r="D357" s="232" t="s">
        <v>143</v>
      </c>
      <c r="E357" s="248" t="s">
        <v>19</v>
      </c>
      <c r="F357" s="249" t="s">
        <v>82</v>
      </c>
      <c r="G357" s="247"/>
      <c r="H357" s="250">
        <v>2</v>
      </c>
      <c r="I357" s="251"/>
      <c r="J357" s="247"/>
      <c r="K357" s="247"/>
      <c r="L357" s="252"/>
      <c r="M357" s="253"/>
      <c r="N357" s="254"/>
      <c r="O357" s="254"/>
      <c r="P357" s="254"/>
      <c r="Q357" s="254"/>
      <c r="R357" s="254"/>
      <c r="S357" s="254"/>
      <c r="T357" s="255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56" t="s">
        <v>143</v>
      </c>
      <c r="AU357" s="256" t="s">
        <v>82</v>
      </c>
      <c r="AV357" s="14" t="s">
        <v>82</v>
      </c>
      <c r="AW357" s="14" t="s">
        <v>33</v>
      </c>
      <c r="AX357" s="14" t="s">
        <v>72</v>
      </c>
      <c r="AY357" s="256" t="s">
        <v>132</v>
      </c>
    </row>
    <row r="358" spans="1:51" s="15" customFormat="1" ht="12">
      <c r="A358" s="15"/>
      <c r="B358" s="257"/>
      <c r="C358" s="258"/>
      <c r="D358" s="232" t="s">
        <v>143</v>
      </c>
      <c r="E358" s="259" t="s">
        <v>19</v>
      </c>
      <c r="F358" s="260" t="s">
        <v>148</v>
      </c>
      <c r="G358" s="258"/>
      <c r="H358" s="261">
        <v>2</v>
      </c>
      <c r="I358" s="262"/>
      <c r="J358" s="258"/>
      <c r="K358" s="258"/>
      <c r="L358" s="263"/>
      <c r="M358" s="264"/>
      <c r="N358" s="265"/>
      <c r="O358" s="265"/>
      <c r="P358" s="265"/>
      <c r="Q358" s="265"/>
      <c r="R358" s="265"/>
      <c r="S358" s="265"/>
      <c r="T358" s="266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T358" s="267" t="s">
        <v>143</v>
      </c>
      <c r="AU358" s="267" t="s">
        <v>82</v>
      </c>
      <c r="AV358" s="15" t="s">
        <v>139</v>
      </c>
      <c r="AW358" s="15" t="s">
        <v>33</v>
      </c>
      <c r="AX358" s="15" t="s">
        <v>80</v>
      </c>
      <c r="AY358" s="267" t="s">
        <v>132</v>
      </c>
    </row>
    <row r="359" spans="1:65" s="2" customFormat="1" ht="16.5" customHeight="1">
      <c r="A359" s="39"/>
      <c r="B359" s="40"/>
      <c r="C359" s="268" t="s">
        <v>670</v>
      </c>
      <c r="D359" s="268" t="s">
        <v>220</v>
      </c>
      <c r="E359" s="269" t="s">
        <v>1573</v>
      </c>
      <c r="F359" s="270" t="s">
        <v>1574</v>
      </c>
      <c r="G359" s="271" t="s">
        <v>834</v>
      </c>
      <c r="H359" s="272">
        <v>2</v>
      </c>
      <c r="I359" s="273"/>
      <c r="J359" s="274">
        <f>ROUND(I359*H359,2)</f>
        <v>0</v>
      </c>
      <c r="K359" s="270" t="s">
        <v>19</v>
      </c>
      <c r="L359" s="275"/>
      <c r="M359" s="276" t="s">
        <v>19</v>
      </c>
      <c r="N359" s="277" t="s">
        <v>43</v>
      </c>
      <c r="O359" s="85"/>
      <c r="P359" s="228">
        <f>O359*H359</f>
        <v>0</v>
      </c>
      <c r="Q359" s="228">
        <v>0</v>
      </c>
      <c r="R359" s="228">
        <f>Q359*H359</f>
        <v>0</v>
      </c>
      <c r="S359" s="228">
        <v>0</v>
      </c>
      <c r="T359" s="229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30" t="s">
        <v>396</v>
      </c>
      <c r="AT359" s="230" t="s">
        <v>220</v>
      </c>
      <c r="AU359" s="230" t="s">
        <v>82</v>
      </c>
      <c r="AY359" s="18" t="s">
        <v>132</v>
      </c>
      <c r="BE359" s="231">
        <f>IF(N359="základní",J359,0)</f>
        <v>0</v>
      </c>
      <c r="BF359" s="231">
        <f>IF(N359="snížená",J359,0)</f>
        <v>0</v>
      </c>
      <c r="BG359" s="231">
        <f>IF(N359="zákl. přenesená",J359,0)</f>
        <v>0</v>
      </c>
      <c r="BH359" s="231">
        <f>IF(N359="sníž. přenesená",J359,0)</f>
        <v>0</v>
      </c>
      <c r="BI359" s="231">
        <f>IF(N359="nulová",J359,0)</f>
        <v>0</v>
      </c>
      <c r="BJ359" s="18" t="s">
        <v>80</v>
      </c>
      <c r="BK359" s="231">
        <f>ROUND(I359*H359,2)</f>
        <v>0</v>
      </c>
      <c r="BL359" s="18" t="s">
        <v>239</v>
      </c>
      <c r="BM359" s="230" t="s">
        <v>1575</v>
      </c>
    </row>
    <row r="360" spans="1:47" s="2" customFormat="1" ht="12">
      <c r="A360" s="39"/>
      <c r="B360" s="40"/>
      <c r="C360" s="41"/>
      <c r="D360" s="232" t="s">
        <v>141</v>
      </c>
      <c r="E360" s="41"/>
      <c r="F360" s="233" t="s">
        <v>1574</v>
      </c>
      <c r="G360" s="41"/>
      <c r="H360" s="41"/>
      <c r="I360" s="137"/>
      <c r="J360" s="41"/>
      <c r="K360" s="41"/>
      <c r="L360" s="45"/>
      <c r="M360" s="234"/>
      <c r="N360" s="235"/>
      <c r="O360" s="85"/>
      <c r="P360" s="85"/>
      <c r="Q360" s="85"/>
      <c r="R360" s="85"/>
      <c r="S360" s="85"/>
      <c r="T360" s="86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T360" s="18" t="s">
        <v>141</v>
      </c>
      <c r="AU360" s="18" t="s">
        <v>82</v>
      </c>
    </row>
    <row r="361" spans="1:65" s="2" customFormat="1" ht="21.75" customHeight="1">
      <c r="A361" s="39"/>
      <c r="B361" s="40"/>
      <c r="C361" s="219" t="s">
        <v>676</v>
      </c>
      <c r="D361" s="219" t="s">
        <v>134</v>
      </c>
      <c r="E361" s="220" t="s">
        <v>1576</v>
      </c>
      <c r="F361" s="221" t="s">
        <v>1577</v>
      </c>
      <c r="G361" s="222" t="s">
        <v>227</v>
      </c>
      <c r="H361" s="223">
        <v>2</v>
      </c>
      <c r="I361" s="224"/>
      <c r="J361" s="225">
        <f>ROUND(I361*H361,2)</f>
        <v>0</v>
      </c>
      <c r="K361" s="221" t="s">
        <v>138</v>
      </c>
      <c r="L361" s="45"/>
      <c r="M361" s="226" t="s">
        <v>19</v>
      </c>
      <c r="N361" s="227" t="s">
        <v>43</v>
      </c>
      <c r="O361" s="85"/>
      <c r="P361" s="228">
        <f>O361*H361</f>
        <v>0</v>
      </c>
      <c r="Q361" s="228">
        <v>0</v>
      </c>
      <c r="R361" s="228">
        <f>Q361*H361</f>
        <v>0</v>
      </c>
      <c r="S361" s="228">
        <v>0</v>
      </c>
      <c r="T361" s="229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30" t="s">
        <v>239</v>
      </c>
      <c r="AT361" s="230" t="s">
        <v>134</v>
      </c>
      <c r="AU361" s="230" t="s">
        <v>82</v>
      </c>
      <c r="AY361" s="18" t="s">
        <v>132</v>
      </c>
      <c r="BE361" s="231">
        <f>IF(N361="základní",J361,0)</f>
        <v>0</v>
      </c>
      <c r="BF361" s="231">
        <f>IF(N361="snížená",J361,0)</f>
        <v>0</v>
      </c>
      <c r="BG361" s="231">
        <f>IF(N361="zákl. přenesená",J361,0)</f>
        <v>0</v>
      </c>
      <c r="BH361" s="231">
        <f>IF(N361="sníž. přenesená",J361,0)</f>
        <v>0</v>
      </c>
      <c r="BI361" s="231">
        <f>IF(N361="nulová",J361,0)</f>
        <v>0</v>
      </c>
      <c r="BJ361" s="18" t="s">
        <v>80</v>
      </c>
      <c r="BK361" s="231">
        <f>ROUND(I361*H361,2)</f>
        <v>0</v>
      </c>
      <c r="BL361" s="18" t="s">
        <v>239</v>
      </c>
      <c r="BM361" s="230" t="s">
        <v>1578</v>
      </c>
    </row>
    <row r="362" spans="1:47" s="2" customFormat="1" ht="12">
      <c r="A362" s="39"/>
      <c r="B362" s="40"/>
      <c r="C362" s="41"/>
      <c r="D362" s="232" t="s">
        <v>141</v>
      </c>
      <c r="E362" s="41"/>
      <c r="F362" s="233" t="s">
        <v>1579</v>
      </c>
      <c r="G362" s="41"/>
      <c r="H362" s="41"/>
      <c r="I362" s="137"/>
      <c r="J362" s="41"/>
      <c r="K362" s="41"/>
      <c r="L362" s="45"/>
      <c r="M362" s="234"/>
      <c r="N362" s="235"/>
      <c r="O362" s="85"/>
      <c r="P362" s="85"/>
      <c r="Q362" s="85"/>
      <c r="R362" s="85"/>
      <c r="S362" s="85"/>
      <c r="T362" s="86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T362" s="18" t="s">
        <v>141</v>
      </c>
      <c r="AU362" s="18" t="s">
        <v>82</v>
      </c>
    </row>
    <row r="363" spans="1:51" s="13" customFormat="1" ht="12">
      <c r="A363" s="13"/>
      <c r="B363" s="236"/>
      <c r="C363" s="237"/>
      <c r="D363" s="232" t="s">
        <v>143</v>
      </c>
      <c r="E363" s="238" t="s">
        <v>19</v>
      </c>
      <c r="F363" s="239" t="s">
        <v>1313</v>
      </c>
      <c r="G363" s="237"/>
      <c r="H363" s="238" t="s">
        <v>19</v>
      </c>
      <c r="I363" s="240"/>
      <c r="J363" s="237"/>
      <c r="K363" s="237"/>
      <c r="L363" s="241"/>
      <c r="M363" s="242"/>
      <c r="N363" s="243"/>
      <c r="O363" s="243"/>
      <c r="P363" s="243"/>
      <c r="Q363" s="243"/>
      <c r="R363" s="243"/>
      <c r="S363" s="243"/>
      <c r="T363" s="244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5" t="s">
        <v>143</v>
      </c>
      <c r="AU363" s="245" t="s">
        <v>82</v>
      </c>
      <c r="AV363" s="13" t="s">
        <v>80</v>
      </c>
      <c r="AW363" s="13" t="s">
        <v>33</v>
      </c>
      <c r="AX363" s="13" t="s">
        <v>72</v>
      </c>
      <c r="AY363" s="245" t="s">
        <v>132</v>
      </c>
    </row>
    <row r="364" spans="1:51" s="14" customFormat="1" ht="12">
      <c r="A364" s="14"/>
      <c r="B364" s="246"/>
      <c r="C364" s="247"/>
      <c r="D364" s="232" t="s">
        <v>143</v>
      </c>
      <c r="E364" s="248" t="s">
        <v>19</v>
      </c>
      <c r="F364" s="249" t="s">
        <v>80</v>
      </c>
      <c r="G364" s="247"/>
      <c r="H364" s="250">
        <v>1</v>
      </c>
      <c r="I364" s="251"/>
      <c r="J364" s="247"/>
      <c r="K364" s="247"/>
      <c r="L364" s="252"/>
      <c r="M364" s="253"/>
      <c r="N364" s="254"/>
      <c r="O364" s="254"/>
      <c r="P364" s="254"/>
      <c r="Q364" s="254"/>
      <c r="R364" s="254"/>
      <c r="S364" s="254"/>
      <c r="T364" s="255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56" t="s">
        <v>143</v>
      </c>
      <c r="AU364" s="256" t="s">
        <v>82</v>
      </c>
      <c r="AV364" s="14" t="s">
        <v>82</v>
      </c>
      <c r="AW364" s="14" t="s">
        <v>33</v>
      </c>
      <c r="AX364" s="14" t="s">
        <v>72</v>
      </c>
      <c r="AY364" s="256" t="s">
        <v>132</v>
      </c>
    </row>
    <row r="365" spans="1:51" s="13" customFormat="1" ht="12">
      <c r="A365" s="13"/>
      <c r="B365" s="236"/>
      <c r="C365" s="237"/>
      <c r="D365" s="232" t="s">
        <v>143</v>
      </c>
      <c r="E365" s="238" t="s">
        <v>19</v>
      </c>
      <c r="F365" s="239" t="s">
        <v>1315</v>
      </c>
      <c r="G365" s="237"/>
      <c r="H365" s="238" t="s">
        <v>19</v>
      </c>
      <c r="I365" s="240"/>
      <c r="J365" s="237"/>
      <c r="K365" s="237"/>
      <c r="L365" s="241"/>
      <c r="M365" s="242"/>
      <c r="N365" s="243"/>
      <c r="O365" s="243"/>
      <c r="P365" s="243"/>
      <c r="Q365" s="243"/>
      <c r="R365" s="243"/>
      <c r="S365" s="243"/>
      <c r="T365" s="244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5" t="s">
        <v>143</v>
      </c>
      <c r="AU365" s="245" t="s">
        <v>82</v>
      </c>
      <c r="AV365" s="13" t="s">
        <v>80</v>
      </c>
      <c r="AW365" s="13" t="s">
        <v>33</v>
      </c>
      <c r="AX365" s="13" t="s">
        <v>72</v>
      </c>
      <c r="AY365" s="245" t="s">
        <v>132</v>
      </c>
    </row>
    <row r="366" spans="1:51" s="14" customFormat="1" ht="12">
      <c r="A366" s="14"/>
      <c r="B366" s="246"/>
      <c r="C366" s="247"/>
      <c r="D366" s="232" t="s">
        <v>143</v>
      </c>
      <c r="E366" s="248" t="s">
        <v>19</v>
      </c>
      <c r="F366" s="249" t="s">
        <v>80</v>
      </c>
      <c r="G366" s="247"/>
      <c r="H366" s="250">
        <v>1</v>
      </c>
      <c r="I366" s="251"/>
      <c r="J366" s="247"/>
      <c r="K366" s="247"/>
      <c r="L366" s="252"/>
      <c r="M366" s="253"/>
      <c r="N366" s="254"/>
      <c r="O366" s="254"/>
      <c r="P366" s="254"/>
      <c r="Q366" s="254"/>
      <c r="R366" s="254"/>
      <c r="S366" s="254"/>
      <c r="T366" s="255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56" t="s">
        <v>143</v>
      </c>
      <c r="AU366" s="256" t="s">
        <v>82</v>
      </c>
      <c r="AV366" s="14" t="s">
        <v>82</v>
      </c>
      <c r="AW366" s="14" t="s">
        <v>33</v>
      </c>
      <c r="AX366" s="14" t="s">
        <v>72</v>
      </c>
      <c r="AY366" s="256" t="s">
        <v>132</v>
      </c>
    </row>
    <row r="367" spans="1:51" s="15" customFormat="1" ht="12">
      <c r="A367" s="15"/>
      <c r="B367" s="257"/>
      <c r="C367" s="258"/>
      <c r="D367" s="232" t="s">
        <v>143</v>
      </c>
      <c r="E367" s="259" t="s">
        <v>19</v>
      </c>
      <c r="F367" s="260" t="s">
        <v>148</v>
      </c>
      <c r="G367" s="258"/>
      <c r="H367" s="261">
        <v>2</v>
      </c>
      <c r="I367" s="262"/>
      <c r="J367" s="258"/>
      <c r="K367" s="258"/>
      <c r="L367" s="263"/>
      <c r="M367" s="264"/>
      <c r="N367" s="265"/>
      <c r="O367" s="265"/>
      <c r="P367" s="265"/>
      <c r="Q367" s="265"/>
      <c r="R367" s="265"/>
      <c r="S367" s="265"/>
      <c r="T367" s="266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T367" s="267" t="s">
        <v>143</v>
      </c>
      <c r="AU367" s="267" t="s">
        <v>82</v>
      </c>
      <c r="AV367" s="15" t="s">
        <v>139</v>
      </c>
      <c r="AW367" s="15" t="s">
        <v>33</v>
      </c>
      <c r="AX367" s="15" t="s">
        <v>80</v>
      </c>
      <c r="AY367" s="267" t="s">
        <v>132</v>
      </c>
    </row>
    <row r="368" spans="1:65" s="2" customFormat="1" ht="16.5" customHeight="1">
      <c r="A368" s="39"/>
      <c r="B368" s="40"/>
      <c r="C368" s="268" t="s">
        <v>683</v>
      </c>
      <c r="D368" s="268" t="s">
        <v>220</v>
      </c>
      <c r="E368" s="269" t="s">
        <v>1580</v>
      </c>
      <c r="F368" s="270" t="s">
        <v>1581</v>
      </c>
      <c r="G368" s="271" t="s">
        <v>834</v>
      </c>
      <c r="H368" s="272">
        <v>1</v>
      </c>
      <c r="I368" s="273"/>
      <c r="J368" s="274">
        <f>ROUND(I368*H368,2)</f>
        <v>0</v>
      </c>
      <c r="K368" s="270" t="s">
        <v>19</v>
      </c>
      <c r="L368" s="275"/>
      <c r="M368" s="276" t="s">
        <v>19</v>
      </c>
      <c r="N368" s="277" t="s">
        <v>43</v>
      </c>
      <c r="O368" s="85"/>
      <c r="P368" s="228">
        <f>O368*H368</f>
        <v>0</v>
      </c>
      <c r="Q368" s="228">
        <v>0</v>
      </c>
      <c r="R368" s="228">
        <f>Q368*H368</f>
        <v>0</v>
      </c>
      <c r="S368" s="228">
        <v>0</v>
      </c>
      <c r="T368" s="229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30" t="s">
        <v>396</v>
      </c>
      <c r="AT368" s="230" t="s">
        <v>220</v>
      </c>
      <c r="AU368" s="230" t="s">
        <v>82</v>
      </c>
      <c r="AY368" s="18" t="s">
        <v>132</v>
      </c>
      <c r="BE368" s="231">
        <f>IF(N368="základní",J368,0)</f>
        <v>0</v>
      </c>
      <c r="BF368" s="231">
        <f>IF(N368="snížená",J368,0)</f>
        <v>0</v>
      </c>
      <c r="BG368" s="231">
        <f>IF(N368="zákl. přenesená",J368,0)</f>
        <v>0</v>
      </c>
      <c r="BH368" s="231">
        <f>IF(N368="sníž. přenesená",J368,0)</f>
        <v>0</v>
      </c>
      <c r="BI368" s="231">
        <f>IF(N368="nulová",J368,0)</f>
        <v>0</v>
      </c>
      <c r="BJ368" s="18" t="s">
        <v>80</v>
      </c>
      <c r="BK368" s="231">
        <f>ROUND(I368*H368,2)</f>
        <v>0</v>
      </c>
      <c r="BL368" s="18" t="s">
        <v>239</v>
      </c>
      <c r="BM368" s="230" t="s">
        <v>1582</v>
      </c>
    </row>
    <row r="369" spans="1:47" s="2" customFormat="1" ht="12">
      <c r="A369" s="39"/>
      <c r="B369" s="40"/>
      <c r="C369" s="41"/>
      <c r="D369" s="232" t="s">
        <v>141</v>
      </c>
      <c r="E369" s="41"/>
      <c r="F369" s="233" t="s">
        <v>1581</v>
      </c>
      <c r="G369" s="41"/>
      <c r="H369" s="41"/>
      <c r="I369" s="137"/>
      <c r="J369" s="41"/>
      <c r="K369" s="41"/>
      <c r="L369" s="45"/>
      <c r="M369" s="234"/>
      <c r="N369" s="235"/>
      <c r="O369" s="85"/>
      <c r="P369" s="85"/>
      <c r="Q369" s="85"/>
      <c r="R369" s="85"/>
      <c r="S369" s="85"/>
      <c r="T369" s="86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T369" s="18" t="s">
        <v>141</v>
      </c>
      <c r="AU369" s="18" t="s">
        <v>82</v>
      </c>
    </row>
    <row r="370" spans="1:65" s="2" customFormat="1" ht="16.5" customHeight="1">
      <c r="A370" s="39"/>
      <c r="B370" s="40"/>
      <c r="C370" s="268" t="s">
        <v>688</v>
      </c>
      <c r="D370" s="268" t="s">
        <v>220</v>
      </c>
      <c r="E370" s="269" t="s">
        <v>1583</v>
      </c>
      <c r="F370" s="270" t="s">
        <v>1584</v>
      </c>
      <c r="G370" s="271" t="s">
        <v>834</v>
      </c>
      <c r="H370" s="272">
        <v>1</v>
      </c>
      <c r="I370" s="273"/>
      <c r="J370" s="274">
        <f>ROUND(I370*H370,2)</f>
        <v>0</v>
      </c>
      <c r="K370" s="270" t="s">
        <v>19</v>
      </c>
      <c r="L370" s="275"/>
      <c r="M370" s="276" t="s">
        <v>19</v>
      </c>
      <c r="N370" s="277" t="s">
        <v>43</v>
      </c>
      <c r="O370" s="85"/>
      <c r="P370" s="228">
        <f>O370*H370</f>
        <v>0</v>
      </c>
      <c r="Q370" s="228">
        <v>0</v>
      </c>
      <c r="R370" s="228">
        <f>Q370*H370</f>
        <v>0</v>
      </c>
      <c r="S370" s="228">
        <v>0</v>
      </c>
      <c r="T370" s="229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30" t="s">
        <v>396</v>
      </c>
      <c r="AT370" s="230" t="s">
        <v>220</v>
      </c>
      <c r="AU370" s="230" t="s">
        <v>82</v>
      </c>
      <c r="AY370" s="18" t="s">
        <v>132</v>
      </c>
      <c r="BE370" s="231">
        <f>IF(N370="základní",J370,0)</f>
        <v>0</v>
      </c>
      <c r="BF370" s="231">
        <f>IF(N370="snížená",J370,0)</f>
        <v>0</v>
      </c>
      <c r="BG370" s="231">
        <f>IF(N370="zákl. přenesená",J370,0)</f>
        <v>0</v>
      </c>
      <c r="BH370" s="231">
        <f>IF(N370="sníž. přenesená",J370,0)</f>
        <v>0</v>
      </c>
      <c r="BI370" s="231">
        <f>IF(N370="nulová",J370,0)</f>
        <v>0</v>
      </c>
      <c r="BJ370" s="18" t="s">
        <v>80</v>
      </c>
      <c r="BK370" s="231">
        <f>ROUND(I370*H370,2)</f>
        <v>0</v>
      </c>
      <c r="BL370" s="18" t="s">
        <v>239</v>
      </c>
      <c r="BM370" s="230" t="s">
        <v>1585</v>
      </c>
    </row>
    <row r="371" spans="1:47" s="2" customFormat="1" ht="12">
      <c r="A371" s="39"/>
      <c r="B371" s="40"/>
      <c r="C371" s="41"/>
      <c r="D371" s="232" t="s">
        <v>141</v>
      </c>
      <c r="E371" s="41"/>
      <c r="F371" s="233" t="s">
        <v>1584</v>
      </c>
      <c r="G371" s="41"/>
      <c r="H371" s="41"/>
      <c r="I371" s="137"/>
      <c r="J371" s="41"/>
      <c r="K371" s="41"/>
      <c r="L371" s="45"/>
      <c r="M371" s="234"/>
      <c r="N371" s="235"/>
      <c r="O371" s="85"/>
      <c r="P371" s="85"/>
      <c r="Q371" s="85"/>
      <c r="R371" s="85"/>
      <c r="S371" s="85"/>
      <c r="T371" s="86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T371" s="18" t="s">
        <v>141</v>
      </c>
      <c r="AU371" s="18" t="s">
        <v>82</v>
      </c>
    </row>
    <row r="372" spans="1:65" s="2" customFormat="1" ht="21.75" customHeight="1">
      <c r="A372" s="39"/>
      <c r="B372" s="40"/>
      <c r="C372" s="219" t="s">
        <v>693</v>
      </c>
      <c r="D372" s="219" t="s">
        <v>134</v>
      </c>
      <c r="E372" s="220" t="s">
        <v>1586</v>
      </c>
      <c r="F372" s="221" t="s">
        <v>1587</v>
      </c>
      <c r="G372" s="222" t="s">
        <v>368</v>
      </c>
      <c r="H372" s="223">
        <v>75</v>
      </c>
      <c r="I372" s="224"/>
      <c r="J372" s="225">
        <f>ROUND(I372*H372,2)</f>
        <v>0</v>
      </c>
      <c r="K372" s="221" t="s">
        <v>138</v>
      </c>
      <c r="L372" s="45"/>
      <c r="M372" s="226" t="s">
        <v>19</v>
      </c>
      <c r="N372" s="227" t="s">
        <v>43</v>
      </c>
      <c r="O372" s="85"/>
      <c r="P372" s="228">
        <f>O372*H372</f>
        <v>0</v>
      </c>
      <c r="Q372" s="228">
        <v>0</v>
      </c>
      <c r="R372" s="228">
        <f>Q372*H372</f>
        <v>0</v>
      </c>
      <c r="S372" s="228">
        <v>0</v>
      </c>
      <c r="T372" s="229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30" t="s">
        <v>239</v>
      </c>
      <c r="AT372" s="230" t="s">
        <v>134</v>
      </c>
      <c r="AU372" s="230" t="s">
        <v>82</v>
      </c>
      <c r="AY372" s="18" t="s">
        <v>132</v>
      </c>
      <c r="BE372" s="231">
        <f>IF(N372="základní",J372,0)</f>
        <v>0</v>
      </c>
      <c r="BF372" s="231">
        <f>IF(N372="snížená",J372,0)</f>
        <v>0</v>
      </c>
      <c r="BG372" s="231">
        <f>IF(N372="zákl. přenesená",J372,0)</f>
        <v>0</v>
      </c>
      <c r="BH372" s="231">
        <f>IF(N372="sníž. přenesená",J372,0)</f>
        <v>0</v>
      </c>
      <c r="BI372" s="231">
        <f>IF(N372="nulová",J372,0)</f>
        <v>0</v>
      </c>
      <c r="BJ372" s="18" t="s">
        <v>80</v>
      </c>
      <c r="BK372" s="231">
        <f>ROUND(I372*H372,2)</f>
        <v>0</v>
      </c>
      <c r="BL372" s="18" t="s">
        <v>239</v>
      </c>
      <c r="BM372" s="230" t="s">
        <v>1588</v>
      </c>
    </row>
    <row r="373" spans="1:47" s="2" customFormat="1" ht="12">
      <c r="A373" s="39"/>
      <c r="B373" s="40"/>
      <c r="C373" s="41"/>
      <c r="D373" s="232" t="s">
        <v>141</v>
      </c>
      <c r="E373" s="41"/>
      <c r="F373" s="233" t="s">
        <v>1589</v>
      </c>
      <c r="G373" s="41"/>
      <c r="H373" s="41"/>
      <c r="I373" s="137"/>
      <c r="J373" s="41"/>
      <c r="K373" s="41"/>
      <c r="L373" s="45"/>
      <c r="M373" s="234"/>
      <c r="N373" s="235"/>
      <c r="O373" s="85"/>
      <c r="P373" s="85"/>
      <c r="Q373" s="85"/>
      <c r="R373" s="85"/>
      <c r="S373" s="85"/>
      <c r="T373" s="86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T373" s="18" t="s">
        <v>141</v>
      </c>
      <c r="AU373" s="18" t="s">
        <v>82</v>
      </c>
    </row>
    <row r="374" spans="1:51" s="13" customFormat="1" ht="12">
      <c r="A374" s="13"/>
      <c r="B374" s="236"/>
      <c r="C374" s="237"/>
      <c r="D374" s="232" t="s">
        <v>143</v>
      </c>
      <c r="E374" s="238" t="s">
        <v>19</v>
      </c>
      <c r="F374" s="239" t="s">
        <v>1389</v>
      </c>
      <c r="G374" s="237"/>
      <c r="H374" s="238" t="s">
        <v>19</v>
      </c>
      <c r="I374" s="240"/>
      <c r="J374" s="237"/>
      <c r="K374" s="237"/>
      <c r="L374" s="241"/>
      <c r="M374" s="242"/>
      <c r="N374" s="243"/>
      <c r="O374" s="243"/>
      <c r="P374" s="243"/>
      <c r="Q374" s="243"/>
      <c r="R374" s="243"/>
      <c r="S374" s="243"/>
      <c r="T374" s="244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5" t="s">
        <v>143</v>
      </c>
      <c r="AU374" s="245" t="s">
        <v>82</v>
      </c>
      <c r="AV374" s="13" t="s">
        <v>80</v>
      </c>
      <c r="AW374" s="13" t="s">
        <v>33</v>
      </c>
      <c r="AX374" s="13" t="s">
        <v>72</v>
      </c>
      <c r="AY374" s="245" t="s">
        <v>132</v>
      </c>
    </row>
    <row r="375" spans="1:51" s="14" customFormat="1" ht="12">
      <c r="A375" s="14"/>
      <c r="B375" s="246"/>
      <c r="C375" s="247"/>
      <c r="D375" s="232" t="s">
        <v>143</v>
      </c>
      <c r="E375" s="248" t="s">
        <v>19</v>
      </c>
      <c r="F375" s="249" t="s">
        <v>188</v>
      </c>
      <c r="G375" s="247"/>
      <c r="H375" s="250">
        <v>8</v>
      </c>
      <c r="I375" s="251"/>
      <c r="J375" s="247"/>
      <c r="K375" s="247"/>
      <c r="L375" s="252"/>
      <c r="M375" s="253"/>
      <c r="N375" s="254"/>
      <c r="O375" s="254"/>
      <c r="P375" s="254"/>
      <c r="Q375" s="254"/>
      <c r="R375" s="254"/>
      <c r="S375" s="254"/>
      <c r="T375" s="255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56" t="s">
        <v>143</v>
      </c>
      <c r="AU375" s="256" t="s">
        <v>82</v>
      </c>
      <c r="AV375" s="14" t="s">
        <v>82</v>
      </c>
      <c r="AW375" s="14" t="s">
        <v>33</v>
      </c>
      <c r="AX375" s="14" t="s">
        <v>72</v>
      </c>
      <c r="AY375" s="256" t="s">
        <v>132</v>
      </c>
    </row>
    <row r="376" spans="1:51" s="13" customFormat="1" ht="12">
      <c r="A376" s="13"/>
      <c r="B376" s="236"/>
      <c r="C376" s="237"/>
      <c r="D376" s="232" t="s">
        <v>143</v>
      </c>
      <c r="E376" s="238" t="s">
        <v>19</v>
      </c>
      <c r="F376" s="239" t="s">
        <v>1390</v>
      </c>
      <c r="G376" s="237"/>
      <c r="H376" s="238" t="s">
        <v>19</v>
      </c>
      <c r="I376" s="240"/>
      <c r="J376" s="237"/>
      <c r="K376" s="237"/>
      <c r="L376" s="241"/>
      <c r="M376" s="242"/>
      <c r="N376" s="243"/>
      <c r="O376" s="243"/>
      <c r="P376" s="243"/>
      <c r="Q376" s="243"/>
      <c r="R376" s="243"/>
      <c r="S376" s="243"/>
      <c r="T376" s="244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5" t="s">
        <v>143</v>
      </c>
      <c r="AU376" s="245" t="s">
        <v>82</v>
      </c>
      <c r="AV376" s="13" t="s">
        <v>80</v>
      </c>
      <c r="AW376" s="13" t="s">
        <v>33</v>
      </c>
      <c r="AX376" s="13" t="s">
        <v>72</v>
      </c>
      <c r="AY376" s="245" t="s">
        <v>132</v>
      </c>
    </row>
    <row r="377" spans="1:51" s="14" customFormat="1" ht="12">
      <c r="A377" s="14"/>
      <c r="B377" s="246"/>
      <c r="C377" s="247"/>
      <c r="D377" s="232" t="s">
        <v>143</v>
      </c>
      <c r="E377" s="248" t="s">
        <v>19</v>
      </c>
      <c r="F377" s="249" t="s">
        <v>155</v>
      </c>
      <c r="G377" s="247"/>
      <c r="H377" s="250">
        <v>3</v>
      </c>
      <c r="I377" s="251"/>
      <c r="J377" s="247"/>
      <c r="K377" s="247"/>
      <c r="L377" s="252"/>
      <c r="M377" s="253"/>
      <c r="N377" s="254"/>
      <c r="O377" s="254"/>
      <c r="P377" s="254"/>
      <c r="Q377" s="254"/>
      <c r="R377" s="254"/>
      <c r="S377" s="254"/>
      <c r="T377" s="255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56" t="s">
        <v>143</v>
      </c>
      <c r="AU377" s="256" t="s">
        <v>82</v>
      </c>
      <c r="AV377" s="14" t="s">
        <v>82</v>
      </c>
      <c r="AW377" s="14" t="s">
        <v>33</v>
      </c>
      <c r="AX377" s="14" t="s">
        <v>72</v>
      </c>
      <c r="AY377" s="256" t="s">
        <v>132</v>
      </c>
    </row>
    <row r="378" spans="1:51" s="13" customFormat="1" ht="12">
      <c r="A378" s="13"/>
      <c r="B378" s="236"/>
      <c r="C378" s="237"/>
      <c r="D378" s="232" t="s">
        <v>143</v>
      </c>
      <c r="E378" s="238" t="s">
        <v>19</v>
      </c>
      <c r="F378" s="239" t="s">
        <v>1391</v>
      </c>
      <c r="G378" s="237"/>
      <c r="H378" s="238" t="s">
        <v>19</v>
      </c>
      <c r="I378" s="240"/>
      <c r="J378" s="237"/>
      <c r="K378" s="237"/>
      <c r="L378" s="241"/>
      <c r="M378" s="242"/>
      <c r="N378" s="243"/>
      <c r="O378" s="243"/>
      <c r="P378" s="243"/>
      <c r="Q378" s="243"/>
      <c r="R378" s="243"/>
      <c r="S378" s="243"/>
      <c r="T378" s="244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5" t="s">
        <v>143</v>
      </c>
      <c r="AU378" s="245" t="s">
        <v>82</v>
      </c>
      <c r="AV378" s="13" t="s">
        <v>80</v>
      </c>
      <c r="AW378" s="13" t="s">
        <v>33</v>
      </c>
      <c r="AX378" s="13" t="s">
        <v>72</v>
      </c>
      <c r="AY378" s="245" t="s">
        <v>132</v>
      </c>
    </row>
    <row r="379" spans="1:51" s="14" customFormat="1" ht="12">
      <c r="A379" s="14"/>
      <c r="B379" s="246"/>
      <c r="C379" s="247"/>
      <c r="D379" s="232" t="s">
        <v>143</v>
      </c>
      <c r="E379" s="248" t="s">
        <v>19</v>
      </c>
      <c r="F379" s="249" t="s">
        <v>82</v>
      </c>
      <c r="G379" s="247"/>
      <c r="H379" s="250">
        <v>2</v>
      </c>
      <c r="I379" s="251"/>
      <c r="J379" s="247"/>
      <c r="K379" s="247"/>
      <c r="L379" s="252"/>
      <c r="M379" s="253"/>
      <c r="N379" s="254"/>
      <c r="O379" s="254"/>
      <c r="P379" s="254"/>
      <c r="Q379" s="254"/>
      <c r="R379" s="254"/>
      <c r="S379" s="254"/>
      <c r="T379" s="255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56" t="s">
        <v>143</v>
      </c>
      <c r="AU379" s="256" t="s">
        <v>82</v>
      </c>
      <c r="AV379" s="14" t="s">
        <v>82</v>
      </c>
      <c r="AW379" s="14" t="s">
        <v>33</v>
      </c>
      <c r="AX379" s="14" t="s">
        <v>72</v>
      </c>
      <c r="AY379" s="256" t="s">
        <v>132</v>
      </c>
    </row>
    <row r="380" spans="1:51" s="13" customFormat="1" ht="12">
      <c r="A380" s="13"/>
      <c r="B380" s="236"/>
      <c r="C380" s="237"/>
      <c r="D380" s="232" t="s">
        <v>143</v>
      </c>
      <c r="E380" s="238" t="s">
        <v>19</v>
      </c>
      <c r="F380" s="239" t="s">
        <v>1392</v>
      </c>
      <c r="G380" s="237"/>
      <c r="H380" s="238" t="s">
        <v>19</v>
      </c>
      <c r="I380" s="240"/>
      <c r="J380" s="237"/>
      <c r="K380" s="237"/>
      <c r="L380" s="241"/>
      <c r="M380" s="242"/>
      <c r="N380" s="243"/>
      <c r="O380" s="243"/>
      <c r="P380" s="243"/>
      <c r="Q380" s="243"/>
      <c r="R380" s="243"/>
      <c r="S380" s="243"/>
      <c r="T380" s="244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5" t="s">
        <v>143</v>
      </c>
      <c r="AU380" s="245" t="s">
        <v>82</v>
      </c>
      <c r="AV380" s="13" t="s">
        <v>80</v>
      </c>
      <c r="AW380" s="13" t="s">
        <v>33</v>
      </c>
      <c r="AX380" s="13" t="s">
        <v>72</v>
      </c>
      <c r="AY380" s="245" t="s">
        <v>132</v>
      </c>
    </row>
    <row r="381" spans="1:51" s="14" customFormat="1" ht="12">
      <c r="A381" s="14"/>
      <c r="B381" s="246"/>
      <c r="C381" s="247"/>
      <c r="D381" s="232" t="s">
        <v>143</v>
      </c>
      <c r="E381" s="248" t="s">
        <v>19</v>
      </c>
      <c r="F381" s="249" t="s">
        <v>82</v>
      </c>
      <c r="G381" s="247"/>
      <c r="H381" s="250">
        <v>2</v>
      </c>
      <c r="I381" s="251"/>
      <c r="J381" s="247"/>
      <c r="K381" s="247"/>
      <c r="L381" s="252"/>
      <c r="M381" s="253"/>
      <c r="N381" s="254"/>
      <c r="O381" s="254"/>
      <c r="P381" s="254"/>
      <c r="Q381" s="254"/>
      <c r="R381" s="254"/>
      <c r="S381" s="254"/>
      <c r="T381" s="255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56" t="s">
        <v>143</v>
      </c>
      <c r="AU381" s="256" t="s">
        <v>82</v>
      </c>
      <c r="AV381" s="14" t="s">
        <v>82</v>
      </c>
      <c r="AW381" s="14" t="s">
        <v>33</v>
      </c>
      <c r="AX381" s="14" t="s">
        <v>72</v>
      </c>
      <c r="AY381" s="256" t="s">
        <v>132</v>
      </c>
    </row>
    <row r="382" spans="1:51" s="13" customFormat="1" ht="12">
      <c r="A382" s="13"/>
      <c r="B382" s="236"/>
      <c r="C382" s="237"/>
      <c r="D382" s="232" t="s">
        <v>143</v>
      </c>
      <c r="E382" s="238" t="s">
        <v>19</v>
      </c>
      <c r="F382" s="239" t="s">
        <v>1393</v>
      </c>
      <c r="G382" s="237"/>
      <c r="H382" s="238" t="s">
        <v>19</v>
      </c>
      <c r="I382" s="240"/>
      <c r="J382" s="237"/>
      <c r="K382" s="237"/>
      <c r="L382" s="241"/>
      <c r="M382" s="242"/>
      <c r="N382" s="243"/>
      <c r="O382" s="243"/>
      <c r="P382" s="243"/>
      <c r="Q382" s="243"/>
      <c r="R382" s="243"/>
      <c r="S382" s="243"/>
      <c r="T382" s="244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5" t="s">
        <v>143</v>
      </c>
      <c r="AU382" s="245" t="s">
        <v>82</v>
      </c>
      <c r="AV382" s="13" t="s">
        <v>80</v>
      </c>
      <c r="AW382" s="13" t="s">
        <v>33</v>
      </c>
      <c r="AX382" s="13" t="s">
        <v>72</v>
      </c>
      <c r="AY382" s="245" t="s">
        <v>132</v>
      </c>
    </row>
    <row r="383" spans="1:51" s="14" customFormat="1" ht="12">
      <c r="A383" s="14"/>
      <c r="B383" s="246"/>
      <c r="C383" s="247"/>
      <c r="D383" s="232" t="s">
        <v>143</v>
      </c>
      <c r="E383" s="248" t="s">
        <v>19</v>
      </c>
      <c r="F383" s="249" t="s">
        <v>1590</v>
      </c>
      <c r="G383" s="247"/>
      <c r="H383" s="250">
        <v>19</v>
      </c>
      <c r="I383" s="251"/>
      <c r="J383" s="247"/>
      <c r="K383" s="247"/>
      <c r="L383" s="252"/>
      <c r="M383" s="253"/>
      <c r="N383" s="254"/>
      <c r="O383" s="254"/>
      <c r="P383" s="254"/>
      <c r="Q383" s="254"/>
      <c r="R383" s="254"/>
      <c r="S383" s="254"/>
      <c r="T383" s="255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56" t="s">
        <v>143</v>
      </c>
      <c r="AU383" s="256" t="s">
        <v>82</v>
      </c>
      <c r="AV383" s="14" t="s">
        <v>82</v>
      </c>
      <c r="AW383" s="14" t="s">
        <v>33</v>
      </c>
      <c r="AX383" s="14" t="s">
        <v>72</v>
      </c>
      <c r="AY383" s="256" t="s">
        <v>132</v>
      </c>
    </row>
    <row r="384" spans="1:51" s="13" customFormat="1" ht="12">
      <c r="A384" s="13"/>
      <c r="B384" s="236"/>
      <c r="C384" s="237"/>
      <c r="D384" s="232" t="s">
        <v>143</v>
      </c>
      <c r="E384" s="238" t="s">
        <v>19</v>
      </c>
      <c r="F384" s="239" t="s">
        <v>1394</v>
      </c>
      <c r="G384" s="237"/>
      <c r="H384" s="238" t="s">
        <v>19</v>
      </c>
      <c r="I384" s="240"/>
      <c r="J384" s="237"/>
      <c r="K384" s="237"/>
      <c r="L384" s="241"/>
      <c r="M384" s="242"/>
      <c r="N384" s="243"/>
      <c r="O384" s="243"/>
      <c r="P384" s="243"/>
      <c r="Q384" s="243"/>
      <c r="R384" s="243"/>
      <c r="S384" s="243"/>
      <c r="T384" s="244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5" t="s">
        <v>143</v>
      </c>
      <c r="AU384" s="245" t="s">
        <v>82</v>
      </c>
      <c r="AV384" s="13" t="s">
        <v>80</v>
      </c>
      <c r="AW384" s="13" t="s">
        <v>33</v>
      </c>
      <c r="AX384" s="13" t="s">
        <v>72</v>
      </c>
      <c r="AY384" s="245" t="s">
        <v>132</v>
      </c>
    </row>
    <row r="385" spans="1:51" s="14" customFormat="1" ht="12">
      <c r="A385" s="14"/>
      <c r="B385" s="246"/>
      <c r="C385" s="247"/>
      <c r="D385" s="232" t="s">
        <v>143</v>
      </c>
      <c r="E385" s="248" t="s">
        <v>19</v>
      </c>
      <c r="F385" s="249" t="s">
        <v>1591</v>
      </c>
      <c r="G385" s="247"/>
      <c r="H385" s="250">
        <v>41</v>
      </c>
      <c r="I385" s="251"/>
      <c r="J385" s="247"/>
      <c r="K385" s="247"/>
      <c r="L385" s="252"/>
      <c r="M385" s="253"/>
      <c r="N385" s="254"/>
      <c r="O385" s="254"/>
      <c r="P385" s="254"/>
      <c r="Q385" s="254"/>
      <c r="R385" s="254"/>
      <c r="S385" s="254"/>
      <c r="T385" s="255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56" t="s">
        <v>143</v>
      </c>
      <c r="AU385" s="256" t="s">
        <v>82</v>
      </c>
      <c r="AV385" s="14" t="s">
        <v>82</v>
      </c>
      <c r="AW385" s="14" t="s">
        <v>33</v>
      </c>
      <c r="AX385" s="14" t="s">
        <v>72</v>
      </c>
      <c r="AY385" s="256" t="s">
        <v>132</v>
      </c>
    </row>
    <row r="386" spans="1:51" s="15" customFormat="1" ht="12">
      <c r="A386" s="15"/>
      <c r="B386" s="257"/>
      <c r="C386" s="258"/>
      <c r="D386" s="232" t="s">
        <v>143</v>
      </c>
      <c r="E386" s="259" t="s">
        <v>19</v>
      </c>
      <c r="F386" s="260" t="s">
        <v>148</v>
      </c>
      <c r="G386" s="258"/>
      <c r="H386" s="261">
        <v>75</v>
      </c>
      <c r="I386" s="262"/>
      <c r="J386" s="258"/>
      <c r="K386" s="258"/>
      <c r="L386" s="263"/>
      <c r="M386" s="264"/>
      <c r="N386" s="265"/>
      <c r="O386" s="265"/>
      <c r="P386" s="265"/>
      <c r="Q386" s="265"/>
      <c r="R386" s="265"/>
      <c r="S386" s="265"/>
      <c r="T386" s="266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T386" s="267" t="s">
        <v>143</v>
      </c>
      <c r="AU386" s="267" t="s">
        <v>82</v>
      </c>
      <c r="AV386" s="15" t="s">
        <v>139</v>
      </c>
      <c r="AW386" s="15" t="s">
        <v>33</v>
      </c>
      <c r="AX386" s="15" t="s">
        <v>80</v>
      </c>
      <c r="AY386" s="267" t="s">
        <v>132</v>
      </c>
    </row>
    <row r="387" spans="1:65" s="2" customFormat="1" ht="21.75" customHeight="1">
      <c r="A387" s="39"/>
      <c r="B387" s="40"/>
      <c r="C387" s="268" t="s">
        <v>699</v>
      </c>
      <c r="D387" s="268" t="s">
        <v>220</v>
      </c>
      <c r="E387" s="269" t="s">
        <v>1592</v>
      </c>
      <c r="F387" s="270" t="s">
        <v>1593</v>
      </c>
      <c r="G387" s="271" t="s">
        <v>664</v>
      </c>
      <c r="H387" s="272">
        <v>75</v>
      </c>
      <c r="I387" s="273"/>
      <c r="J387" s="274">
        <f>ROUND(I387*H387,2)</f>
        <v>0</v>
      </c>
      <c r="K387" s="270" t="s">
        <v>19</v>
      </c>
      <c r="L387" s="275"/>
      <c r="M387" s="276" t="s">
        <v>19</v>
      </c>
      <c r="N387" s="277" t="s">
        <v>43</v>
      </c>
      <c r="O387" s="85"/>
      <c r="P387" s="228">
        <f>O387*H387</f>
        <v>0</v>
      </c>
      <c r="Q387" s="228">
        <v>0</v>
      </c>
      <c r="R387" s="228">
        <f>Q387*H387</f>
        <v>0</v>
      </c>
      <c r="S387" s="228">
        <v>0</v>
      </c>
      <c r="T387" s="229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30" t="s">
        <v>396</v>
      </c>
      <c r="AT387" s="230" t="s">
        <v>220</v>
      </c>
      <c r="AU387" s="230" t="s">
        <v>82</v>
      </c>
      <c r="AY387" s="18" t="s">
        <v>132</v>
      </c>
      <c r="BE387" s="231">
        <f>IF(N387="základní",J387,0)</f>
        <v>0</v>
      </c>
      <c r="BF387" s="231">
        <f>IF(N387="snížená",J387,0)</f>
        <v>0</v>
      </c>
      <c r="BG387" s="231">
        <f>IF(N387="zákl. přenesená",J387,0)</f>
        <v>0</v>
      </c>
      <c r="BH387" s="231">
        <f>IF(N387="sníž. přenesená",J387,0)</f>
        <v>0</v>
      </c>
      <c r="BI387" s="231">
        <f>IF(N387="nulová",J387,0)</f>
        <v>0</v>
      </c>
      <c r="BJ387" s="18" t="s">
        <v>80</v>
      </c>
      <c r="BK387" s="231">
        <f>ROUND(I387*H387,2)</f>
        <v>0</v>
      </c>
      <c r="BL387" s="18" t="s">
        <v>239</v>
      </c>
      <c r="BM387" s="230" t="s">
        <v>1594</v>
      </c>
    </row>
    <row r="388" spans="1:47" s="2" customFormat="1" ht="12">
      <c r="A388" s="39"/>
      <c r="B388" s="40"/>
      <c r="C388" s="41"/>
      <c r="D388" s="232" t="s">
        <v>141</v>
      </c>
      <c r="E388" s="41"/>
      <c r="F388" s="233" t="s">
        <v>1593</v>
      </c>
      <c r="G388" s="41"/>
      <c r="H388" s="41"/>
      <c r="I388" s="137"/>
      <c r="J388" s="41"/>
      <c r="K388" s="41"/>
      <c r="L388" s="45"/>
      <c r="M388" s="234"/>
      <c r="N388" s="235"/>
      <c r="O388" s="85"/>
      <c r="P388" s="85"/>
      <c r="Q388" s="85"/>
      <c r="R388" s="85"/>
      <c r="S388" s="85"/>
      <c r="T388" s="86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T388" s="18" t="s">
        <v>141</v>
      </c>
      <c r="AU388" s="18" t="s">
        <v>82</v>
      </c>
    </row>
    <row r="389" spans="1:65" s="2" customFormat="1" ht="21.75" customHeight="1">
      <c r="A389" s="39"/>
      <c r="B389" s="40"/>
      <c r="C389" s="219" t="s">
        <v>704</v>
      </c>
      <c r="D389" s="219" t="s">
        <v>134</v>
      </c>
      <c r="E389" s="220" t="s">
        <v>1595</v>
      </c>
      <c r="F389" s="221" t="s">
        <v>1596</v>
      </c>
      <c r="G389" s="222" t="s">
        <v>368</v>
      </c>
      <c r="H389" s="223">
        <v>162</v>
      </c>
      <c r="I389" s="224"/>
      <c r="J389" s="225">
        <f>ROUND(I389*H389,2)</f>
        <v>0</v>
      </c>
      <c r="K389" s="221" t="s">
        <v>138</v>
      </c>
      <c r="L389" s="45"/>
      <c r="M389" s="226" t="s">
        <v>19</v>
      </c>
      <c r="N389" s="227" t="s">
        <v>43</v>
      </c>
      <c r="O389" s="85"/>
      <c r="P389" s="228">
        <f>O389*H389</f>
        <v>0</v>
      </c>
      <c r="Q389" s="228">
        <v>0.00156</v>
      </c>
      <c r="R389" s="228">
        <f>Q389*H389</f>
        <v>0.25272</v>
      </c>
      <c r="S389" s="228">
        <v>0</v>
      </c>
      <c r="T389" s="229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30" t="s">
        <v>239</v>
      </c>
      <c r="AT389" s="230" t="s">
        <v>134</v>
      </c>
      <c r="AU389" s="230" t="s">
        <v>82</v>
      </c>
      <c r="AY389" s="18" t="s">
        <v>132</v>
      </c>
      <c r="BE389" s="231">
        <f>IF(N389="základní",J389,0)</f>
        <v>0</v>
      </c>
      <c r="BF389" s="231">
        <f>IF(N389="snížená",J389,0)</f>
        <v>0</v>
      </c>
      <c r="BG389" s="231">
        <f>IF(N389="zákl. přenesená",J389,0)</f>
        <v>0</v>
      </c>
      <c r="BH389" s="231">
        <f>IF(N389="sníž. přenesená",J389,0)</f>
        <v>0</v>
      </c>
      <c r="BI389" s="231">
        <f>IF(N389="nulová",J389,0)</f>
        <v>0</v>
      </c>
      <c r="BJ389" s="18" t="s">
        <v>80</v>
      </c>
      <c r="BK389" s="231">
        <f>ROUND(I389*H389,2)</f>
        <v>0</v>
      </c>
      <c r="BL389" s="18" t="s">
        <v>239</v>
      </c>
      <c r="BM389" s="230" t="s">
        <v>1597</v>
      </c>
    </row>
    <row r="390" spans="1:47" s="2" customFormat="1" ht="12">
      <c r="A390" s="39"/>
      <c r="B390" s="40"/>
      <c r="C390" s="41"/>
      <c r="D390" s="232" t="s">
        <v>141</v>
      </c>
      <c r="E390" s="41"/>
      <c r="F390" s="233" t="s">
        <v>1598</v>
      </c>
      <c r="G390" s="41"/>
      <c r="H390" s="41"/>
      <c r="I390" s="137"/>
      <c r="J390" s="41"/>
      <c r="K390" s="41"/>
      <c r="L390" s="45"/>
      <c r="M390" s="234"/>
      <c r="N390" s="235"/>
      <c r="O390" s="85"/>
      <c r="P390" s="85"/>
      <c r="Q390" s="85"/>
      <c r="R390" s="85"/>
      <c r="S390" s="85"/>
      <c r="T390" s="86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T390" s="18" t="s">
        <v>141</v>
      </c>
      <c r="AU390" s="18" t="s">
        <v>82</v>
      </c>
    </row>
    <row r="391" spans="1:51" s="14" customFormat="1" ht="12">
      <c r="A391" s="14"/>
      <c r="B391" s="246"/>
      <c r="C391" s="247"/>
      <c r="D391" s="232" t="s">
        <v>143</v>
      </c>
      <c r="E391" s="248" t="s">
        <v>19</v>
      </c>
      <c r="F391" s="249" t="s">
        <v>1599</v>
      </c>
      <c r="G391" s="247"/>
      <c r="H391" s="250">
        <v>162</v>
      </c>
      <c r="I391" s="251"/>
      <c r="J391" s="247"/>
      <c r="K391" s="247"/>
      <c r="L391" s="252"/>
      <c r="M391" s="253"/>
      <c r="N391" s="254"/>
      <c r="O391" s="254"/>
      <c r="P391" s="254"/>
      <c r="Q391" s="254"/>
      <c r="R391" s="254"/>
      <c r="S391" s="254"/>
      <c r="T391" s="255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56" t="s">
        <v>143</v>
      </c>
      <c r="AU391" s="256" t="s">
        <v>82</v>
      </c>
      <c r="AV391" s="14" t="s">
        <v>82</v>
      </c>
      <c r="AW391" s="14" t="s">
        <v>33</v>
      </c>
      <c r="AX391" s="14" t="s">
        <v>72</v>
      </c>
      <c r="AY391" s="256" t="s">
        <v>132</v>
      </c>
    </row>
    <row r="392" spans="1:51" s="15" customFormat="1" ht="12">
      <c r="A392" s="15"/>
      <c r="B392" s="257"/>
      <c r="C392" s="258"/>
      <c r="D392" s="232" t="s">
        <v>143</v>
      </c>
      <c r="E392" s="259" t="s">
        <v>19</v>
      </c>
      <c r="F392" s="260" t="s">
        <v>148</v>
      </c>
      <c r="G392" s="258"/>
      <c r="H392" s="261">
        <v>162</v>
      </c>
      <c r="I392" s="262"/>
      <c r="J392" s="258"/>
      <c r="K392" s="258"/>
      <c r="L392" s="263"/>
      <c r="M392" s="264"/>
      <c r="N392" s="265"/>
      <c r="O392" s="265"/>
      <c r="P392" s="265"/>
      <c r="Q392" s="265"/>
      <c r="R392" s="265"/>
      <c r="S392" s="265"/>
      <c r="T392" s="266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T392" s="267" t="s">
        <v>143</v>
      </c>
      <c r="AU392" s="267" t="s">
        <v>82</v>
      </c>
      <c r="AV392" s="15" t="s">
        <v>139</v>
      </c>
      <c r="AW392" s="15" t="s">
        <v>33</v>
      </c>
      <c r="AX392" s="15" t="s">
        <v>80</v>
      </c>
      <c r="AY392" s="267" t="s">
        <v>132</v>
      </c>
    </row>
    <row r="393" spans="1:65" s="2" customFormat="1" ht="21.75" customHeight="1">
      <c r="A393" s="39"/>
      <c r="B393" s="40"/>
      <c r="C393" s="219" t="s">
        <v>709</v>
      </c>
      <c r="D393" s="219" t="s">
        <v>134</v>
      </c>
      <c r="E393" s="220" t="s">
        <v>1600</v>
      </c>
      <c r="F393" s="221" t="s">
        <v>1601</v>
      </c>
      <c r="G393" s="222" t="s">
        <v>368</v>
      </c>
      <c r="H393" s="223">
        <v>19</v>
      </c>
      <c r="I393" s="224"/>
      <c r="J393" s="225">
        <f>ROUND(I393*H393,2)</f>
        <v>0</v>
      </c>
      <c r="K393" s="221" t="s">
        <v>138</v>
      </c>
      <c r="L393" s="45"/>
      <c r="M393" s="226" t="s">
        <v>19</v>
      </c>
      <c r="N393" s="227" t="s">
        <v>43</v>
      </c>
      <c r="O393" s="85"/>
      <c r="P393" s="228">
        <f>O393*H393</f>
        <v>0</v>
      </c>
      <c r="Q393" s="228">
        <v>0.0007</v>
      </c>
      <c r="R393" s="228">
        <f>Q393*H393</f>
        <v>0.0133</v>
      </c>
      <c r="S393" s="228">
        <v>0</v>
      </c>
      <c r="T393" s="229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30" t="s">
        <v>239</v>
      </c>
      <c r="AT393" s="230" t="s">
        <v>134</v>
      </c>
      <c r="AU393" s="230" t="s">
        <v>82</v>
      </c>
      <c r="AY393" s="18" t="s">
        <v>132</v>
      </c>
      <c r="BE393" s="231">
        <f>IF(N393="základní",J393,0)</f>
        <v>0</v>
      </c>
      <c r="BF393" s="231">
        <f>IF(N393="snížená",J393,0)</f>
        <v>0</v>
      </c>
      <c r="BG393" s="231">
        <f>IF(N393="zákl. přenesená",J393,0)</f>
        <v>0</v>
      </c>
      <c r="BH393" s="231">
        <f>IF(N393="sníž. přenesená",J393,0)</f>
        <v>0</v>
      </c>
      <c r="BI393" s="231">
        <f>IF(N393="nulová",J393,0)</f>
        <v>0</v>
      </c>
      <c r="BJ393" s="18" t="s">
        <v>80</v>
      </c>
      <c r="BK393" s="231">
        <f>ROUND(I393*H393,2)</f>
        <v>0</v>
      </c>
      <c r="BL393" s="18" t="s">
        <v>239</v>
      </c>
      <c r="BM393" s="230" t="s">
        <v>1602</v>
      </c>
    </row>
    <row r="394" spans="1:47" s="2" customFormat="1" ht="12">
      <c r="A394" s="39"/>
      <c r="B394" s="40"/>
      <c r="C394" s="41"/>
      <c r="D394" s="232" t="s">
        <v>141</v>
      </c>
      <c r="E394" s="41"/>
      <c r="F394" s="233" t="s">
        <v>1603</v>
      </c>
      <c r="G394" s="41"/>
      <c r="H394" s="41"/>
      <c r="I394" s="137"/>
      <c r="J394" s="41"/>
      <c r="K394" s="41"/>
      <c r="L394" s="45"/>
      <c r="M394" s="234"/>
      <c r="N394" s="235"/>
      <c r="O394" s="85"/>
      <c r="P394" s="85"/>
      <c r="Q394" s="85"/>
      <c r="R394" s="85"/>
      <c r="S394" s="85"/>
      <c r="T394" s="86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T394" s="18" t="s">
        <v>141</v>
      </c>
      <c r="AU394" s="18" t="s">
        <v>82</v>
      </c>
    </row>
    <row r="395" spans="1:51" s="14" customFormat="1" ht="12">
      <c r="A395" s="14"/>
      <c r="B395" s="246"/>
      <c r="C395" s="247"/>
      <c r="D395" s="232" t="s">
        <v>143</v>
      </c>
      <c r="E395" s="248" t="s">
        <v>19</v>
      </c>
      <c r="F395" s="249" t="s">
        <v>1604</v>
      </c>
      <c r="G395" s="247"/>
      <c r="H395" s="250">
        <v>19</v>
      </c>
      <c r="I395" s="251"/>
      <c r="J395" s="247"/>
      <c r="K395" s="247"/>
      <c r="L395" s="252"/>
      <c r="M395" s="253"/>
      <c r="N395" s="254"/>
      <c r="O395" s="254"/>
      <c r="P395" s="254"/>
      <c r="Q395" s="254"/>
      <c r="R395" s="254"/>
      <c r="S395" s="254"/>
      <c r="T395" s="255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56" t="s">
        <v>143</v>
      </c>
      <c r="AU395" s="256" t="s">
        <v>82</v>
      </c>
      <c r="AV395" s="14" t="s">
        <v>82</v>
      </c>
      <c r="AW395" s="14" t="s">
        <v>33</v>
      </c>
      <c r="AX395" s="14" t="s">
        <v>80</v>
      </c>
      <c r="AY395" s="256" t="s">
        <v>132</v>
      </c>
    </row>
    <row r="396" spans="1:65" s="2" customFormat="1" ht="21.75" customHeight="1">
      <c r="A396" s="39"/>
      <c r="B396" s="40"/>
      <c r="C396" s="219" t="s">
        <v>714</v>
      </c>
      <c r="D396" s="219" t="s">
        <v>134</v>
      </c>
      <c r="E396" s="220" t="s">
        <v>1605</v>
      </c>
      <c r="F396" s="221" t="s">
        <v>1606</v>
      </c>
      <c r="G396" s="222" t="s">
        <v>368</v>
      </c>
      <c r="H396" s="223">
        <v>241.5</v>
      </c>
      <c r="I396" s="224"/>
      <c r="J396" s="225">
        <f>ROUND(I396*H396,2)</f>
        <v>0</v>
      </c>
      <c r="K396" s="221" t="s">
        <v>138</v>
      </c>
      <c r="L396" s="45"/>
      <c r="M396" s="226" t="s">
        <v>19</v>
      </c>
      <c r="N396" s="227" t="s">
        <v>43</v>
      </c>
      <c r="O396" s="85"/>
      <c r="P396" s="228">
        <f>O396*H396</f>
        <v>0</v>
      </c>
      <c r="Q396" s="228">
        <v>0.00083</v>
      </c>
      <c r="R396" s="228">
        <f>Q396*H396</f>
        <v>0.200445</v>
      </c>
      <c r="S396" s="228">
        <v>0</v>
      </c>
      <c r="T396" s="229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30" t="s">
        <v>239</v>
      </c>
      <c r="AT396" s="230" t="s">
        <v>134</v>
      </c>
      <c r="AU396" s="230" t="s">
        <v>82</v>
      </c>
      <c r="AY396" s="18" t="s">
        <v>132</v>
      </c>
      <c r="BE396" s="231">
        <f>IF(N396="základní",J396,0)</f>
        <v>0</v>
      </c>
      <c r="BF396" s="231">
        <f>IF(N396="snížená",J396,0)</f>
        <v>0</v>
      </c>
      <c r="BG396" s="231">
        <f>IF(N396="zákl. přenesená",J396,0)</f>
        <v>0</v>
      </c>
      <c r="BH396" s="231">
        <f>IF(N396="sníž. přenesená",J396,0)</f>
        <v>0</v>
      </c>
      <c r="BI396" s="231">
        <f>IF(N396="nulová",J396,0)</f>
        <v>0</v>
      </c>
      <c r="BJ396" s="18" t="s">
        <v>80</v>
      </c>
      <c r="BK396" s="231">
        <f>ROUND(I396*H396,2)</f>
        <v>0</v>
      </c>
      <c r="BL396" s="18" t="s">
        <v>239</v>
      </c>
      <c r="BM396" s="230" t="s">
        <v>1607</v>
      </c>
    </row>
    <row r="397" spans="1:47" s="2" customFormat="1" ht="12">
      <c r="A397" s="39"/>
      <c r="B397" s="40"/>
      <c r="C397" s="41"/>
      <c r="D397" s="232" t="s">
        <v>141</v>
      </c>
      <c r="E397" s="41"/>
      <c r="F397" s="233" t="s">
        <v>1608</v>
      </c>
      <c r="G397" s="41"/>
      <c r="H397" s="41"/>
      <c r="I397" s="137"/>
      <c r="J397" s="41"/>
      <c r="K397" s="41"/>
      <c r="L397" s="45"/>
      <c r="M397" s="234"/>
      <c r="N397" s="235"/>
      <c r="O397" s="85"/>
      <c r="P397" s="85"/>
      <c r="Q397" s="85"/>
      <c r="R397" s="85"/>
      <c r="S397" s="85"/>
      <c r="T397" s="86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T397" s="18" t="s">
        <v>141</v>
      </c>
      <c r="AU397" s="18" t="s">
        <v>82</v>
      </c>
    </row>
    <row r="398" spans="1:51" s="14" customFormat="1" ht="12">
      <c r="A398" s="14"/>
      <c r="B398" s="246"/>
      <c r="C398" s="247"/>
      <c r="D398" s="232" t="s">
        <v>143</v>
      </c>
      <c r="E398" s="248" t="s">
        <v>19</v>
      </c>
      <c r="F398" s="249" t="s">
        <v>1609</v>
      </c>
      <c r="G398" s="247"/>
      <c r="H398" s="250">
        <v>241.5</v>
      </c>
      <c r="I398" s="251"/>
      <c r="J398" s="247"/>
      <c r="K398" s="247"/>
      <c r="L398" s="252"/>
      <c r="M398" s="253"/>
      <c r="N398" s="254"/>
      <c r="O398" s="254"/>
      <c r="P398" s="254"/>
      <c r="Q398" s="254"/>
      <c r="R398" s="254"/>
      <c r="S398" s="254"/>
      <c r="T398" s="255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56" t="s">
        <v>143</v>
      </c>
      <c r="AU398" s="256" t="s">
        <v>82</v>
      </c>
      <c r="AV398" s="14" t="s">
        <v>82</v>
      </c>
      <c r="AW398" s="14" t="s">
        <v>33</v>
      </c>
      <c r="AX398" s="14" t="s">
        <v>72</v>
      </c>
      <c r="AY398" s="256" t="s">
        <v>132</v>
      </c>
    </row>
    <row r="399" spans="1:51" s="15" customFormat="1" ht="12">
      <c r="A399" s="15"/>
      <c r="B399" s="257"/>
      <c r="C399" s="258"/>
      <c r="D399" s="232" t="s">
        <v>143</v>
      </c>
      <c r="E399" s="259" t="s">
        <v>19</v>
      </c>
      <c r="F399" s="260" t="s">
        <v>148</v>
      </c>
      <c r="G399" s="258"/>
      <c r="H399" s="261">
        <v>241.5</v>
      </c>
      <c r="I399" s="262"/>
      <c r="J399" s="258"/>
      <c r="K399" s="258"/>
      <c r="L399" s="263"/>
      <c r="M399" s="264"/>
      <c r="N399" s="265"/>
      <c r="O399" s="265"/>
      <c r="P399" s="265"/>
      <c r="Q399" s="265"/>
      <c r="R399" s="265"/>
      <c r="S399" s="265"/>
      <c r="T399" s="266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T399" s="267" t="s">
        <v>143</v>
      </c>
      <c r="AU399" s="267" t="s">
        <v>82</v>
      </c>
      <c r="AV399" s="15" t="s">
        <v>139</v>
      </c>
      <c r="AW399" s="15" t="s">
        <v>33</v>
      </c>
      <c r="AX399" s="15" t="s">
        <v>80</v>
      </c>
      <c r="AY399" s="267" t="s">
        <v>132</v>
      </c>
    </row>
    <row r="400" spans="1:65" s="2" customFormat="1" ht="21.75" customHeight="1">
      <c r="A400" s="39"/>
      <c r="B400" s="40"/>
      <c r="C400" s="219" t="s">
        <v>721</v>
      </c>
      <c r="D400" s="219" t="s">
        <v>134</v>
      </c>
      <c r="E400" s="220" t="s">
        <v>1610</v>
      </c>
      <c r="F400" s="221" t="s">
        <v>1611</v>
      </c>
      <c r="G400" s="222" t="s">
        <v>368</v>
      </c>
      <c r="H400" s="223">
        <v>47.5</v>
      </c>
      <c r="I400" s="224"/>
      <c r="J400" s="225">
        <f>ROUND(I400*H400,2)</f>
        <v>0</v>
      </c>
      <c r="K400" s="221" t="s">
        <v>138</v>
      </c>
      <c r="L400" s="45"/>
      <c r="M400" s="226" t="s">
        <v>19</v>
      </c>
      <c r="N400" s="227" t="s">
        <v>43</v>
      </c>
      <c r="O400" s="85"/>
      <c r="P400" s="228">
        <f>O400*H400</f>
        <v>0</v>
      </c>
      <c r="Q400" s="228">
        <v>0.00095</v>
      </c>
      <c r="R400" s="228">
        <f>Q400*H400</f>
        <v>0.045125</v>
      </c>
      <c r="S400" s="228">
        <v>0</v>
      </c>
      <c r="T400" s="229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30" t="s">
        <v>239</v>
      </c>
      <c r="AT400" s="230" t="s">
        <v>134</v>
      </c>
      <c r="AU400" s="230" t="s">
        <v>82</v>
      </c>
      <c r="AY400" s="18" t="s">
        <v>132</v>
      </c>
      <c r="BE400" s="231">
        <f>IF(N400="základní",J400,0)</f>
        <v>0</v>
      </c>
      <c r="BF400" s="231">
        <f>IF(N400="snížená",J400,0)</f>
        <v>0</v>
      </c>
      <c r="BG400" s="231">
        <f>IF(N400="zákl. přenesená",J400,0)</f>
        <v>0</v>
      </c>
      <c r="BH400" s="231">
        <f>IF(N400="sníž. přenesená",J400,0)</f>
        <v>0</v>
      </c>
      <c r="BI400" s="231">
        <f>IF(N400="nulová",J400,0)</f>
        <v>0</v>
      </c>
      <c r="BJ400" s="18" t="s">
        <v>80</v>
      </c>
      <c r="BK400" s="231">
        <f>ROUND(I400*H400,2)</f>
        <v>0</v>
      </c>
      <c r="BL400" s="18" t="s">
        <v>239</v>
      </c>
      <c r="BM400" s="230" t="s">
        <v>1612</v>
      </c>
    </row>
    <row r="401" spans="1:47" s="2" customFormat="1" ht="12">
      <c r="A401" s="39"/>
      <c r="B401" s="40"/>
      <c r="C401" s="41"/>
      <c r="D401" s="232" t="s">
        <v>141</v>
      </c>
      <c r="E401" s="41"/>
      <c r="F401" s="233" t="s">
        <v>1613</v>
      </c>
      <c r="G401" s="41"/>
      <c r="H401" s="41"/>
      <c r="I401" s="137"/>
      <c r="J401" s="41"/>
      <c r="K401" s="41"/>
      <c r="L401" s="45"/>
      <c r="M401" s="234"/>
      <c r="N401" s="235"/>
      <c r="O401" s="85"/>
      <c r="P401" s="85"/>
      <c r="Q401" s="85"/>
      <c r="R401" s="85"/>
      <c r="S401" s="85"/>
      <c r="T401" s="86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T401" s="18" t="s">
        <v>141</v>
      </c>
      <c r="AU401" s="18" t="s">
        <v>82</v>
      </c>
    </row>
    <row r="402" spans="1:51" s="14" customFormat="1" ht="12">
      <c r="A402" s="14"/>
      <c r="B402" s="246"/>
      <c r="C402" s="247"/>
      <c r="D402" s="232" t="s">
        <v>143</v>
      </c>
      <c r="E402" s="248" t="s">
        <v>19</v>
      </c>
      <c r="F402" s="249" t="s">
        <v>1614</v>
      </c>
      <c r="G402" s="247"/>
      <c r="H402" s="250">
        <v>47.5</v>
      </c>
      <c r="I402" s="251"/>
      <c r="J402" s="247"/>
      <c r="K402" s="247"/>
      <c r="L402" s="252"/>
      <c r="M402" s="253"/>
      <c r="N402" s="254"/>
      <c r="O402" s="254"/>
      <c r="P402" s="254"/>
      <c r="Q402" s="254"/>
      <c r="R402" s="254"/>
      <c r="S402" s="254"/>
      <c r="T402" s="255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56" t="s">
        <v>143</v>
      </c>
      <c r="AU402" s="256" t="s">
        <v>82</v>
      </c>
      <c r="AV402" s="14" t="s">
        <v>82</v>
      </c>
      <c r="AW402" s="14" t="s">
        <v>33</v>
      </c>
      <c r="AX402" s="14" t="s">
        <v>72</v>
      </c>
      <c r="AY402" s="256" t="s">
        <v>132</v>
      </c>
    </row>
    <row r="403" spans="1:51" s="15" customFormat="1" ht="12">
      <c r="A403" s="15"/>
      <c r="B403" s="257"/>
      <c r="C403" s="258"/>
      <c r="D403" s="232" t="s">
        <v>143</v>
      </c>
      <c r="E403" s="259" t="s">
        <v>19</v>
      </c>
      <c r="F403" s="260" t="s">
        <v>148</v>
      </c>
      <c r="G403" s="258"/>
      <c r="H403" s="261">
        <v>47.5</v>
      </c>
      <c r="I403" s="262"/>
      <c r="J403" s="258"/>
      <c r="K403" s="258"/>
      <c r="L403" s="263"/>
      <c r="M403" s="264"/>
      <c r="N403" s="265"/>
      <c r="O403" s="265"/>
      <c r="P403" s="265"/>
      <c r="Q403" s="265"/>
      <c r="R403" s="265"/>
      <c r="S403" s="265"/>
      <c r="T403" s="266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T403" s="267" t="s">
        <v>143</v>
      </c>
      <c r="AU403" s="267" t="s">
        <v>82</v>
      </c>
      <c r="AV403" s="15" t="s">
        <v>139</v>
      </c>
      <c r="AW403" s="15" t="s">
        <v>33</v>
      </c>
      <c r="AX403" s="15" t="s">
        <v>80</v>
      </c>
      <c r="AY403" s="267" t="s">
        <v>132</v>
      </c>
    </row>
    <row r="404" spans="1:65" s="2" customFormat="1" ht="21.75" customHeight="1">
      <c r="A404" s="39"/>
      <c r="B404" s="40"/>
      <c r="C404" s="219" t="s">
        <v>726</v>
      </c>
      <c r="D404" s="219" t="s">
        <v>134</v>
      </c>
      <c r="E404" s="220" t="s">
        <v>1615</v>
      </c>
      <c r="F404" s="221" t="s">
        <v>1616</v>
      </c>
      <c r="G404" s="222" t="s">
        <v>368</v>
      </c>
      <c r="H404" s="223">
        <v>63</v>
      </c>
      <c r="I404" s="224"/>
      <c r="J404" s="225">
        <f>ROUND(I404*H404,2)</f>
        <v>0</v>
      </c>
      <c r="K404" s="221" t="s">
        <v>138</v>
      </c>
      <c r="L404" s="45"/>
      <c r="M404" s="226" t="s">
        <v>19</v>
      </c>
      <c r="N404" s="227" t="s">
        <v>43</v>
      </c>
      <c r="O404" s="85"/>
      <c r="P404" s="228">
        <f>O404*H404</f>
        <v>0</v>
      </c>
      <c r="Q404" s="228">
        <v>0.00107</v>
      </c>
      <c r="R404" s="228">
        <f>Q404*H404</f>
        <v>0.06741</v>
      </c>
      <c r="S404" s="228">
        <v>0</v>
      </c>
      <c r="T404" s="229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30" t="s">
        <v>239</v>
      </c>
      <c r="AT404" s="230" t="s">
        <v>134</v>
      </c>
      <c r="AU404" s="230" t="s">
        <v>82</v>
      </c>
      <c r="AY404" s="18" t="s">
        <v>132</v>
      </c>
      <c r="BE404" s="231">
        <f>IF(N404="základní",J404,0)</f>
        <v>0</v>
      </c>
      <c r="BF404" s="231">
        <f>IF(N404="snížená",J404,0)</f>
        <v>0</v>
      </c>
      <c r="BG404" s="231">
        <f>IF(N404="zákl. přenesená",J404,0)</f>
        <v>0</v>
      </c>
      <c r="BH404" s="231">
        <f>IF(N404="sníž. přenesená",J404,0)</f>
        <v>0</v>
      </c>
      <c r="BI404" s="231">
        <f>IF(N404="nulová",J404,0)</f>
        <v>0</v>
      </c>
      <c r="BJ404" s="18" t="s">
        <v>80</v>
      </c>
      <c r="BK404" s="231">
        <f>ROUND(I404*H404,2)</f>
        <v>0</v>
      </c>
      <c r="BL404" s="18" t="s">
        <v>239</v>
      </c>
      <c r="BM404" s="230" t="s">
        <v>1617</v>
      </c>
    </row>
    <row r="405" spans="1:47" s="2" customFormat="1" ht="12">
      <c r="A405" s="39"/>
      <c r="B405" s="40"/>
      <c r="C405" s="41"/>
      <c r="D405" s="232" t="s">
        <v>141</v>
      </c>
      <c r="E405" s="41"/>
      <c r="F405" s="233" t="s">
        <v>1618</v>
      </c>
      <c r="G405" s="41"/>
      <c r="H405" s="41"/>
      <c r="I405" s="137"/>
      <c r="J405" s="41"/>
      <c r="K405" s="41"/>
      <c r="L405" s="45"/>
      <c r="M405" s="234"/>
      <c r="N405" s="235"/>
      <c r="O405" s="85"/>
      <c r="P405" s="85"/>
      <c r="Q405" s="85"/>
      <c r="R405" s="85"/>
      <c r="S405" s="85"/>
      <c r="T405" s="86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T405" s="18" t="s">
        <v>141</v>
      </c>
      <c r="AU405" s="18" t="s">
        <v>82</v>
      </c>
    </row>
    <row r="406" spans="1:51" s="14" customFormat="1" ht="12">
      <c r="A406" s="14"/>
      <c r="B406" s="246"/>
      <c r="C406" s="247"/>
      <c r="D406" s="232" t="s">
        <v>143</v>
      </c>
      <c r="E406" s="248" t="s">
        <v>19</v>
      </c>
      <c r="F406" s="249" t="s">
        <v>1619</v>
      </c>
      <c r="G406" s="247"/>
      <c r="H406" s="250">
        <v>63</v>
      </c>
      <c r="I406" s="251"/>
      <c r="J406" s="247"/>
      <c r="K406" s="247"/>
      <c r="L406" s="252"/>
      <c r="M406" s="253"/>
      <c r="N406" s="254"/>
      <c r="O406" s="254"/>
      <c r="P406" s="254"/>
      <c r="Q406" s="254"/>
      <c r="R406" s="254"/>
      <c r="S406" s="254"/>
      <c r="T406" s="255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56" t="s">
        <v>143</v>
      </c>
      <c r="AU406" s="256" t="s">
        <v>82</v>
      </c>
      <c r="AV406" s="14" t="s">
        <v>82</v>
      </c>
      <c r="AW406" s="14" t="s">
        <v>33</v>
      </c>
      <c r="AX406" s="14" t="s">
        <v>72</v>
      </c>
      <c r="AY406" s="256" t="s">
        <v>132</v>
      </c>
    </row>
    <row r="407" spans="1:51" s="15" customFormat="1" ht="12">
      <c r="A407" s="15"/>
      <c r="B407" s="257"/>
      <c r="C407" s="258"/>
      <c r="D407" s="232" t="s">
        <v>143</v>
      </c>
      <c r="E407" s="259" t="s">
        <v>19</v>
      </c>
      <c r="F407" s="260" t="s">
        <v>148</v>
      </c>
      <c r="G407" s="258"/>
      <c r="H407" s="261">
        <v>63</v>
      </c>
      <c r="I407" s="262"/>
      <c r="J407" s="258"/>
      <c r="K407" s="258"/>
      <c r="L407" s="263"/>
      <c r="M407" s="264"/>
      <c r="N407" s="265"/>
      <c r="O407" s="265"/>
      <c r="P407" s="265"/>
      <c r="Q407" s="265"/>
      <c r="R407" s="265"/>
      <c r="S407" s="265"/>
      <c r="T407" s="266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T407" s="267" t="s">
        <v>143</v>
      </c>
      <c r="AU407" s="267" t="s">
        <v>82</v>
      </c>
      <c r="AV407" s="15" t="s">
        <v>139</v>
      </c>
      <c r="AW407" s="15" t="s">
        <v>33</v>
      </c>
      <c r="AX407" s="15" t="s">
        <v>80</v>
      </c>
      <c r="AY407" s="267" t="s">
        <v>132</v>
      </c>
    </row>
    <row r="408" spans="1:65" s="2" customFormat="1" ht="21.75" customHeight="1">
      <c r="A408" s="39"/>
      <c r="B408" s="40"/>
      <c r="C408" s="219" t="s">
        <v>735</v>
      </c>
      <c r="D408" s="219" t="s">
        <v>134</v>
      </c>
      <c r="E408" s="220" t="s">
        <v>1620</v>
      </c>
      <c r="F408" s="221" t="s">
        <v>1621</v>
      </c>
      <c r="G408" s="222" t="s">
        <v>227</v>
      </c>
      <c r="H408" s="223">
        <v>24</v>
      </c>
      <c r="I408" s="224"/>
      <c r="J408" s="225">
        <f>ROUND(I408*H408,2)</f>
        <v>0</v>
      </c>
      <c r="K408" s="221" t="s">
        <v>138</v>
      </c>
      <c r="L408" s="45"/>
      <c r="M408" s="226" t="s">
        <v>19</v>
      </c>
      <c r="N408" s="227" t="s">
        <v>43</v>
      </c>
      <c r="O408" s="85"/>
      <c r="P408" s="228">
        <f>O408*H408</f>
        <v>0</v>
      </c>
      <c r="Q408" s="228">
        <v>0</v>
      </c>
      <c r="R408" s="228">
        <f>Q408*H408</f>
        <v>0</v>
      </c>
      <c r="S408" s="228">
        <v>0</v>
      </c>
      <c r="T408" s="229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30" t="s">
        <v>239</v>
      </c>
      <c r="AT408" s="230" t="s">
        <v>134</v>
      </c>
      <c r="AU408" s="230" t="s">
        <v>82</v>
      </c>
      <c r="AY408" s="18" t="s">
        <v>132</v>
      </c>
      <c r="BE408" s="231">
        <f>IF(N408="základní",J408,0)</f>
        <v>0</v>
      </c>
      <c r="BF408" s="231">
        <f>IF(N408="snížená",J408,0)</f>
        <v>0</v>
      </c>
      <c r="BG408" s="231">
        <f>IF(N408="zákl. přenesená",J408,0)</f>
        <v>0</v>
      </c>
      <c r="BH408" s="231">
        <f>IF(N408="sníž. přenesená",J408,0)</f>
        <v>0</v>
      </c>
      <c r="BI408" s="231">
        <f>IF(N408="nulová",J408,0)</f>
        <v>0</v>
      </c>
      <c r="BJ408" s="18" t="s">
        <v>80</v>
      </c>
      <c r="BK408" s="231">
        <f>ROUND(I408*H408,2)</f>
        <v>0</v>
      </c>
      <c r="BL408" s="18" t="s">
        <v>239</v>
      </c>
      <c r="BM408" s="230" t="s">
        <v>1622</v>
      </c>
    </row>
    <row r="409" spans="1:47" s="2" customFormat="1" ht="12">
      <c r="A409" s="39"/>
      <c r="B409" s="40"/>
      <c r="C409" s="41"/>
      <c r="D409" s="232" t="s">
        <v>141</v>
      </c>
      <c r="E409" s="41"/>
      <c r="F409" s="233" t="s">
        <v>1623</v>
      </c>
      <c r="G409" s="41"/>
      <c r="H409" s="41"/>
      <c r="I409" s="137"/>
      <c r="J409" s="41"/>
      <c r="K409" s="41"/>
      <c r="L409" s="45"/>
      <c r="M409" s="234"/>
      <c r="N409" s="235"/>
      <c r="O409" s="85"/>
      <c r="P409" s="85"/>
      <c r="Q409" s="85"/>
      <c r="R409" s="85"/>
      <c r="S409" s="85"/>
      <c r="T409" s="86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T409" s="18" t="s">
        <v>141</v>
      </c>
      <c r="AU409" s="18" t="s">
        <v>82</v>
      </c>
    </row>
    <row r="410" spans="1:51" s="13" customFormat="1" ht="12">
      <c r="A410" s="13"/>
      <c r="B410" s="236"/>
      <c r="C410" s="237"/>
      <c r="D410" s="232" t="s">
        <v>143</v>
      </c>
      <c r="E410" s="238" t="s">
        <v>19</v>
      </c>
      <c r="F410" s="239" t="s">
        <v>1624</v>
      </c>
      <c r="G410" s="237"/>
      <c r="H410" s="238" t="s">
        <v>19</v>
      </c>
      <c r="I410" s="240"/>
      <c r="J410" s="237"/>
      <c r="K410" s="237"/>
      <c r="L410" s="241"/>
      <c r="M410" s="242"/>
      <c r="N410" s="243"/>
      <c r="O410" s="243"/>
      <c r="P410" s="243"/>
      <c r="Q410" s="243"/>
      <c r="R410" s="243"/>
      <c r="S410" s="243"/>
      <c r="T410" s="244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5" t="s">
        <v>143</v>
      </c>
      <c r="AU410" s="245" t="s">
        <v>82</v>
      </c>
      <c r="AV410" s="13" t="s">
        <v>80</v>
      </c>
      <c r="AW410" s="13" t="s">
        <v>33</v>
      </c>
      <c r="AX410" s="13" t="s">
        <v>72</v>
      </c>
      <c r="AY410" s="245" t="s">
        <v>132</v>
      </c>
    </row>
    <row r="411" spans="1:51" s="13" customFormat="1" ht="12">
      <c r="A411" s="13"/>
      <c r="B411" s="236"/>
      <c r="C411" s="237"/>
      <c r="D411" s="232" t="s">
        <v>143</v>
      </c>
      <c r="E411" s="238" t="s">
        <v>19</v>
      </c>
      <c r="F411" s="239" t="s">
        <v>1625</v>
      </c>
      <c r="G411" s="237"/>
      <c r="H411" s="238" t="s">
        <v>19</v>
      </c>
      <c r="I411" s="240"/>
      <c r="J411" s="237"/>
      <c r="K411" s="237"/>
      <c r="L411" s="241"/>
      <c r="M411" s="242"/>
      <c r="N411" s="243"/>
      <c r="O411" s="243"/>
      <c r="P411" s="243"/>
      <c r="Q411" s="243"/>
      <c r="R411" s="243"/>
      <c r="S411" s="243"/>
      <c r="T411" s="244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5" t="s">
        <v>143</v>
      </c>
      <c r="AU411" s="245" t="s">
        <v>82</v>
      </c>
      <c r="AV411" s="13" t="s">
        <v>80</v>
      </c>
      <c r="AW411" s="13" t="s">
        <v>33</v>
      </c>
      <c r="AX411" s="13" t="s">
        <v>72</v>
      </c>
      <c r="AY411" s="245" t="s">
        <v>132</v>
      </c>
    </row>
    <row r="412" spans="1:51" s="13" customFormat="1" ht="12">
      <c r="A412" s="13"/>
      <c r="B412" s="236"/>
      <c r="C412" s="237"/>
      <c r="D412" s="232" t="s">
        <v>143</v>
      </c>
      <c r="E412" s="238" t="s">
        <v>19</v>
      </c>
      <c r="F412" s="239" t="s">
        <v>1626</v>
      </c>
      <c r="G412" s="237"/>
      <c r="H412" s="238" t="s">
        <v>19</v>
      </c>
      <c r="I412" s="240"/>
      <c r="J412" s="237"/>
      <c r="K412" s="237"/>
      <c r="L412" s="241"/>
      <c r="M412" s="242"/>
      <c r="N412" s="243"/>
      <c r="O412" s="243"/>
      <c r="P412" s="243"/>
      <c r="Q412" s="243"/>
      <c r="R412" s="243"/>
      <c r="S412" s="243"/>
      <c r="T412" s="244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5" t="s">
        <v>143</v>
      </c>
      <c r="AU412" s="245" t="s">
        <v>82</v>
      </c>
      <c r="AV412" s="13" t="s">
        <v>80</v>
      </c>
      <c r="AW412" s="13" t="s">
        <v>33</v>
      </c>
      <c r="AX412" s="13" t="s">
        <v>72</v>
      </c>
      <c r="AY412" s="245" t="s">
        <v>132</v>
      </c>
    </row>
    <row r="413" spans="1:51" s="13" customFormat="1" ht="12">
      <c r="A413" s="13"/>
      <c r="B413" s="236"/>
      <c r="C413" s="237"/>
      <c r="D413" s="232" t="s">
        <v>143</v>
      </c>
      <c r="E413" s="238" t="s">
        <v>19</v>
      </c>
      <c r="F413" s="239" t="s">
        <v>1627</v>
      </c>
      <c r="G413" s="237"/>
      <c r="H413" s="238" t="s">
        <v>19</v>
      </c>
      <c r="I413" s="240"/>
      <c r="J413" s="237"/>
      <c r="K413" s="237"/>
      <c r="L413" s="241"/>
      <c r="M413" s="242"/>
      <c r="N413" s="243"/>
      <c r="O413" s="243"/>
      <c r="P413" s="243"/>
      <c r="Q413" s="243"/>
      <c r="R413" s="243"/>
      <c r="S413" s="243"/>
      <c r="T413" s="244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5" t="s">
        <v>143</v>
      </c>
      <c r="AU413" s="245" t="s">
        <v>82</v>
      </c>
      <c r="AV413" s="13" t="s">
        <v>80</v>
      </c>
      <c r="AW413" s="13" t="s">
        <v>33</v>
      </c>
      <c r="AX413" s="13" t="s">
        <v>72</v>
      </c>
      <c r="AY413" s="245" t="s">
        <v>132</v>
      </c>
    </row>
    <row r="414" spans="1:51" s="14" customFormat="1" ht="12">
      <c r="A414" s="14"/>
      <c r="B414" s="246"/>
      <c r="C414" s="247"/>
      <c r="D414" s="232" t="s">
        <v>143</v>
      </c>
      <c r="E414" s="248" t="s">
        <v>19</v>
      </c>
      <c r="F414" s="249" t="s">
        <v>316</v>
      </c>
      <c r="G414" s="247"/>
      <c r="H414" s="250">
        <v>24</v>
      </c>
      <c r="I414" s="251"/>
      <c r="J414" s="247"/>
      <c r="K414" s="247"/>
      <c r="L414" s="252"/>
      <c r="M414" s="253"/>
      <c r="N414" s="254"/>
      <c r="O414" s="254"/>
      <c r="P414" s="254"/>
      <c r="Q414" s="254"/>
      <c r="R414" s="254"/>
      <c r="S414" s="254"/>
      <c r="T414" s="255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56" t="s">
        <v>143</v>
      </c>
      <c r="AU414" s="256" t="s">
        <v>82</v>
      </c>
      <c r="AV414" s="14" t="s">
        <v>82</v>
      </c>
      <c r="AW414" s="14" t="s">
        <v>33</v>
      </c>
      <c r="AX414" s="14" t="s">
        <v>72</v>
      </c>
      <c r="AY414" s="256" t="s">
        <v>132</v>
      </c>
    </row>
    <row r="415" spans="1:51" s="15" customFormat="1" ht="12">
      <c r="A415" s="15"/>
      <c r="B415" s="257"/>
      <c r="C415" s="258"/>
      <c r="D415" s="232" t="s">
        <v>143</v>
      </c>
      <c r="E415" s="259" t="s">
        <v>19</v>
      </c>
      <c r="F415" s="260" t="s">
        <v>148</v>
      </c>
      <c r="G415" s="258"/>
      <c r="H415" s="261">
        <v>24</v>
      </c>
      <c r="I415" s="262"/>
      <c r="J415" s="258"/>
      <c r="K415" s="258"/>
      <c r="L415" s="263"/>
      <c r="M415" s="264"/>
      <c r="N415" s="265"/>
      <c r="O415" s="265"/>
      <c r="P415" s="265"/>
      <c r="Q415" s="265"/>
      <c r="R415" s="265"/>
      <c r="S415" s="265"/>
      <c r="T415" s="266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T415" s="267" t="s">
        <v>143</v>
      </c>
      <c r="AU415" s="267" t="s">
        <v>82</v>
      </c>
      <c r="AV415" s="15" t="s">
        <v>139</v>
      </c>
      <c r="AW415" s="15" t="s">
        <v>33</v>
      </c>
      <c r="AX415" s="15" t="s">
        <v>80</v>
      </c>
      <c r="AY415" s="267" t="s">
        <v>132</v>
      </c>
    </row>
    <row r="416" spans="1:65" s="2" customFormat="1" ht="55.5" customHeight="1">
      <c r="A416" s="39"/>
      <c r="B416" s="40"/>
      <c r="C416" s="268" t="s">
        <v>742</v>
      </c>
      <c r="D416" s="268" t="s">
        <v>220</v>
      </c>
      <c r="E416" s="269" t="s">
        <v>1628</v>
      </c>
      <c r="F416" s="270" t="s">
        <v>1629</v>
      </c>
      <c r="G416" s="271" t="s">
        <v>1059</v>
      </c>
      <c r="H416" s="272">
        <v>10</v>
      </c>
      <c r="I416" s="273"/>
      <c r="J416" s="274">
        <f>ROUND(I416*H416,2)</f>
        <v>0</v>
      </c>
      <c r="K416" s="270" t="s">
        <v>19</v>
      </c>
      <c r="L416" s="275"/>
      <c r="M416" s="276" t="s">
        <v>19</v>
      </c>
      <c r="N416" s="277" t="s">
        <v>43</v>
      </c>
      <c r="O416" s="85"/>
      <c r="P416" s="228">
        <f>O416*H416</f>
        <v>0</v>
      </c>
      <c r="Q416" s="228">
        <v>0</v>
      </c>
      <c r="R416" s="228">
        <f>Q416*H416</f>
        <v>0</v>
      </c>
      <c r="S416" s="228">
        <v>0</v>
      </c>
      <c r="T416" s="229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30" t="s">
        <v>396</v>
      </c>
      <c r="AT416" s="230" t="s">
        <v>220</v>
      </c>
      <c r="AU416" s="230" t="s">
        <v>82</v>
      </c>
      <c r="AY416" s="18" t="s">
        <v>132</v>
      </c>
      <c r="BE416" s="231">
        <f>IF(N416="základní",J416,0)</f>
        <v>0</v>
      </c>
      <c r="BF416" s="231">
        <f>IF(N416="snížená",J416,0)</f>
        <v>0</v>
      </c>
      <c r="BG416" s="231">
        <f>IF(N416="zákl. přenesená",J416,0)</f>
        <v>0</v>
      </c>
      <c r="BH416" s="231">
        <f>IF(N416="sníž. přenesená",J416,0)</f>
        <v>0</v>
      </c>
      <c r="BI416" s="231">
        <f>IF(N416="nulová",J416,0)</f>
        <v>0</v>
      </c>
      <c r="BJ416" s="18" t="s">
        <v>80</v>
      </c>
      <c r="BK416" s="231">
        <f>ROUND(I416*H416,2)</f>
        <v>0</v>
      </c>
      <c r="BL416" s="18" t="s">
        <v>239</v>
      </c>
      <c r="BM416" s="230" t="s">
        <v>1630</v>
      </c>
    </row>
    <row r="417" spans="1:47" s="2" customFormat="1" ht="12">
      <c r="A417" s="39"/>
      <c r="B417" s="40"/>
      <c r="C417" s="41"/>
      <c r="D417" s="232" t="s">
        <v>141</v>
      </c>
      <c r="E417" s="41"/>
      <c r="F417" s="233" t="s">
        <v>1631</v>
      </c>
      <c r="G417" s="41"/>
      <c r="H417" s="41"/>
      <c r="I417" s="137"/>
      <c r="J417" s="41"/>
      <c r="K417" s="41"/>
      <c r="L417" s="45"/>
      <c r="M417" s="234"/>
      <c r="N417" s="235"/>
      <c r="O417" s="85"/>
      <c r="P417" s="85"/>
      <c r="Q417" s="85"/>
      <c r="R417" s="85"/>
      <c r="S417" s="85"/>
      <c r="T417" s="86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T417" s="18" t="s">
        <v>141</v>
      </c>
      <c r="AU417" s="18" t="s">
        <v>82</v>
      </c>
    </row>
    <row r="418" spans="1:51" s="13" customFormat="1" ht="12">
      <c r="A418" s="13"/>
      <c r="B418" s="236"/>
      <c r="C418" s="237"/>
      <c r="D418" s="232" t="s">
        <v>143</v>
      </c>
      <c r="E418" s="238" t="s">
        <v>19</v>
      </c>
      <c r="F418" s="239" t="s">
        <v>1625</v>
      </c>
      <c r="G418" s="237"/>
      <c r="H418" s="238" t="s">
        <v>19</v>
      </c>
      <c r="I418" s="240"/>
      <c r="J418" s="237"/>
      <c r="K418" s="237"/>
      <c r="L418" s="241"/>
      <c r="M418" s="242"/>
      <c r="N418" s="243"/>
      <c r="O418" s="243"/>
      <c r="P418" s="243"/>
      <c r="Q418" s="243"/>
      <c r="R418" s="243"/>
      <c r="S418" s="243"/>
      <c r="T418" s="244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5" t="s">
        <v>143</v>
      </c>
      <c r="AU418" s="245" t="s">
        <v>82</v>
      </c>
      <c r="AV418" s="13" t="s">
        <v>80</v>
      </c>
      <c r="AW418" s="13" t="s">
        <v>33</v>
      </c>
      <c r="AX418" s="13" t="s">
        <v>72</v>
      </c>
      <c r="AY418" s="245" t="s">
        <v>132</v>
      </c>
    </row>
    <row r="419" spans="1:51" s="14" customFormat="1" ht="12">
      <c r="A419" s="14"/>
      <c r="B419" s="246"/>
      <c r="C419" s="247"/>
      <c r="D419" s="232" t="s">
        <v>143</v>
      </c>
      <c r="E419" s="248" t="s">
        <v>19</v>
      </c>
      <c r="F419" s="249" t="s">
        <v>202</v>
      </c>
      <c r="G419" s="247"/>
      <c r="H419" s="250">
        <v>10</v>
      </c>
      <c r="I419" s="251"/>
      <c r="J419" s="247"/>
      <c r="K419" s="247"/>
      <c r="L419" s="252"/>
      <c r="M419" s="253"/>
      <c r="N419" s="254"/>
      <c r="O419" s="254"/>
      <c r="P419" s="254"/>
      <c r="Q419" s="254"/>
      <c r="R419" s="254"/>
      <c r="S419" s="254"/>
      <c r="T419" s="255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56" t="s">
        <v>143</v>
      </c>
      <c r="AU419" s="256" t="s">
        <v>82</v>
      </c>
      <c r="AV419" s="14" t="s">
        <v>82</v>
      </c>
      <c r="AW419" s="14" t="s">
        <v>33</v>
      </c>
      <c r="AX419" s="14" t="s">
        <v>72</v>
      </c>
      <c r="AY419" s="256" t="s">
        <v>132</v>
      </c>
    </row>
    <row r="420" spans="1:51" s="15" customFormat="1" ht="12">
      <c r="A420" s="15"/>
      <c r="B420" s="257"/>
      <c r="C420" s="258"/>
      <c r="D420" s="232" t="s">
        <v>143</v>
      </c>
      <c r="E420" s="259" t="s">
        <v>19</v>
      </c>
      <c r="F420" s="260" t="s">
        <v>148</v>
      </c>
      <c r="G420" s="258"/>
      <c r="H420" s="261">
        <v>10</v>
      </c>
      <c r="I420" s="262"/>
      <c r="J420" s="258"/>
      <c r="K420" s="258"/>
      <c r="L420" s="263"/>
      <c r="M420" s="264"/>
      <c r="N420" s="265"/>
      <c r="O420" s="265"/>
      <c r="P420" s="265"/>
      <c r="Q420" s="265"/>
      <c r="R420" s="265"/>
      <c r="S420" s="265"/>
      <c r="T420" s="266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T420" s="267" t="s">
        <v>143</v>
      </c>
      <c r="AU420" s="267" t="s">
        <v>82</v>
      </c>
      <c r="AV420" s="15" t="s">
        <v>139</v>
      </c>
      <c r="AW420" s="15" t="s">
        <v>33</v>
      </c>
      <c r="AX420" s="15" t="s">
        <v>80</v>
      </c>
      <c r="AY420" s="267" t="s">
        <v>132</v>
      </c>
    </row>
    <row r="421" spans="1:65" s="2" customFormat="1" ht="55.5" customHeight="1">
      <c r="A421" s="39"/>
      <c r="B421" s="40"/>
      <c r="C421" s="268" t="s">
        <v>749</v>
      </c>
      <c r="D421" s="268" t="s">
        <v>220</v>
      </c>
      <c r="E421" s="269" t="s">
        <v>1632</v>
      </c>
      <c r="F421" s="270" t="s">
        <v>1633</v>
      </c>
      <c r="G421" s="271" t="s">
        <v>834</v>
      </c>
      <c r="H421" s="272">
        <v>5</v>
      </c>
      <c r="I421" s="273"/>
      <c r="J421" s="274">
        <f>ROUND(I421*H421,2)</f>
        <v>0</v>
      </c>
      <c r="K421" s="270" t="s">
        <v>19</v>
      </c>
      <c r="L421" s="275"/>
      <c r="M421" s="276" t="s">
        <v>19</v>
      </c>
      <c r="N421" s="277" t="s">
        <v>43</v>
      </c>
      <c r="O421" s="85"/>
      <c r="P421" s="228">
        <f>O421*H421</f>
        <v>0</v>
      </c>
      <c r="Q421" s="228">
        <v>0</v>
      </c>
      <c r="R421" s="228">
        <f>Q421*H421</f>
        <v>0</v>
      </c>
      <c r="S421" s="228">
        <v>0</v>
      </c>
      <c r="T421" s="229">
        <f>S421*H421</f>
        <v>0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30" t="s">
        <v>396</v>
      </c>
      <c r="AT421" s="230" t="s">
        <v>220</v>
      </c>
      <c r="AU421" s="230" t="s">
        <v>82</v>
      </c>
      <c r="AY421" s="18" t="s">
        <v>132</v>
      </c>
      <c r="BE421" s="231">
        <f>IF(N421="základní",J421,0)</f>
        <v>0</v>
      </c>
      <c r="BF421" s="231">
        <f>IF(N421="snížená",J421,0)</f>
        <v>0</v>
      </c>
      <c r="BG421" s="231">
        <f>IF(N421="zákl. přenesená",J421,0)</f>
        <v>0</v>
      </c>
      <c r="BH421" s="231">
        <f>IF(N421="sníž. přenesená",J421,0)</f>
        <v>0</v>
      </c>
      <c r="BI421" s="231">
        <f>IF(N421="nulová",J421,0)</f>
        <v>0</v>
      </c>
      <c r="BJ421" s="18" t="s">
        <v>80</v>
      </c>
      <c r="BK421" s="231">
        <f>ROUND(I421*H421,2)</f>
        <v>0</v>
      </c>
      <c r="BL421" s="18" t="s">
        <v>239</v>
      </c>
      <c r="BM421" s="230" t="s">
        <v>1634</v>
      </c>
    </row>
    <row r="422" spans="1:47" s="2" customFormat="1" ht="12">
      <c r="A422" s="39"/>
      <c r="B422" s="40"/>
      <c r="C422" s="41"/>
      <c r="D422" s="232" t="s">
        <v>141</v>
      </c>
      <c r="E422" s="41"/>
      <c r="F422" s="233" t="s">
        <v>1635</v>
      </c>
      <c r="G422" s="41"/>
      <c r="H422" s="41"/>
      <c r="I422" s="137"/>
      <c r="J422" s="41"/>
      <c r="K422" s="41"/>
      <c r="L422" s="45"/>
      <c r="M422" s="234"/>
      <c r="N422" s="235"/>
      <c r="O422" s="85"/>
      <c r="P422" s="85"/>
      <c r="Q422" s="85"/>
      <c r="R422" s="85"/>
      <c r="S422" s="85"/>
      <c r="T422" s="86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T422" s="18" t="s">
        <v>141</v>
      </c>
      <c r="AU422" s="18" t="s">
        <v>82</v>
      </c>
    </row>
    <row r="423" spans="1:51" s="13" customFormat="1" ht="12">
      <c r="A423" s="13"/>
      <c r="B423" s="236"/>
      <c r="C423" s="237"/>
      <c r="D423" s="232" t="s">
        <v>143</v>
      </c>
      <c r="E423" s="238" t="s">
        <v>19</v>
      </c>
      <c r="F423" s="239" t="s">
        <v>1626</v>
      </c>
      <c r="G423" s="237"/>
      <c r="H423" s="238" t="s">
        <v>19</v>
      </c>
      <c r="I423" s="240"/>
      <c r="J423" s="237"/>
      <c r="K423" s="237"/>
      <c r="L423" s="241"/>
      <c r="M423" s="242"/>
      <c r="N423" s="243"/>
      <c r="O423" s="243"/>
      <c r="P423" s="243"/>
      <c r="Q423" s="243"/>
      <c r="R423" s="243"/>
      <c r="S423" s="243"/>
      <c r="T423" s="244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5" t="s">
        <v>143</v>
      </c>
      <c r="AU423" s="245" t="s">
        <v>82</v>
      </c>
      <c r="AV423" s="13" t="s">
        <v>80</v>
      </c>
      <c r="AW423" s="13" t="s">
        <v>33</v>
      </c>
      <c r="AX423" s="13" t="s">
        <v>72</v>
      </c>
      <c r="AY423" s="245" t="s">
        <v>132</v>
      </c>
    </row>
    <row r="424" spans="1:51" s="14" customFormat="1" ht="12">
      <c r="A424" s="14"/>
      <c r="B424" s="246"/>
      <c r="C424" s="247"/>
      <c r="D424" s="232" t="s">
        <v>143</v>
      </c>
      <c r="E424" s="248" t="s">
        <v>19</v>
      </c>
      <c r="F424" s="249" t="s">
        <v>171</v>
      </c>
      <c r="G424" s="247"/>
      <c r="H424" s="250">
        <v>5</v>
      </c>
      <c r="I424" s="251"/>
      <c r="J424" s="247"/>
      <c r="K424" s="247"/>
      <c r="L424" s="252"/>
      <c r="M424" s="253"/>
      <c r="N424" s="254"/>
      <c r="O424" s="254"/>
      <c r="P424" s="254"/>
      <c r="Q424" s="254"/>
      <c r="R424" s="254"/>
      <c r="S424" s="254"/>
      <c r="T424" s="255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56" t="s">
        <v>143</v>
      </c>
      <c r="AU424" s="256" t="s">
        <v>82</v>
      </c>
      <c r="AV424" s="14" t="s">
        <v>82</v>
      </c>
      <c r="AW424" s="14" t="s">
        <v>33</v>
      </c>
      <c r="AX424" s="14" t="s">
        <v>72</v>
      </c>
      <c r="AY424" s="256" t="s">
        <v>132</v>
      </c>
    </row>
    <row r="425" spans="1:51" s="15" customFormat="1" ht="12">
      <c r="A425" s="15"/>
      <c r="B425" s="257"/>
      <c r="C425" s="258"/>
      <c r="D425" s="232" t="s">
        <v>143</v>
      </c>
      <c r="E425" s="259" t="s">
        <v>19</v>
      </c>
      <c r="F425" s="260" t="s">
        <v>148</v>
      </c>
      <c r="G425" s="258"/>
      <c r="H425" s="261">
        <v>5</v>
      </c>
      <c r="I425" s="262"/>
      <c r="J425" s="258"/>
      <c r="K425" s="258"/>
      <c r="L425" s="263"/>
      <c r="M425" s="264"/>
      <c r="N425" s="265"/>
      <c r="O425" s="265"/>
      <c r="P425" s="265"/>
      <c r="Q425" s="265"/>
      <c r="R425" s="265"/>
      <c r="S425" s="265"/>
      <c r="T425" s="266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T425" s="267" t="s">
        <v>143</v>
      </c>
      <c r="AU425" s="267" t="s">
        <v>82</v>
      </c>
      <c r="AV425" s="15" t="s">
        <v>139</v>
      </c>
      <c r="AW425" s="15" t="s">
        <v>33</v>
      </c>
      <c r="AX425" s="15" t="s">
        <v>80</v>
      </c>
      <c r="AY425" s="267" t="s">
        <v>132</v>
      </c>
    </row>
    <row r="426" spans="1:65" s="2" customFormat="1" ht="55.5" customHeight="1">
      <c r="A426" s="39"/>
      <c r="B426" s="40"/>
      <c r="C426" s="268" t="s">
        <v>758</v>
      </c>
      <c r="D426" s="268" t="s">
        <v>220</v>
      </c>
      <c r="E426" s="269" t="s">
        <v>1636</v>
      </c>
      <c r="F426" s="270" t="s">
        <v>1637</v>
      </c>
      <c r="G426" s="271" t="s">
        <v>19</v>
      </c>
      <c r="H426" s="272">
        <v>9</v>
      </c>
      <c r="I426" s="273"/>
      <c r="J426" s="274">
        <f>ROUND(I426*H426,2)</f>
        <v>0</v>
      </c>
      <c r="K426" s="270" t="s">
        <v>19</v>
      </c>
      <c r="L426" s="275"/>
      <c r="M426" s="276" t="s">
        <v>19</v>
      </c>
      <c r="N426" s="277" t="s">
        <v>43</v>
      </c>
      <c r="O426" s="85"/>
      <c r="P426" s="228">
        <f>O426*H426</f>
        <v>0</v>
      </c>
      <c r="Q426" s="228">
        <v>0</v>
      </c>
      <c r="R426" s="228">
        <f>Q426*H426</f>
        <v>0</v>
      </c>
      <c r="S426" s="228">
        <v>0</v>
      </c>
      <c r="T426" s="229">
        <f>S426*H426</f>
        <v>0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30" t="s">
        <v>396</v>
      </c>
      <c r="AT426" s="230" t="s">
        <v>220</v>
      </c>
      <c r="AU426" s="230" t="s">
        <v>82</v>
      </c>
      <c r="AY426" s="18" t="s">
        <v>132</v>
      </c>
      <c r="BE426" s="231">
        <f>IF(N426="základní",J426,0)</f>
        <v>0</v>
      </c>
      <c r="BF426" s="231">
        <f>IF(N426="snížená",J426,0)</f>
        <v>0</v>
      </c>
      <c r="BG426" s="231">
        <f>IF(N426="zákl. přenesená",J426,0)</f>
        <v>0</v>
      </c>
      <c r="BH426" s="231">
        <f>IF(N426="sníž. přenesená",J426,0)</f>
        <v>0</v>
      </c>
      <c r="BI426" s="231">
        <f>IF(N426="nulová",J426,0)</f>
        <v>0</v>
      </c>
      <c r="BJ426" s="18" t="s">
        <v>80</v>
      </c>
      <c r="BK426" s="231">
        <f>ROUND(I426*H426,2)</f>
        <v>0</v>
      </c>
      <c r="BL426" s="18" t="s">
        <v>239</v>
      </c>
      <c r="BM426" s="230" t="s">
        <v>1638</v>
      </c>
    </row>
    <row r="427" spans="1:47" s="2" customFormat="1" ht="12">
      <c r="A427" s="39"/>
      <c r="B427" s="40"/>
      <c r="C427" s="41"/>
      <c r="D427" s="232" t="s">
        <v>141</v>
      </c>
      <c r="E427" s="41"/>
      <c r="F427" s="233" t="s">
        <v>1639</v>
      </c>
      <c r="G427" s="41"/>
      <c r="H427" s="41"/>
      <c r="I427" s="137"/>
      <c r="J427" s="41"/>
      <c r="K427" s="41"/>
      <c r="L427" s="45"/>
      <c r="M427" s="234"/>
      <c r="N427" s="235"/>
      <c r="O427" s="85"/>
      <c r="P427" s="85"/>
      <c r="Q427" s="85"/>
      <c r="R427" s="85"/>
      <c r="S427" s="85"/>
      <c r="T427" s="86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T427" s="18" t="s">
        <v>141</v>
      </c>
      <c r="AU427" s="18" t="s">
        <v>82</v>
      </c>
    </row>
    <row r="428" spans="1:51" s="13" customFormat="1" ht="12">
      <c r="A428" s="13"/>
      <c r="B428" s="236"/>
      <c r="C428" s="237"/>
      <c r="D428" s="232" t="s">
        <v>143</v>
      </c>
      <c r="E428" s="238" t="s">
        <v>19</v>
      </c>
      <c r="F428" s="239" t="s">
        <v>1627</v>
      </c>
      <c r="G428" s="237"/>
      <c r="H428" s="238" t="s">
        <v>19</v>
      </c>
      <c r="I428" s="240"/>
      <c r="J428" s="237"/>
      <c r="K428" s="237"/>
      <c r="L428" s="241"/>
      <c r="M428" s="242"/>
      <c r="N428" s="243"/>
      <c r="O428" s="243"/>
      <c r="P428" s="243"/>
      <c r="Q428" s="243"/>
      <c r="R428" s="243"/>
      <c r="S428" s="243"/>
      <c r="T428" s="244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45" t="s">
        <v>143</v>
      </c>
      <c r="AU428" s="245" t="s">
        <v>82</v>
      </c>
      <c r="AV428" s="13" t="s">
        <v>80</v>
      </c>
      <c r="AW428" s="13" t="s">
        <v>33</v>
      </c>
      <c r="AX428" s="13" t="s">
        <v>72</v>
      </c>
      <c r="AY428" s="245" t="s">
        <v>132</v>
      </c>
    </row>
    <row r="429" spans="1:51" s="14" customFormat="1" ht="12">
      <c r="A429" s="14"/>
      <c r="B429" s="246"/>
      <c r="C429" s="247"/>
      <c r="D429" s="232" t="s">
        <v>143</v>
      </c>
      <c r="E429" s="248" t="s">
        <v>19</v>
      </c>
      <c r="F429" s="249" t="s">
        <v>195</v>
      </c>
      <c r="G429" s="247"/>
      <c r="H429" s="250">
        <v>9</v>
      </c>
      <c r="I429" s="251"/>
      <c r="J429" s="247"/>
      <c r="K429" s="247"/>
      <c r="L429" s="252"/>
      <c r="M429" s="253"/>
      <c r="N429" s="254"/>
      <c r="O429" s="254"/>
      <c r="P429" s="254"/>
      <c r="Q429" s="254"/>
      <c r="R429" s="254"/>
      <c r="S429" s="254"/>
      <c r="T429" s="255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56" t="s">
        <v>143</v>
      </c>
      <c r="AU429" s="256" t="s">
        <v>82</v>
      </c>
      <c r="AV429" s="14" t="s">
        <v>82</v>
      </c>
      <c r="AW429" s="14" t="s">
        <v>33</v>
      </c>
      <c r="AX429" s="14" t="s">
        <v>72</v>
      </c>
      <c r="AY429" s="256" t="s">
        <v>132</v>
      </c>
    </row>
    <row r="430" spans="1:51" s="15" customFormat="1" ht="12">
      <c r="A430" s="15"/>
      <c r="B430" s="257"/>
      <c r="C430" s="258"/>
      <c r="D430" s="232" t="s">
        <v>143</v>
      </c>
      <c r="E430" s="259" t="s">
        <v>19</v>
      </c>
      <c r="F430" s="260" t="s">
        <v>148</v>
      </c>
      <c r="G430" s="258"/>
      <c r="H430" s="261">
        <v>9</v>
      </c>
      <c r="I430" s="262"/>
      <c r="J430" s="258"/>
      <c r="K430" s="258"/>
      <c r="L430" s="263"/>
      <c r="M430" s="264"/>
      <c r="N430" s="265"/>
      <c r="O430" s="265"/>
      <c r="P430" s="265"/>
      <c r="Q430" s="265"/>
      <c r="R430" s="265"/>
      <c r="S430" s="265"/>
      <c r="T430" s="266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T430" s="267" t="s">
        <v>143</v>
      </c>
      <c r="AU430" s="267" t="s">
        <v>82</v>
      </c>
      <c r="AV430" s="15" t="s">
        <v>139</v>
      </c>
      <c r="AW430" s="15" t="s">
        <v>33</v>
      </c>
      <c r="AX430" s="15" t="s">
        <v>80</v>
      </c>
      <c r="AY430" s="267" t="s">
        <v>132</v>
      </c>
    </row>
    <row r="431" spans="1:65" s="2" customFormat="1" ht="21.75" customHeight="1">
      <c r="A431" s="39"/>
      <c r="B431" s="40"/>
      <c r="C431" s="219" t="s">
        <v>765</v>
      </c>
      <c r="D431" s="219" t="s">
        <v>134</v>
      </c>
      <c r="E431" s="220" t="s">
        <v>1640</v>
      </c>
      <c r="F431" s="221" t="s">
        <v>1641</v>
      </c>
      <c r="G431" s="222" t="s">
        <v>227</v>
      </c>
      <c r="H431" s="223">
        <v>10</v>
      </c>
      <c r="I431" s="224"/>
      <c r="J431" s="225">
        <f>ROUND(I431*H431,2)</f>
        <v>0</v>
      </c>
      <c r="K431" s="221" t="s">
        <v>138</v>
      </c>
      <c r="L431" s="45"/>
      <c r="M431" s="226" t="s">
        <v>19</v>
      </c>
      <c r="N431" s="227" t="s">
        <v>43</v>
      </c>
      <c r="O431" s="85"/>
      <c r="P431" s="228">
        <f>O431*H431</f>
        <v>0</v>
      </c>
      <c r="Q431" s="228">
        <v>0</v>
      </c>
      <c r="R431" s="228">
        <f>Q431*H431</f>
        <v>0</v>
      </c>
      <c r="S431" s="228">
        <v>0</v>
      </c>
      <c r="T431" s="229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30" t="s">
        <v>239</v>
      </c>
      <c r="AT431" s="230" t="s">
        <v>134</v>
      </c>
      <c r="AU431" s="230" t="s">
        <v>82</v>
      </c>
      <c r="AY431" s="18" t="s">
        <v>132</v>
      </c>
      <c r="BE431" s="231">
        <f>IF(N431="základní",J431,0)</f>
        <v>0</v>
      </c>
      <c r="BF431" s="231">
        <f>IF(N431="snížená",J431,0)</f>
        <v>0</v>
      </c>
      <c r="BG431" s="231">
        <f>IF(N431="zákl. přenesená",J431,0)</f>
        <v>0</v>
      </c>
      <c r="BH431" s="231">
        <f>IF(N431="sníž. přenesená",J431,0)</f>
        <v>0</v>
      </c>
      <c r="BI431" s="231">
        <f>IF(N431="nulová",J431,0)</f>
        <v>0</v>
      </c>
      <c r="BJ431" s="18" t="s">
        <v>80</v>
      </c>
      <c r="BK431" s="231">
        <f>ROUND(I431*H431,2)</f>
        <v>0</v>
      </c>
      <c r="BL431" s="18" t="s">
        <v>239</v>
      </c>
      <c r="BM431" s="230" t="s">
        <v>1642</v>
      </c>
    </row>
    <row r="432" spans="1:47" s="2" customFormat="1" ht="12">
      <c r="A432" s="39"/>
      <c r="B432" s="40"/>
      <c r="C432" s="41"/>
      <c r="D432" s="232" t="s">
        <v>141</v>
      </c>
      <c r="E432" s="41"/>
      <c r="F432" s="233" t="s">
        <v>1643</v>
      </c>
      <c r="G432" s="41"/>
      <c r="H432" s="41"/>
      <c r="I432" s="137"/>
      <c r="J432" s="41"/>
      <c r="K432" s="41"/>
      <c r="L432" s="45"/>
      <c r="M432" s="234"/>
      <c r="N432" s="235"/>
      <c r="O432" s="85"/>
      <c r="P432" s="85"/>
      <c r="Q432" s="85"/>
      <c r="R432" s="85"/>
      <c r="S432" s="85"/>
      <c r="T432" s="86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T432" s="18" t="s">
        <v>141</v>
      </c>
      <c r="AU432" s="18" t="s">
        <v>82</v>
      </c>
    </row>
    <row r="433" spans="1:51" s="13" customFormat="1" ht="12">
      <c r="A433" s="13"/>
      <c r="B433" s="236"/>
      <c r="C433" s="237"/>
      <c r="D433" s="232" t="s">
        <v>143</v>
      </c>
      <c r="E433" s="238" t="s">
        <v>19</v>
      </c>
      <c r="F433" s="239" t="s">
        <v>1644</v>
      </c>
      <c r="G433" s="237"/>
      <c r="H433" s="238" t="s">
        <v>19</v>
      </c>
      <c r="I433" s="240"/>
      <c r="J433" s="237"/>
      <c r="K433" s="237"/>
      <c r="L433" s="241"/>
      <c r="M433" s="242"/>
      <c r="N433" s="243"/>
      <c r="O433" s="243"/>
      <c r="P433" s="243"/>
      <c r="Q433" s="243"/>
      <c r="R433" s="243"/>
      <c r="S433" s="243"/>
      <c r="T433" s="244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5" t="s">
        <v>143</v>
      </c>
      <c r="AU433" s="245" t="s">
        <v>82</v>
      </c>
      <c r="AV433" s="13" t="s">
        <v>80</v>
      </c>
      <c r="AW433" s="13" t="s">
        <v>33</v>
      </c>
      <c r="AX433" s="13" t="s">
        <v>72</v>
      </c>
      <c r="AY433" s="245" t="s">
        <v>132</v>
      </c>
    </row>
    <row r="434" spans="1:51" s="14" customFormat="1" ht="12">
      <c r="A434" s="14"/>
      <c r="B434" s="246"/>
      <c r="C434" s="247"/>
      <c r="D434" s="232" t="s">
        <v>143</v>
      </c>
      <c r="E434" s="248" t="s">
        <v>19</v>
      </c>
      <c r="F434" s="249" t="s">
        <v>155</v>
      </c>
      <c r="G434" s="247"/>
      <c r="H434" s="250">
        <v>3</v>
      </c>
      <c r="I434" s="251"/>
      <c r="J434" s="247"/>
      <c r="K434" s="247"/>
      <c r="L434" s="252"/>
      <c r="M434" s="253"/>
      <c r="N434" s="254"/>
      <c r="O434" s="254"/>
      <c r="P434" s="254"/>
      <c r="Q434" s="254"/>
      <c r="R434" s="254"/>
      <c r="S434" s="254"/>
      <c r="T434" s="255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56" t="s">
        <v>143</v>
      </c>
      <c r="AU434" s="256" t="s">
        <v>82</v>
      </c>
      <c r="AV434" s="14" t="s">
        <v>82</v>
      </c>
      <c r="AW434" s="14" t="s">
        <v>33</v>
      </c>
      <c r="AX434" s="14" t="s">
        <v>72</v>
      </c>
      <c r="AY434" s="256" t="s">
        <v>132</v>
      </c>
    </row>
    <row r="435" spans="1:51" s="13" customFormat="1" ht="12">
      <c r="A435" s="13"/>
      <c r="B435" s="236"/>
      <c r="C435" s="237"/>
      <c r="D435" s="232" t="s">
        <v>143</v>
      </c>
      <c r="E435" s="238" t="s">
        <v>19</v>
      </c>
      <c r="F435" s="239" t="s">
        <v>1448</v>
      </c>
      <c r="G435" s="237"/>
      <c r="H435" s="238" t="s">
        <v>19</v>
      </c>
      <c r="I435" s="240"/>
      <c r="J435" s="237"/>
      <c r="K435" s="237"/>
      <c r="L435" s="241"/>
      <c r="M435" s="242"/>
      <c r="N435" s="243"/>
      <c r="O435" s="243"/>
      <c r="P435" s="243"/>
      <c r="Q435" s="243"/>
      <c r="R435" s="243"/>
      <c r="S435" s="243"/>
      <c r="T435" s="244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5" t="s">
        <v>143</v>
      </c>
      <c r="AU435" s="245" t="s">
        <v>82</v>
      </c>
      <c r="AV435" s="13" t="s">
        <v>80</v>
      </c>
      <c r="AW435" s="13" t="s">
        <v>33</v>
      </c>
      <c r="AX435" s="13" t="s">
        <v>72</v>
      </c>
      <c r="AY435" s="245" t="s">
        <v>132</v>
      </c>
    </row>
    <row r="436" spans="1:51" s="14" customFormat="1" ht="12">
      <c r="A436" s="14"/>
      <c r="B436" s="246"/>
      <c r="C436" s="247"/>
      <c r="D436" s="232" t="s">
        <v>143</v>
      </c>
      <c r="E436" s="248" t="s">
        <v>19</v>
      </c>
      <c r="F436" s="249" t="s">
        <v>80</v>
      </c>
      <c r="G436" s="247"/>
      <c r="H436" s="250">
        <v>1</v>
      </c>
      <c r="I436" s="251"/>
      <c r="J436" s="247"/>
      <c r="K436" s="247"/>
      <c r="L436" s="252"/>
      <c r="M436" s="253"/>
      <c r="N436" s="254"/>
      <c r="O436" s="254"/>
      <c r="P436" s="254"/>
      <c r="Q436" s="254"/>
      <c r="R436" s="254"/>
      <c r="S436" s="254"/>
      <c r="T436" s="255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56" t="s">
        <v>143</v>
      </c>
      <c r="AU436" s="256" t="s">
        <v>82</v>
      </c>
      <c r="AV436" s="14" t="s">
        <v>82</v>
      </c>
      <c r="AW436" s="14" t="s">
        <v>33</v>
      </c>
      <c r="AX436" s="14" t="s">
        <v>72</v>
      </c>
      <c r="AY436" s="256" t="s">
        <v>132</v>
      </c>
    </row>
    <row r="437" spans="1:51" s="13" customFormat="1" ht="12">
      <c r="A437" s="13"/>
      <c r="B437" s="236"/>
      <c r="C437" s="237"/>
      <c r="D437" s="232" t="s">
        <v>143</v>
      </c>
      <c r="E437" s="238" t="s">
        <v>19</v>
      </c>
      <c r="F437" s="239" t="s">
        <v>1645</v>
      </c>
      <c r="G437" s="237"/>
      <c r="H437" s="238" t="s">
        <v>19</v>
      </c>
      <c r="I437" s="240"/>
      <c r="J437" s="237"/>
      <c r="K437" s="237"/>
      <c r="L437" s="241"/>
      <c r="M437" s="242"/>
      <c r="N437" s="243"/>
      <c r="O437" s="243"/>
      <c r="P437" s="243"/>
      <c r="Q437" s="243"/>
      <c r="R437" s="243"/>
      <c r="S437" s="243"/>
      <c r="T437" s="244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45" t="s">
        <v>143</v>
      </c>
      <c r="AU437" s="245" t="s">
        <v>82</v>
      </c>
      <c r="AV437" s="13" t="s">
        <v>80</v>
      </c>
      <c r="AW437" s="13" t="s">
        <v>33</v>
      </c>
      <c r="AX437" s="13" t="s">
        <v>72</v>
      </c>
      <c r="AY437" s="245" t="s">
        <v>132</v>
      </c>
    </row>
    <row r="438" spans="1:51" s="14" customFormat="1" ht="12">
      <c r="A438" s="14"/>
      <c r="B438" s="246"/>
      <c r="C438" s="247"/>
      <c r="D438" s="232" t="s">
        <v>143</v>
      </c>
      <c r="E438" s="248" t="s">
        <v>19</v>
      </c>
      <c r="F438" s="249" t="s">
        <v>80</v>
      </c>
      <c r="G438" s="247"/>
      <c r="H438" s="250">
        <v>1</v>
      </c>
      <c r="I438" s="251"/>
      <c r="J438" s="247"/>
      <c r="K438" s="247"/>
      <c r="L438" s="252"/>
      <c r="M438" s="253"/>
      <c r="N438" s="254"/>
      <c r="O438" s="254"/>
      <c r="P438" s="254"/>
      <c r="Q438" s="254"/>
      <c r="R438" s="254"/>
      <c r="S438" s="254"/>
      <c r="T438" s="255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56" t="s">
        <v>143</v>
      </c>
      <c r="AU438" s="256" t="s">
        <v>82</v>
      </c>
      <c r="AV438" s="14" t="s">
        <v>82</v>
      </c>
      <c r="AW438" s="14" t="s">
        <v>33</v>
      </c>
      <c r="AX438" s="14" t="s">
        <v>72</v>
      </c>
      <c r="AY438" s="256" t="s">
        <v>132</v>
      </c>
    </row>
    <row r="439" spans="1:51" s="13" customFormat="1" ht="12">
      <c r="A439" s="13"/>
      <c r="B439" s="236"/>
      <c r="C439" s="237"/>
      <c r="D439" s="232" t="s">
        <v>143</v>
      </c>
      <c r="E439" s="238" t="s">
        <v>19</v>
      </c>
      <c r="F439" s="239" t="s">
        <v>1646</v>
      </c>
      <c r="G439" s="237"/>
      <c r="H439" s="238" t="s">
        <v>19</v>
      </c>
      <c r="I439" s="240"/>
      <c r="J439" s="237"/>
      <c r="K439" s="237"/>
      <c r="L439" s="241"/>
      <c r="M439" s="242"/>
      <c r="N439" s="243"/>
      <c r="O439" s="243"/>
      <c r="P439" s="243"/>
      <c r="Q439" s="243"/>
      <c r="R439" s="243"/>
      <c r="S439" s="243"/>
      <c r="T439" s="244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45" t="s">
        <v>143</v>
      </c>
      <c r="AU439" s="245" t="s">
        <v>82</v>
      </c>
      <c r="AV439" s="13" t="s">
        <v>80</v>
      </c>
      <c r="AW439" s="13" t="s">
        <v>33</v>
      </c>
      <c r="AX439" s="13" t="s">
        <v>72</v>
      </c>
      <c r="AY439" s="245" t="s">
        <v>132</v>
      </c>
    </row>
    <row r="440" spans="1:51" s="14" customFormat="1" ht="12">
      <c r="A440" s="14"/>
      <c r="B440" s="246"/>
      <c r="C440" s="247"/>
      <c r="D440" s="232" t="s">
        <v>143</v>
      </c>
      <c r="E440" s="248" t="s">
        <v>19</v>
      </c>
      <c r="F440" s="249" t="s">
        <v>80</v>
      </c>
      <c r="G440" s="247"/>
      <c r="H440" s="250">
        <v>1</v>
      </c>
      <c r="I440" s="251"/>
      <c r="J440" s="247"/>
      <c r="K440" s="247"/>
      <c r="L440" s="252"/>
      <c r="M440" s="253"/>
      <c r="N440" s="254"/>
      <c r="O440" s="254"/>
      <c r="P440" s="254"/>
      <c r="Q440" s="254"/>
      <c r="R440" s="254"/>
      <c r="S440" s="254"/>
      <c r="T440" s="255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56" t="s">
        <v>143</v>
      </c>
      <c r="AU440" s="256" t="s">
        <v>82</v>
      </c>
      <c r="AV440" s="14" t="s">
        <v>82</v>
      </c>
      <c r="AW440" s="14" t="s">
        <v>33</v>
      </c>
      <c r="AX440" s="14" t="s">
        <v>72</v>
      </c>
      <c r="AY440" s="256" t="s">
        <v>132</v>
      </c>
    </row>
    <row r="441" spans="1:51" s="13" customFormat="1" ht="12">
      <c r="A441" s="13"/>
      <c r="B441" s="236"/>
      <c r="C441" s="237"/>
      <c r="D441" s="232" t="s">
        <v>143</v>
      </c>
      <c r="E441" s="238" t="s">
        <v>19</v>
      </c>
      <c r="F441" s="239" t="s">
        <v>1647</v>
      </c>
      <c r="G441" s="237"/>
      <c r="H441" s="238" t="s">
        <v>19</v>
      </c>
      <c r="I441" s="240"/>
      <c r="J441" s="237"/>
      <c r="K441" s="237"/>
      <c r="L441" s="241"/>
      <c r="M441" s="242"/>
      <c r="N441" s="243"/>
      <c r="O441" s="243"/>
      <c r="P441" s="243"/>
      <c r="Q441" s="243"/>
      <c r="R441" s="243"/>
      <c r="S441" s="243"/>
      <c r="T441" s="244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45" t="s">
        <v>143</v>
      </c>
      <c r="AU441" s="245" t="s">
        <v>82</v>
      </c>
      <c r="AV441" s="13" t="s">
        <v>80</v>
      </c>
      <c r="AW441" s="13" t="s">
        <v>33</v>
      </c>
      <c r="AX441" s="13" t="s">
        <v>72</v>
      </c>
      <c r="AY441" s="245" t="s">
        <v>132</v>
      </c>
    </row>
    <row r="442" spans="1:51" s="14" customFormat="1" ht="12">
      <c r="A442" s="14"/>
      <c r="B442" s="246"/>
      <c r="C442" s="247"/>
      <c r="D442" s="232" t="s">
        <v>143</v>
      </c>
      <c r="E442" s="248" t="s">
        <v>19</v>
      </c>
      <c r="F442" s="249" t="s">
        <v>80</v>
      </c>
      <c r="G442" s="247"/>
      <c r="H442" s="250">
        <v>1</v>
      </c>
      <c r="I442" s="251"/>
      <c r="J442" s="247"/>
      <c r="K442" s="247"/>
      <c r="L442" s="252"/>
      <c r="M442" s="253"/>
      <c r="N442" s="254"/>
      <c r="O442" s="254"/>
      <c r="P442" s="254"/>
      <c r="Q442" s="254"/>
      <c r="R442" s="254"/>
      <c r="S442" s="254"/>
      <c r="T442" s="255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56" t="s">
        <v>143</v>
      </c>
      <c r="AU442" s="256" t="s">
        <v>82</v>
      </c>
      <c r="AV442" s="14" t="s">
        <v>82</v>
      </c>
      <c r="AW442" s="14" t="s">
        <v>33</v>
      </c>
      <c r="AX442" s="14" t="s">
        <v>72</v>
      </c>
      <c r="AY442" s="256" t="s">
        <v>132</v>
      </c>
    </row>
    <row r="443" spans="1:51" s="13" customFormat="1" ht="12">
      <c r="A443" s="13"/>
      <c r="B443" s="236"/>
      <c r="C443" s="237"/>
      <c r="D443" s="232" t="s">
        <v>143</v>
      </c>
      <c r="E443" s="238" t="s">
        <v>19</v>
      </c>
      <c r="F443" s="239" t="s">
        <v>1648</v>
      </c>
      <c r="G443" s="237"/>
      <c r="H443" s="238" t="s">
        <v>19</v>
      </c>
      <c r="I443" s="240"/>
      <c r="J443" s="237"/>
      <c r="K443" s="237"/>
      <c r="L443" s="241"/>
      <c r="M443" s="242"/>
      <c r="N443" s="243"/>
      <c r="O443" s="243"/>
      <c r="P443" s="243"/>
      <c r="Q443" s="243"/>
      <c r="R443" s="243"/>
      <c r="S443" s="243"/>
      <c r="T443" s="244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5" t="s">
        <v>143</v>
      </c>
      <c r="AU443" s="245" t="s">
        <v>82</v>
      </c>
      <c r="AV443" s="13" t="s">
        <v>80</v>
      </c>
      <c r="AW443" s="13" t="s">
        <v>33</v>
      </c>
      <c r="AX443" s="13" t="s">
        <v>72</v>
      </c>
      <c r="AY443" s="245" t="s">
        <v>132</v>
      </c>
    </row>
    <row r="444" spans="1:51" s="14" customFormat="1" ht="12">
      <c r="A444" s="14"/>
      <c r="B444" s="246"/>
      <c r="C444" s="247"/>
      <c r="D444" s="232" t="s">
        <v>143</v>
      </c>
      <c r="E444" s="248" t="s">
        <v>19</v>
      </c>
      <c r="F444" s="249" t="s">
        <v>155</v>
      </c>
      <c r="G444" s="247"/>
      <c r="H444" s="250">
        <v>3</v>
      </c>
      <c r="I444" s="251"/>
      <c r="J444" s="247"/>
      <c r="K444" s="247"/>
      <c r="L444" s="252"/>
      <c r="M444" s="253"/>
      <c r="N444" s="254"/>
      <c r="O444" s="254"/>
      <c r="P444" s="254"/>
      <c r="Q444" s="254"/>
      <c r="R444" s="254"/>
      <c r="S444" s="254"/>
      <c r="T444" s="255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56" t="s">
        <v>143</v>
      </c>
      <c r="AU444" s="256" t="s">
        <v>82</v>
      </c>
      <c r="AV444" s="14" t="s">
        <v>82</v>
      </c>
      <c r="AW444" s="14" t="s">
        <v>33</v>
      </c>
      <c r="AX444" s="14" t="s">
        <v>72</v>
      </c>
      <c r="AY444" s="256" t="s">
        <v>132</v>
      </c>
    </row>
    <row r="445" spans="1:51" s="15" customFormat="1" ht="12">
      <c r="A445" s="15"/>
      <c r="B445" s="257"/>
      <c r="C445" s="258"/>
      <c r="D445" s="232" t="s">
        <v>143</v>
      </c>
      <c r="E445" s="259" t="s">
        <v>19</v>
      </c>
      <c r="F445" s="260" t="s">
        <v>148</v>
      </c>
      <c r="G445" s="258"/>
      <c r="H445" s="261">
        <v>10</v>
      </c>
      <c r="I445" s="262"/>
      <c r="J445" s="258"/>
      <c r="K445" s="258"/>
      <c r="L445" s="263"/>
      <c r="M445" s="264"/>
      <c r="N445" s="265"/>
      <c r="O445" s="265"/>
      <c r="P445" s="265"/>
      <c r="Q445" s="265"/>
      <c r="R445" s="265"/>
      <c r="S445" s="265"/>
      <c r="T445" s="266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T445" s="267" t="s">
        <v>143</v>
      </c>
      <c r="AU445" s="267" t="s">
        <v>82</v>
      </c>
      <c r="AV445" s="15" t="s">
        <v>139</v>
      </c>
      <c r="AW445" s="15" t="s">
        <v>33</v>
      </c>
      <c r="AX445" s="15" t="s">
        <v>80</v>
      </c>
      <c r="AY445" s="267" t="s">
        <v>132</v>
      </c>
    </row>
    <row r="446" spans="1:65" s="2" customFormat="1" ht="55.5" customHeight="1">
      <c r="A446" s="39"/>
      <c r="B446" s="40"/>
      <c r="C446" s="268" t="s">
        <v>776</v>
      </c>
      <c r="D446" s="268" t="s">
        <v>220</v>
      </c>
      <c r="E446" s="269" t="s">
        <v>1649</v>
      </c>
      <c r="F446" s="270" t="s">
        <v>1650</v>
      </c>
      <c r="G446" s="271" t="s">
        <v>1059</v>
      </c>
      <c r="H446" s="272">
        <v>6</v>
      </c>
      <c r="I446" s="273"/>
      <c r="J446" s="274">
        <f>ROUND(I446*H446,2)</f>
        <v>0</v>
      </c>
      <c r="K446" s="270" t="s">
        <v>19</v>
      </c>
      <c r="L446" s="275"/>
      <c r="M446" s="276" t="s">
        <v>19</v>
      </c>
      <c r="N446" s="277" t="s">
        <v>43</v>
      </c>
      <c r="O446" s="85"/>
      <c r="P446" s="228">
        <f>O446*H446</f>
        <v>0</v>
      </c>
      <c r="Q446" s="228">
        <v>0</v>
      </c>
      <c r="R446" s="228">
        <f>Q446*H446</f>
        <v>0</v>
      </c>
      <c r="S446" s="228">
        <v>0</v>
      </c>
      <c r="T446" s="229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30" t="s">
        <v>396</v>
      </c>
      <c r="AT446" s="230" t="s">
        <v>220</v>
      </c>
      <c r="AU446" s="230" t="s">
        <v>82</v>
      </c>
      <c r="AY446" s="18" t="s">
        <v>132</v>
      </c>
      <c r="BE446" s="231">
        <f>IF(N446="základní",J446,0)</f>
        <v>0</v>
      </c>
      <c r="BF446" s="231">
        <f>IF(N446="snížená",J446,0)</f>
        <v>0</v>
      </c>
      <c r="BG446" s="231">
        <f>IF(N446="zákl. přenesená",J446,0)</f>
        <v>0</v>
      </c>
      <c r="BH446" s="231">
        <f>IF(N446="sníž. přenesená",J446,0)</f>
        <v>0</v>
      </c>
      <c r="BI446" s="231">
        <f>IF(N446="nulová",J446,0)</f>
        <v>0</v>
      </c>
      <c r="BJ446" s="18" t="s">
        <v>80</v>
      </c>
      <c r="BK446" s="231">
        <f>ROUND(I446*H446,2)</f>
        <v>0</v>
      </c>
      <c r="BL446" s="18" t="s">
        <v>239</v>
      </c>
      <c r="BM446" s="230" t="s">
        <v>1651</v>
      </c>
    </row>
    <row r="447" spans="1:47" s="2" customFormat="1" ht="12">
      <c r="A447" s="39"/>
      <c r="B447" s="40"/>
      <c r="C447" s="41"/>
      <c r="D447" s="232" t="s">
        <v>141</v>
      </c>
      <c r="E447" s="41"/>
      <c r="F447" s="233" t="s">
        <v>1652</v>
      </c>
      <c r="G447" s="41"/>
      <c r="H447" s="41"/>
      <c r="I447" s="137"/>
      <c r="J447" s="41"/>
      <c r="K447" s="41"/>
      <c r="L447" s="45"/>
      <c r="M447" s="234"/>
      <c r="N447" s="235"/>
      <c r="O447" s="85"/>
      <c r="P447" s="85"/>
      <c r="Q447" s="85"/>
      <c r="R447" s="85"/>
      <c r="S447" s="85"/>
      <c r="T447" s="86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T447" s="18" t="s">
        <v>141</v>
      </c>
      <c r="AU447" s="18" t="s">
        <v>82</v>
      </c>
    </row>
    <row r="448" spans="1:51" s="13" customFormat="1" ht="12">
      <c r="A448" s="13"/>
      <c r="B448" s="236"/>
      <c r="C448" s="237"/>
      <c r="D448" s="232" t="s">
        <v>143</v>
      </c>
      <c r="E448" s="238" t="s">
        <v>19</v>
      </c>
      <c r="F448" s="239" t="s">
        <v>1653</v>
      </c>
      <c r="G448" s="237"/>
      <c r="H448" s="238" t="s">
        <v>19</v>
      </c>
      <c r="I448" s="240"/>
      <c r="J448" s="237"/>
      <c r="K448" s="237"/>
      <c r="L448" s="241"/>
      <c r="M448" s="242"/>
      <c r="N448" s="243"/>
      <c r="O448" s="243"/>
      <c r="P448" s="243"/>
      <c r="Q448" s="243"/>
      <c r="R448" s="243"/>
      <c r="S448" s="243"/>
      <c r="T448" s="244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5" t="s">
        <v>143</v>
      </c>
      <c r="AU448" s="245" t="s">
        <v>82</v>
      </c>
      <c r="AV448" s="13" t="s">
        <v>80</v>
      </c>
      <c r="AW448" s="13" t="s">
        <v>33</v>
      </c>
      <c r="AX448" s="13" t="s">
        <v>72</v>
      </c>
      <c r="AY448" s="245" t="s">
        <v>132</v>
      </c>
    </row>
    <row r="449" spans="1:51" s="14" customFormat="1" ht="12">
      <c r="A449" s="14"/>
      <c r="B449" s="246"/>
      <c r="C449" s="247"/>
      <c r="D449" s="232" t="s">
        <v>143</v>
      </c>
      <c r="E449" s="248" t="s">
        <v>19</v>
      </c>
      <c r="F449" s="249" t="s">
        <v>1654</v>
      </c>
      <c r="G449" s="247"/>
      <c r="H449" s="250">
        <v>6</v>
      </c>
      <c r="I449" s="251"/>
      <c r="J449" s="247"/>
      <c r="K449" s="247"/>
      <c r="L449" s="252"/>
      <c r="M449" s="253"/>
      <c r="N449" s="254"/>
      <c r="O449" s="254"/>
      <c r="P449" s="254"/>
      <c r="Q449" s="254"/>
      <c r="R449" s="254"/>
      <c r="S449" s="254"/>
      <c r="T449" s="255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56" t="s">
        <v>143</v>
      </c>
      <c r="AU449" s="256" t="s">
        <v>82</v>
      </c>
      <c r="AV449" s="14" t="s">
        <v>82</v>
      </c>
      <c r="AW449" s="14" t="s">
        <v>33</v>
      </c>
      <c r="AX449" s="14" t="s">
        <v>72</v>
      </c>
      <c r="AY449" s="256" t="s">
        <v>132</v>
      </c>
    </row>
    <row r="450" spans="1:51" s="15" customFormat="1" ht="12">
      <c r="A450" s="15"/>
      <c r="B450" s="257"/>
      <c r="C450" s="258"/>
      <c r="D450" s="232" t="s">
        <v>143</v>
      </c>
      <c r="E450" s="259" t="s">
        <v>19</v>
      </c>
      <c r="F450" s="260" t="s">
        <v>148</v>
      </c>
      <c r="G450" s="258"/>
      <c r="H450" s="261">
        <v>6</v>
      </c>
      <c r="I450" s="262"/>
      <c r="J450" s="258"/>
      <c r="K450" s="258"/>
      <c r="L450" s="263"/>
      <c r="M450" s="264"/>
      <c r="N450" s="265"/>
      <c r="O450" s="265"/>
      <c r="P450" s="265"/>
      <c r="Q450" s="265"/>
      <c r="R450" s="265"/>
      <c r="S450" s="265"/>
      <c r="T450" s="266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T450" s="267" t="s">
        <v>143</v>
      </c>
      <c r="AU450" s="267" t="s">
        <v>82</v>
      </c>
      <c r="AV450" s="15" t="s">
        <v>139</v>
      </c>
      <c r="AW450" s="15" t="s">
        <v>33</v>
      </c>
      <c r="AX450" s="15" t="s">
        <v>80</v>
      </c>
      <c r="AY450" s="267" t="s">
        <v>132</v>
      </c>
    </row>
    <row r="451" spans="1:65" s="2" customFormat="1" ht="55.5" customHeight="1">
      <c r="A451" s="39"/>
      <c r="B451" s="40"/>
      <c r="C451" s="268" t="s">
        <v>783</v>
      </c>
      <c r="D451" s="268" t="s">
        <v>220</v>
      </c>
      <c r="E451" s="269" t="s">
        <v>1655</v>
      </c>
      <c r="F451" s="270" t="s">
        <v>1656</v>
      </c>
      <c r="G451" s="271" t="s">
        <v>1059</v>
      </c>
      <c r="H451" s="272">
        <v>1</v>
      </c>
      <c r="I451" s="273"/>
      <c r="J451" s="274">
        <f>ROUND(I451*H451,2)</f>
        <v>0</v>
      </c>
      <c r="K451" s="270" t="s">
        <v>19</v>
      </c>
      <c r="L451" s="275"/>
      <c r="M451" s="276" t="s">
        <v>19</v>
      </c>
      <c r="N451" s="277" t="s">
        <v>43</v>
      </c>
      <c r="O451" s="85"/>
      <c r="P451" s="228">
        <f>O451*H451</f>
        <v>0</v>
      </c>
      <c r="Q451" s="228">
        <v>0</v>
      </c>
      <c r="R451" s="228">
        <f>Q451*H451</f>
        <v>0</v>
      </c>
      <c r="S451" s="228">
        <v>0</v>
      </c>
      <c r="T451" s="229">
        <f>S451*H451</f>
        <v>0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230" t="s">
        <v>396</v>
      </c>
      <c r="AT451" s="230" t="s">
        <v>220</v>
      </c>
      <c r="AU451" s="230" t="s">
        <v>82</v>
      </c>
      <c r="AY451" s="18" t="s">
        <v>132</v>
      </c>
      <c r="BE451" s="231">
        <f>IF(N451="základní",J451,0)</f>
        <v>0</v>
      </c>
      <c r="BF451" s="231">
        <f>IF(N451="snížená",J451,0)</f>
        <v>0</v>
      </c>
      <c r="BG451" s="231">
        <f>IF(N451="zákl. přenesená",J451,0)</f>
        <v>0</v>
      </c>
      <c r="BH451" s="231">
        <f>IF(N451="sníž. přenesená",J451,0)</f>
        <v>0</v>
      </c>
      <c r="BI451" s="231">
        <f>IF(N451="nulová",J451,0)</f>
        <v>0</v>
      </c>
      <c r="BJ451" s="18" t="s">
        <v>80</v>
      </c>
      <c r="BK451" s="231">
        <f>ROUND(I451*H451,2)</f>
        <v>0</v>
      </c>
      <c r="BL451" s="18" t="s">
        <v>239</v>
      </c>
      <c r="BM451" s="230" t="s">
        <v>1657</v>
      </c>
    </row>
    <row r="452" spans="1:47" s="2" customFormat="1" ht="12">
      <c r="A452" s="39"/>
      <c r="B452" s="40"/>
      <c r="C452" s="41"/>
      <c r="D452" s="232" t="s">
        <v>141</v>
      </c>
      <c r="E452" s="41"/>
      <c r="F452" s="233" t="s">
        <v>1658</v>
      </c>
      <c r="G452" s="41"/>
      <c r="H452" s="41"/>
      <c r="I452" s="137"/>
      <c r="J452" s="41"/>
      <c r="K452" s="41"/>
      <c r="L452" s="45"/>
      <c r="M452" s="234"/>
      <c r="N452" s="235"/>
      <c r="O452" s="85"/>
      <c r="P452" s="85"/>
      <c r="Q452" s="85"/>
      <c r="R452" s="85"/>
      <c r="S452" s="85"/>
      <c r="T452" s="86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T452" s="18" t="s">
        <v>141</v>
      </c>
      <c r="AU452" s="18" t="s">
        <v>82</v>
      </c>
    </row>
    <row r="453" spans="1:51" s="13" customFormat="1" ht="12">
      <c r="A453" s="13"/>
      <c r="B453" s="236"/>
      <c r="C453" s="237"/>
      <c r="D453" s="232" t="s">
        <v>143</v>
      </c>
      <c r="E453" s="238" t="s">
        <v>19</v>
      </c>
      <c r="F453" s="239" t="s">
        <v>1659</v>
      </c>
      <c r="G453" s="237"/>
      <c r="H453" s="238" t="s">
        <v>19</v>
      </c>
      <c r="I453" s="240"/>
      <c r="J453" s="237"/>
      <c r="K453" s="237"/>
      <c r="L453" s="241"/>
      <c r="M453" s="242"/>
      <c r="N453" s="243"/>
      <c r="O453" s="243"/>
      <c r="P453" s="243"/>
      <c r="Q453" s="243"/>
      <c r="R453" s="243"/>
      <c r="S453" s="243"/>
      <c r="T453" s="244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45" t="s">
        <v>143</v>
      </c>
      <c r="AU453" s="245" t="s">
        <v>82</v>
      </c>
      <c r="AV453" s="13" t="s">
        <v>80</v>
      </c>
      <c r="AW453" s="13" t="s">
        <v>33</v>
      </c>
      <c r="AX453" s="13" t="s">
        <v>72</v>
      </c>
      <c r="AY453" s="245" t="s">
        <v>132</v>
      </c>
    </row>
    <row r="454" spans="1:51" s="14" customFormat="1" ht="12">
      <c r="A454" s="14"/>
      <c r="B454" s="246"/>
      <c r="C454" s="247"/>
      <c r="D454" s="232" t="s">
        <v>143</v>
      </c>
      <c r="E454" s="248" t="s">
        <v>19</v>
      </c>
      <c r="F454" s="249" t="s">
        <v>80</v>
      </c>
      <c r="G454" s="247"/>
      <c r="H454" s="250">
        <v>1</v>
      </c>
      <c r="I454" s="251"/>
      <c r="J454" s="247"/>
      <c r="K454" s="247"/>
      <c r="L454" s="252"/>
      <c r="M454" s="253"/>
      <c r="N454" s="254"/>
      <c r="O454" s="254"/>
      <c r="P454" s="254"/>
      <c r="Q454" s="254"/>
      <c r="R454" s="254"/>
      <c r="S454" s="254"/>
      <c r="T454" s="255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56" t="s">
        <v>143</v>
      </c>
      <c r="AU454" s="256" t="s">
        <v>82</v>
      </c>
      <c r="AV454" s="14" t="s">
        <v>82</v>
      </c>
      <c r="AW454" s="14" t="s">
        <v>33</v>
      </c>
      <c r="AX454" s="14" t="s">
        <v>72</v>
      </c>
      <c r="AY454" s="256" t="s">
        <v>132</v>
      </c>
    </row>
    <row r="455" spans="1:51" s="15" customFormat="1" ht="12">
      <c r="A455" s="15"/>
      <c r="B455" s="257"/>
      <c r="C455" s="258"/>
      <c r="D455" s="232" t="s">
        <v>143</v>
      </c>
      <c r="E455" s="259" t="s">
        <v>19</v>
      </c>
      <c r="F455" s="260" t="s">
        <v>148</v>
      </c>
      <c r="G455" s="258"/>
      <c r="H455" s="261">
        <v>1</v>
      </c>
      <c r="I455" s="262"/>
      <c r="J455" s="258"/>
      <c r="K455" s="258"/>
      <c r="L455" s="263"/>
      <c r="M455" s="264"/>
      <c r="N455" s="265"/>
      <c r="O455" s="265"/>
      <c r="P455" s="265"/>
      <c r="Q455" s="265"/>
      <c r="R455" s="265"/>
      <c r="S455" s="265"/>
      <c r="T455" s="266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T455" s="267" t="s">
        <v>143</v>
      </c>
      <c r="AU455" s="267" t="s">
        <v>82</v>
      </c>
      <c r="AV455" s="15" t="s">
        <v>139</v>
      </c>
      <c r="AW455" s="15" t="s">
        <v>33</v>
      </c>
      <c r="AX455" s="15" t="s">
        <v>80</v>
      </c>
      <c r="AY455" s="267" t="s">
        <v>132</v>
      </c>
    </row>
    <row r="456" spans="1:65" s="2" customFormat="1" ht="55.5" customHeight="1">
      <c r="A456" s="39"/>
      <c r="B456" s="40"/>
      <c r="C456" s="268" t="s">
        <v>790</v>
      </c>
      <c r="D456" s="268" t="s">
        <v>220</v>
      </c>
      <c r="E456" s="269" t="s">
        <v>1660</v>
      </c>
      <c r="F456" s="270" t="s">
        <v>1661</v>
      </c>
      <c r="G456" s="271" t="s">
        <v>1059</v>
      </c>
      <c r="H456" s="272">
        <v>3</v>
      </c>
      <c r="I456" s="273"/>
      <c r="J456" s="274">
        <f>ROUND(I456*H456,2)</f>
        <v>0</v>
      </c>
      <c r="K456" s="270" t="s">
        <v>19</v>
      </c>
      <c r="L456" s="275"/>
      <c r="M456" s="276" t="s">
        <v>19</v>
      </c>
      <c r="N456" s="277" t="s">
        <v>43</v>
      </c>
      <c r="O456" s="85"/>
      <c r="P456" s="228">
        <f>O456*H456</f>
        <v>0</v>
      </c>
      <c r="Q456" s="228">
        <v>0</v>
      </c>
      <c r="R456" s="228">
        <f>Q456*H456</f>
        <v>0</v>
      </c>
      <c r="S456" s="228">
        <v>0</v>
      </c>
      <c r="T456" s="229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30" t="s">
        <v>396</v>
      </c>
      <c r="AT456" s="230" t="s">
        <v>220</v>
      </c>
      <c r="AU456" s="230" t="s">
        <v>82</v>
      </c>
      <c r="AY456" s="18" t="s">
        <v>132</v>
      </c>
      <c r="BE456" s="231">
        <f>IF(N456="základní",J456,0)</f>
        <v>0</v>
      </c>
      <c r="BF456" s="231">
        <f>IF(N456="snížená",J456,0)</f>
        <v>0</v>
      </c>
      <c r="BG456" s="231">
        <f>IF(N456="zákl. přenesená",J456,0)</f>
        <v>0</v>
      </c>
      <c r="BH456" s="231">
        <f>IF(N456="sníž. přenesená",J456,0)</f>
        <v>0</v>
      </c>
      <c r="BI456" s="231">
        <f>IF(N456="nulová",J456,0)</f>
        <v>0</v>
      </c>
      <c r="BJ456" s="18" t="s">
        <v>80</v>
      </c>
      <c r="BK456" s="231">
        <f>ROUND(I456*H456,2)</f>
        <v>0</v>
      </c>
      <c r="BL456" s="18" t="s">
        <v>239</v>
      </c>
      <c r="BM456" s="230" t="s">
        <v>1662</v>
      </c>
    </row>
    <row r="457" spans="1:47" s="2" customFormat="1" ht="12">
      <c r="A457" s="39"/>
      <c r="B457" s="40"/>
      <c r="C457" s="41"/>
      <c r="D457" s="232" t="s">
        <v>141</v>
      </c>
      <c r="E457" s="41"/>
      <c r="F457" s="233" t="s">
        <v>1663</v>
      </c>
      <c r="G457" s="41"/>
      <c r="H457" s="41"/>
      <c r="I457" s="137"/>
      <c r="J457" s="41"/>
      <c r="K457" s="41"/>
      <c r="L457" s="45"/>
      <c r="M457" s="234"/>
      <c r="N457" s="235"/>
      <c r="O457" s="85"/>
      <c r="P457" s="85"/>
      <c r="Q457" s="85"/>
      <c r="R457" s="85"/>
      <c r="S457" s="85"/>
      <c r="T457" s="86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T457" s="18" t="s">
        <v>141</v>
      </c>
      <c r="AU457" s="18" t="s">
        <v>82</v>
      </c>
    </row>
    <row r="458" spans="1:51" s="13" customFormat="1" ht="12">
      <c r="A458" s="13"/>
      <c r="B458" s="236"/>
      <c r="C458" s="237"/>
      <c r="D458" s="232" t="s">
        <v>143</v>
      </c>
      <c r="E458" s="238" t="s">
        <v>19</v>
      </c>
      <c r="F458" s="239" t="s">
        <v>1664</v>
      </c>
      <c r="G458" s="237"/>
      <c r="H458" s="238" t="s">
        <v>19</v>
      </c>
      <c r="I458" s="240"/>
      <c r="J458" s="237"/>
      <c r="K458" s="237"/>
      <c r="L458" s="241"/>
      <c r="M458" s="242"/>
      <c r="N458" s="243"/>
      <c r="O458" s="243"/>
      <c r="P458" s="243"/>
      <c r="Q458" s="243"/>
      <c r="R458" s="243"/>
      <c r="S458" s="243"/>
      <c r="T458" s="244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5" t="s">
        <v>143</v>
      </c>
      <c r="AU458" s="245" t="s">
        <v>82</v>
      </c>
      <c r="AV458" s="13" t="s">
        <v>80</v>
      </c>
      <c r="AW458" s="13" t="s">
        <v>33</v>
      </c>
      <c r="AX458" s="13" t="s">
        <v>72</v>
      </c>
      <c r="AY458" s="245" t="s">
        <v>132</v>
      </c>
    </row>
    <row r="459" spans="1:51" s="14" customFormat="1" ht="12">
      <c r="A459" s="14"/>
      <c r="B459" s="246"/>
      <c r="C459" s="247"/>
      <c r="D459" s="232" t="s">
        <v>143</v>
      </c>
      <c r="E459" s="248" t="s">
        <v>19</v>
      </c>
      <c r="F459" s="249" t="s">
        <v>155</v>
      </c>
      <c r="G459" s="247"/>
      <c r="H459" s="250">
        <v>3</v>
      </c>
      <c r="I459" s="251"/>
      <c r="J459" s="247"/>
      <c r="K459" s="247"/>
      <c r="L459" s="252"/>
      <c r="M459" s="253"/>
      <c r="N459" s="254"/>
      <c r="O459" s="254"/>
      <c r="P459" s="254"/>
      <c r="Q459" s="254"/>
      <c r="R459" s="254"/>
      <c r="S459" s="254"/>
      <c r="T459" s="255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56" t="s">
        <v>143</v>
      </c>
      <c r="AU459" s="256" t="s">
        <v>82</v>
      </c>
      <c r="AV459" s="14" t="s">
        <v>82</v>
      </c>
      <c r="AW459" s="14" t="s">
        <v>33</v>
      </c>
      <c r="AX459" s="14" t="s">
        <v>72</v>
      </c>
      <c r="AY459" s="256" t="s">
        <v>132</v>
      </c>
    </row>
    <row r="460" spans="1:51" s="15" customFormat="1" ht="12">
      <c r="A460" s="15"/>
      <c r="B460" s="257"/>
      <c r="C460" s="258"/>
      <c r="D460" s="232" t="s">
        <v>143</v>
      </c>
      <c r="E460" s="259" t="s">
        <v>19</v>
      </c>
      <c r="F460" s="260" t="s">
        <v>148</v>
      </c>
      <c r="G460" s="258"/>
      <c r="H460" s="261">
        <v>3</v>
      </c>
      <c r="I460" s="262"/>
      <c r="J460" s="258"/>
      <c r="K460" s="258"/>
      <c r="L460" s="263"/>
      <c r="M460" s="264"/>
      <c r="N460" s="265"/>
      <c r="O460" s="265"/>
      <c r="P460" s="265"/>
      <c r="Q460" s="265"/>
      <c r="R460" s="265"/>
      <c r="S460" s="265"/>
      <c r="T460" s="266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T460" s="267" t="s">
        <v>143</v>
      </c>
      <c r="AU460" s="267" t="s">
        <v>82</v>
      </c>
      <c r="AV460" s="15" t="s">
        <v>139</v>
      </c>
      <c r="AW460" s="15" t="s">
        <v>33</v>
      </c>
      <c r="AX460" s="15" t="s">
        <v>80</v>
      </c>
      <c r="AY460" s="267" t="s">
        <v>132</v>
      </c>
    </row>
    <row r="461" spans="1:65" s="2" customFormat="1" ht="21.75" customHeight="1">
      <c r="A461" s="39"/>
      <c r="B461" s="40"/>
      <c r="C461" s="219" t="s">
        <v>807</v>
      </c>
      <c r="D461" s="219" t="s">
        <v>134</v>
      </c>
      <c r="E461" s="220" t="s">
        <v>1665</v>
      </c>
      <c r="F461" s="221" t="s">
        <v>1666</v>
      </c>
      <c r="G461" s="222" t="s">
        <v>227</v>
      </c>
      <c r="H461" s="223">
        <v>2</v>
      </c>
      <c r="I461" s="224"/>
      <c r="J461" s="225">
        <f>ROUND(I461*H461,2)</f>
        <v>0</v>
      </c>
      <c r="K461" s="221" t="s">
        <v>138</v>
      </c>
      <c r="L461" s="45"/>
      <c r="M461" s="226" t="s">
        <v>19</v>
      </c>
      <c r="N461" s="227" t="s">
        <v>43</v>
      </c>
      <c r="O461" s="85"/>
      <c r="P461" s="228">
        <f>O461*H461</f>
        <v>0</v>
      </c>
      <c r="Q461" s="228">
        <v>0</v>
      </c>
      <c r="R461" s="228">
        <f>Q461*H461</f>
        <v>0</v>
      </c>
      <c r="S461" s="228">
        <v>0</v>
      </c>
      <c r="T461" s="229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30" t="s">
        <v>239</v>
      </c>
      <c r="AT461" s="230" t="s">
        <v>134</v>
      </c>
      <c r="AU461" s="230" t="s">
        <v>82</v>
      </c>
      <c r="AY461" s="18" t="s">
        <v>132</v>
      </c>
      <c r="BE461" s="231">
        <f>IF(N461="základní",J461,0)</f>
        <v>0</v>
      </c>
      <c r="BF461" s="231">
        <f>IF(N461="snížená",J461,0)</f>
        <v>0</v>
      </c>
      <c r="BG461" s="231">
        <f>IF(N461="zákl. přenesená",J461,0)</f>
        <v>0</v>
      </c>
      <c r="BH461" s="231">
        <f>IF(N461="sníž. přenesená",J461,0)</f>
        <v>0</v>
      </c>
      <c r="BI461" s="231">
        <f>IF(N461="nulová",J461,0)</f>
        <v>0</v>
      </c>
      <c r="BJ461" s="18" t="s">
        <v>80</v>
      </c>
      <c r="BK461" s="231">
        <f>ROUND(I461*H461,2)</f>
        <v>0</v>
      </c>
      <c r="BL461" s="18" t="s">
        <v>239</v>
      </c>
      <c r="BM461" s="230" t="s">
        <v>1667</v>
      </c>
    </row>
    <row r="462" spans="1:47" s="2" customFormat="1" ht="12">
      <c r="A462" s="39"/>
      <c r="B462" s="40"/>
      <c r="C462" s="41"/>
      <c r="D462" s="232" t="s">
        <v>141</v>
      </c>
      <c r="E462" s="41"/>
      <c r="F462" s="233" t="s">
        <v>1668</v>
      </c>
      <c r="G462" s="41"/>
      <c r="H462" s="41"/>
      <c r="I462" s="137"/>
      <c r="J462" s="41"/>
      <c r="K462" s="41"/>
      <c r="L462" s="45"/>
      <c r="M462" s="234"/>
      <c r="N462" s="235"/>
      <c r="O462" s="85"/>
      <c r="P462" s="85"/>
      <c r="Q462" s="85"/>
      <c r="R462" s="85"/>
      <c r="S462" s="85"/>
      <c r="T462" s="86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T462" s="18" t="s">
        <v>141</v>
      </c>
      <c r="AU462" s="18" t="s">
        <v>82</v>
      </c>
    </row>
    <row r="463" spans="1:51" s="13" customFormat="1" ht="12">
      <c r="A463" s="13"/>
      <c r="B463" s="236"/>
      <c r="C463" s="237"/>
      <c r="D463" s="232" t="s">
        <v>143</v>
      </c>
      <c r="E463" s="238" t="s">
        <v>19</v>
      </c>
      <c r="F463" s="239" t="s">
        <v>1669</v>
      </c>
      <c r="G463" s="237"/>
      <c r="H463" s="238" t="s">
        <v>19</v>
      </c>
      <c r="I463" s="240"/>
      <c r="J463" s="237"/>
      <c r="K463" s="237"/>
      <c r="L463" s="241"/>
      <c r="M463" s="242"/>
      <c r="N463" s="243"/>
      <c r="O463" s="243"/>
      <c r="P463" s="243"/>
      <c r="Q463" s="243"/>
      <c r="R463" s="243"/>
      <c r="S463" s="243"/>
      <c r="T463" s="244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5" t="s">
        <v>143</v>
      </c>
      <c r="AU463" s="245" t="s">
        <v>82</v>
      </c>
      <c r="AV463" s="13" t="s">
        <v>80</v>
      </c>
      <c r="AW463" s="13" t="s">
        <v>33</v>
      </c>
      <c r="AX463" s="13" t="s">
        <v>72</v>
      </c>
      <c r="AY463" s="245" t="s">
        <v>132</v>
      </c>
    </row>
    <row r="464" spans="1:51" s="14" customFormat="1" ht="12">
      <c r="A464" s="14"/>
      <c r="B464" s="246"/>
      <c r="C464" s="247"/>
      <c r="D464" s="232" t="s">
        <v>143</v>
      </c>
      <c r="E464" s="248" t="s">
        <v>19</v>
      </c>
      <c r="F464" s="249" t="s">
        <v>80</v>
      </c>
      <c r="G464" s="247"/>
      <c r="H464" s="250">
        <v>1</v>
      </c>
      <c r="I464" s="251"/>
      <c r="J464" s="247"/>
      <c r="K464" s="247"/>
      <c r="L464" s="252"/>
      <c r="M464" s="253"/>
      <c r="N464" s="254"/>
      <c r="O464" s="254"/>
      <c r="P464" s="254"/>
      <c r="Q464" s="254"/>
      <c r="R464" s="254"/>
      <c r="S464" s="254"/>
      <c r="T464" s="255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56" t="s">
        <v>143</v>
      </c>
      <c r="AU464" s="256" t="s">
        <v>82</v>
      </c>
      <c r="AV464" s="14" t="s">
        <v>82</v>
      </c>
      <c r="AW464" s="14" t="s">
        <v>33</v>
      </c>
      <c r="AX464" s="14" t="s">
        <v>72</v>
      </c>
      <c r="AY464" s="256" t="s">
        <v>132</v>
      </c>
    </row>
    <row r="465" spans="1:51" s="13" customFormat="1" ht="12">
      <c r="A465" s="13"/>
      <c r="B465" s="236"/>
      <c r="C465" s="237"/>
      <c r="D465" s="232" t="s">
        <v>143</v>
      </c>
      <c r="E465" s="238" t="s">
        <v>19</v>
      </c>
      <c r="F465" s="239" t="s">
        <v>1315</v>
      </c>
      <c r="G465" s="237"/>
      <c r="H465" s="238" t="s">
        <v>19</v>
      </c>
      <c r="I465" s="240"/>
      <c r="J465" s="237"/>
      <c r="K465" s="237"/>
      <c r="L465" s="241"/>
      <c r="M465" s="242"/>
      <c r="N465" s="243"/>
      <c r="O465" s="243"/>
      <c r="P465" s="243"/>
      <c r="Q465" s="243"/>
      <c r="R465" s="243"/>
      <c r="S465" s="243"/>
      <c r="T465" s="244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45" t="s">
        <v>143</v>
      </c>
      <c r="AU465" s="245" t="s">
        <v>82</v>
      </c>
      <c r="AV465" s="13" t="s">
        <v>80</v>
      </c>
      <c r="AW465" s="13" t="s">
        <v>33</v>
      </c>
      <c r="AX465" s="13" t="s">
        <v>72</v>
      </c>
      <c r="AY465" s="245" t="s">
        <v>132</v>
      </c>
    </row>
    <row r="466" spans="1:51" s="14" customFormat="1" ht="12">
      <c r="A466" s="14"/>
      <c r="B466" s="246"/>
      <c r="C466" s="247"/>
      <c r="D466" s="232" t="s">
        <v>143</v>
      </c>
      <c r="E466" s="248" t="s">
        <v>19</v>
      </c>
      <c r="F466" s="249" t="s">
        <v>80</v>
      </c>
      <c r="G466" s="247"/>
      <c r="H466" s="250">
        <v>1</v>
      </c>
      <c r="I466" s="251"/>
      <c r="J466" s="247"/>
      <c r="K466" s="247"/>
      <c r="L466" s="252"/>
      <c r="M466" s="253"/>
      <c r="N466" s="254"/>
      <c r="O466" s="254"/>
      <c r="P466" s="254"/>
      <c r="Q466" s="254"/>
      <c r="R466" s="254"/>
      <c r="S466" s="254"/>
      <c r="T466" s="255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56" t="s">
        <v>143</v>
      </c>
      <c r="AU466" s="256" t="s">
        <v>82</v>
      </c>
      <c r="AV466" s="14" t="s">
        <v>82</v>
      </c>
      <c r="AW466" s="14" t="s">
        <v>33</v>
      </c>
      <c r="AX466" s="14" t="s">
        <v>72</v>
      </c>
      <c r="AY466" s="256" t="s">
        <v>132</v>
      </c>
    </row>
    <row r="467" spans="1:51" s="15" customFormat="1" ht="12">
      <c r="A467" s="15"/>
      <c r="B467" s="257"/>
      <c r="C467" s="258"/>
      <c r="D467" s="232" t="s">
        <v>143</v>
      </c>
      <c r="E467" s="259" t="s">
        <v>19</v>
      </c>
      <c r="F467" s="260" t="s">
        <v>148</v>
      </c>
      <c r="G467" s="258"/>
      <c r="H467" s="261">
        <v>2</v>
      </c>
      <c r="I467" s="262"/>
      <c r="J467" s="258"/>
      <c r="K467" s="258"/>
      <c r="L467" s="263"/>
      <c r="M467" s="264"/>
      <c r="N467" s="265"/>
      <c r="O467" s="265"/>
      <c r="P467" s="265"/>
      <c r="Q467" s="265"/>
      <c r="R467" s="265"/>
      <c r="S467" s="265"/>
      <c r="T467" s="266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T467" s="267" t="s">
        <v>143</v>
      </c>
      <c r="AU467" s="267" t="s">
        <v>82</v>
      </c>
      <c r="AV467" s="15" t="s">
        <v>139</v>
      </c>
      <c r="AW467" s="15" t="s">
        <v>33</v>
      </c>
      <c r="AX467" s="15" t="s">
        <v>80</v>
      </c>
      <c r="AY467" s="267" t="s">
        <v>132</v>
      </c>
    </row>
    <row r="468" spans="1:65" s="2" customFormat="1" ht="55.5" customHeight="1">
      <c r="A468" s="39"/>
      <c r="B468" s="40"/>
      <c r="C468" s="268" t="s">
        <v>824</v>
      </c>
      <c r="D468" s="268" t="s">
        <v>220</v>
      </c>
      <c r="E468" s="269" t="s">
        <v>1670</v>
      </c>
      <c r="F468" s="270" t="s">
        <v>1671</v>
      </c>
      <c r="G468" s="271" t="s">
        <v>1059</v>
      </c>
      <c r="H468" s="272">
        <v>1</v>
      </c>
      <c r="I468" s="273"/>
      <c r="J468" s="274">
        <f>ROUND(I468*H468,2)</f>
        <v>0</v>
      </c>
      <c r="K468" s="270" t="s">
        <v>19</v>
      </c>
      <c r="L468" s="275"/>
      <c r="M468" s="276" t="s">
        <v>19</v>
      </c>
      <c r="N468" s="277" t="s">
        <v>43</v>
      </c>
      <c r="O468" s="85"/>
      <c r="P468" s="228">
        <f>O468*H468</f>
        <v>0</v>
      </c>
      <c r="Q468" s="228">
        <v>0</v>
      </c>
      <c r="R468" s="228">
        <f>Q468*H468</f>
        <v>0</v>
      </c>
      <c r="S468" s="228">
        <v>0</v>
      </c>
      <c r="T468" s="229">
        <f>S468*H468</f>
        <v>0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30" t="s">
        <v>396</v>
      </c>
      <c r="AT468" s="230" t="s">
        <v>220</v>
      </c>
      <c r="AU468" s="230" t="s">
        <v>82</v>
      </c>
      <c r="AY468" s="18" t="s">
        <v>132</v>
      </c>
      <c r="BE468" s="231">
        <f>IF(N468="základní",J468,0)</f>
        <v>0</v>
      </c>
      <c r="BF468" s="231">
        <f>IF(N468="snížená",J468,0)</f>
        <v>0</v>
      </c>
      <c r="BG468" s="231">
        <f>IF(N468="zákl. přenesená",J468,0)</f>
        <v>0</v>
      </c>
      <c r="BH468" s="231">
        <f>IF(N468="sníž. přenesená",J468,0)</f>
        <v>0</v>
      </c>
      <c r="BI468" s="231">
        <f>IF(N468="nulová",J468,0)</f>
        <v>0</v>
      </c>
      <c r="BJ468" s="18" t="s">
        <v>80</v>
      </c>
      <c r="BK468" s="231">
        <f>ROUND(I468*H468,2)</f>
        <v>0</v>
      </c>
      <c r="BL468" s="18" t="s">
        <v>239</v>
      </c>
      <c r="BM468" s="230" t="s">
        <v>1672</v>
      </c>
    </row>
    <row r="469" spans="1:47" s="2" customFormat="1" ht="12">
      <c r="A469" s="39"/>
      <c r="B469" s="40"/>
      <c r="C469" s="41"/>
      <c r="D469" s="232" t="s">
        <v>141</v>
      </c>
      <c r="E469" s="41"/>
      <c r="F469" s="233" t="s">
        <v>1673</v>
      </c>
      <c r="G469" s="41"/>
      <c r="H469" s="41"/>
      <c r="I469" s="137"/>
      <c r="J469" s="41"/>
      <c r="K469" s="41"/>
      <c r="L469" s="45"/>
      <c r="M469" s="234"/>
      <c r="N469" s="235"/>
      <c r="O469" s="85"/>
      <c r="P469" s="85"/>
      <c r="Q469" s="85"/>
      <c r="R469" s="85"/>
      <c r="S469" s="85"/>
      <c r="T469" s="86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T469" s="18" t="s">
        <v>141</v>
      </c>
      <c r="AU469" s="18" t="s">
        <v>82</v>
      </c>
    </row>
    <row r="470" spans="1:65" s="2" customFormat="1" ht="55.5" customHeight="1">
      <c r="A470" s="39"/>
      <c r="B470" s="40"/>
      <c r="C470" s="268" t="s">
        <v>831</v>
      </c>
      <c r="D470" s="268" t="s">
        <v>220</v>
      </c>
      <c r="E470" s="269" t="s">
        <v>1674</v>
      </c>
      <c r="F470" s="270" t="s">
        <v>1675</v>
      </c>
      <c r="G470" s="271" t="s">
        <v>1059</v>
      </c>
      <c r="H470" s="272">
        <v>1</v>
      </c>
      <c r="I470" s="273"/>
      <c r="J470" s="274">
        <f>ROUND(I470*H470,2)</f>
        <v>0</v>
      </c>
      <c r="K470" s="270" t="s">
        <v>19</v>
      </c>
      <c r="L470" s="275"/>
      <c r="M470" s="276" t="s">
        <v>19</v>
      </c>
      <c r="N470" s="277" t="s">
        <v>43</v>
      </c>
      <c r="O470" s="85"/>
      <c r="P470" s="228">
        <f>O470*H470</f>
        <v>0</v>
      </c>
      <c r="Q470" s="228">
        <v>0</v>
      </c>
      <c r="R470" s="228">
        <f>Q470*H470</f>
        <v>0</v>
      </c>
      <c r="S470" s="228">
        <v>0</v>
      </c>
      <c r="T470" s="229">
        <f>S470*H470</f>
        <v>0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30" t="s">
        <v>396</v>
      </c>
      <c r="AT470" s="230" t="s">
        <v>220</v>
      </c>
      <c r="AU470" s="230" t="s">
        <v>82</v>
      </c>
      <c r="AY470" s="18" t="s">
        <v>132</v>
      </c>
      <c r="BE470" s="231">
        <f>IF(N470="základní",J470,0)</f>
        <v>0</v>
      </c>
      <c r="BF470" s="231">
        <f>IF(N470="snížená",J470,0)</f>
        <v>0</v>
      </c>
      <c r="BG470" s="231">
        <f>IF(N470="zákl. přenesená",J470,0)</f>
        <v>0</v>
      </c>
      <c r="BH470" s="231">
        <f>IF(N470="sníž. přenesená",J470,0)</f>
        <v>0</v>
      </c>
      <c r="BI470" s="231">
        <f>IF(N470="nulová",J470,0)</f>
        <v>0</v>
      </c>
      <c r="BJ470" s="18" t="s">
        <v>80</v>
      </c>
      <c r="BK470" s="231">
        <f>ROUND(I470*H470,2)</f>
        <v>0</v>
      </c>
      <c r="BL470" s="18" t="s">
        <v>239</v>
      </c>
      <c r="BM470" s="230" t="s">
        <v>1676</v>
      </c>
    </row>
    <row r="471" spans="1:47" s="2" customFormat="1" ht="12">
      <c r="A471" s="39"/>
      <c r="B471" s="40"/>
      <c r="C471" s="41"/>
      <c r="D471" s="232" t="s">
        <v>141</v>
      </c>
      <c r="E471" s="41"/>
      <c r="F471" s="233" t="s">
        <v>1677</v>
      </c>
      <c r="G471" s="41"/>
      <c r="H471" s="41"/>
      <c r="I471" s="137"/>
      <c r="J471" s="41"/>
      <c r="K471" s="41"/>
      <c r="L471" s="45"/>
      <c r="M471" s="234"/>
      <c r="N471" s="235"/>
      <c r="O471" s="85"/>
      <c r="P471" s="85"/>
      <c r="Q471" s="85"/>
      <c r="R471" s="85"/>
      <c r="S471" s="85"/>
      <c r="T471" s="86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T471" s="18" t="s">
        <v>141</v>
      </c>
      <c r="AU471" s="18" t="s">
        <v>82</v>
      </c>
    </row>
    <row r="472" spans="1:63" s="12" customFormat="1" ht="22.8" customHeight="1">
      <c r="A472" s="12"/>
      <c r="B472" s="203"/>
      <c r="C472" s="204"/>
      <c r="D472" s="205" t="s">
        <v>71</v>
      </c>
      <c r="E472" s="217" t="s">
        <v>1678</v>
      </c>
      <c r="F472" s="217" t="s">
        <v>1678</v>
      </c>
      <c r="G472" s="204"/>
      <c r="H472" s="204"/>
      <c r="I472" s="207"/>
      <c r="J472" s="218">
        <f>BK472</f>
        <v>0</v>
      </c>
      <c r="K472" s="204"/>
      <c r="L472" s="209"/>
      <c r="M472" s="210"/>
      <c r="N472" s="211"/>
      <c r="O472" s="211"/>
      <c r="P472" s="212">
        <f>SUM(P473:P497)</f>
        <v>0</v>
      </c>
      <c r="Q472" s="211"/>
      <c r="R472" s="212">
        <f>SUM(R473:R497)</f>
        <v>0</v>
      </c>
      <c r="S472" s="211"/>
      <c r="T472" s="213">
        <f>SUM(T473:T497)</f>
        <v>0</v>
      </c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R472" s="214" t="s">
        <v>82</v>
      </c>
      <c r="AT472" s="215" t="s">
        <v>71</v>
      </c>
      <c r="AU472" s="215" t="s">
        <v>80</v>
      </c>
      <c r="AY472" s="214" t="s">
        <v>132</v>
      </c>
      <c r="BK472" s="216">
        <f>SUM(BK473:BK497)</f>
        <v>0</v>
      </c>
    </row>
    <row r="473" spans="1:65" s="2" customFormat="1" ht="16.5" customHeight="1">
      <c r="A473" s="39"/>
      <c r="B473" s="40"/>
      <c r="C473" s="219" t="s">
        <v>836</v>
      </c>
      <c r="D473" s="219" t="s">
        <v>134</v>
      </c>
      <c r="E473" s="220" t="s">
        <v>1679</v>
      </c>
      <c r="F473" s="221" t="s">
        <v>1680</v>
      </c>
      <c r="G473" s="222" t="s">
        <v>834</v>
      </c>
      <c r="H473" s="223">
        <v>7</v>
      </c>
      <c r="I473" s="224"/>
      <c r="J473" s="225">
        <f>ROUND(I473*H473,2)</f>
        <v>0</v>
      </c>
      <c r="K473" s="221" t="s">
        <v>19</v>
      </c>
      <c r="L473" s="45"/>
      <c r="M473" s="226" t="s">
        <v>19</v>
      </c>
      <c r="N473" s="227" t="s">
        <v>43</v>
      </c>
      <c r="O473" s="85"/>
      <c r="P473" s="228">
        <f>O473*H473</f>
        <v>0</v>
      </c>
      <c r="Q473" s="228">
        <v>0</v>
      </c>
      <c r="R473" s="228">
        <f>Q473*H473</f>
        <v>0</v>
      </c>
      <c r="S473" s="228">
        <v>0</v>
      </c>
      <c r="T473" s="229">
        <f>S473*H473</f>
        <v>0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230" t="s">
        <v>239</v>
      </c>
      <c r="AT473" s="230" t="s">
        <v>134</v>
      </c>
      <c r="AU473" s="230" t="s">
        <v>82</v>
      </c>
      <c r="AY473" s="18" t="s">
        <v>132</v>
      </c>
      <c r="BE473" s="231">
        <f>IF(N473="základní",J473,0)</f>
        <v>0</v>
      </c>
      <c r="BF473" s="231">
        <f>IF(N473="snížená",J473,0)</f>
        <v>0</v>
      </c>
      <c r="BG473" s="231">
        <f>IF(N473="zákl. přenesená",J473,0)</f>
        <v>0</v>
      </c>
      <c r="BH473" s="231">
        <f>IF(N473="sníž. přenesená",J473,0)</f>
        <v>0</v>
      </c>
      <c r="BI473" s="231">
        <f>IF(N473="nulová",J473,0)</f>
        <v>0</v>
      </c>
      <c r="BJ473" s="18" t="s">
        <v>80</v>
      </c>
      <c r="BK473" s="231">
        <f>ROUND(I473*H473,2)</f>
        <v>0</v>
      </c>
      <c r="BL473" s="18" t="s">
        <v>239</v>
      </c>
      <c r="BM473" s="230" t="s">
        <v>1681</v>
      </c>
    </row>
    <row r="474" spans="1:47" s="2" customFormat="1" ht="12">
      <c r="A474" s="39"/>
      <c r="B474" s="40"/>
      <c r="C474" s="41"/>
      <c r="D474" s="232" t="s">
        <v>141</v>
      </c>
      <c r="E474" s="41"/>
      <c r="F474" s="233" t="s">
        <v>1680</v>
      </c>
      <c r="G474" s="41"/>
      <c r="H474" s="41"/>
      <c r="I474" s="137"/>
      <c r="J474" s="41"/>
      <c r="K474" s="41"/>
      <c r="L474" s="45"/>
      <c r="M474" s="234"/>
      <c r="N474" s="235"/>
      <c r="O474" s="85"/>
      <c r="P474" s="85"/>
      <c r="Q474" s="85"/>
      <c r="R474" s="85"/>
      <c r="S474" s="85"/>
      <c r="T474" s="86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T474" s="18" t="s">
        <v>141</v>
      </c>
      <c r="AU474" s="18" t="s">
        <v>82</v>
      </c>
    </row>
    <row r="475" spans="1:51" s="14" customFormat="1" ht="12">
      <c r="A475" s="14"/>
      <c r="B475" s="246"/>
      <c r="C475" s="247"/>
      <c r="D475" s="232" t="s">
        <v>143</v>
      </c>
      <c r="E475" s="248" t="s">
        <v>19</v>
      </c>
      <c r="F475" s="249" t="s">
        <v>1682</v>
      </c>
      <c r="G475" s="247"/>
      <c r="H475" s="250">
        <v>7</v>
      </c>
      <c r="I475" s="251"/>
      <c r="J475" s="247"/>
      <c r="K475" s="247"/>
      <c r="L475" s="252"/>
      <c r="M475" s="253"/>
      <c r="N475" s="254"/>
      <c r="O475" s="254"/>
      <c r="P475" s="254"/>
      <c r="Q475" s="254"/>
      <c r="R475" s="254"/>
      <c r="S475" s="254"/>
      <c r="T475" s="255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56" t="s">
        <v>143</v>
      </c>
      <c r="AU475" s="256" t="s">
        <v>82</v>
      </c>
      <c r="AV475" s="14" t="s">
        <v>82</v>
      </c>
      <c r="AW475" s="14" t="s">
        <v>33</v>
      </c>
      <c r="AX475" s="14" t="s">
        <v>80</v>
      </c>
      <c r="AY475" s="256" t="s">
        <v>132</v>
      </c>
    </row>
    <row r="476" spans="1:65" s="2" customFormat="1" ht="21.75" customHeight="1">
      <c r="A476" s="39"/>
      <c r="B476" s="40"/>
      <c r="C476" s="219" t="s">
        <v>850</v>
      </c>
      <c r="D476" s="219" t="s">
        <v>134</v>
      </c>
      <c r="E476" s="220" t="s">
        <v>1683</v>
      </c>
      <c r="F476" s="221" t="s">
        <v>1684</v>
      </c>
      <c r="G476" s="222" t="s">
        <v>1059</v>
      </c>
      <c r="H476" s="223">
        <v>1</v>
      </c>
      <c r="I476" s="224"/>
      <c r="J476" s="225">
        <f>ROUND(I476*H476,2)</f>
        <v>0</v>
      </c>
      <c r="K476" s="221" t="s">
        <v>19</v>
      </c>
      <c r="L476" s="45"/>
      <c r="M476" s="226" t="s">
        <v>19</v>
      </c>
      <c r="N476" s="227" t="s">
        <v>43</v>
      </c>
      <c r="O476" s="85"/>
      <c r="P476" s="228">
        <f>O476*H476</f>
        <v>0</v>
      </c>
      <c r="Q476" s="228">
        <v>0</v>
      </c>
      <c r="R476" s="228">
        <f>Q476*H476</f>
        <v>0</v>
      </c>
      <c r="S476" s="228">
        <v>0</v>
      </c>
      <c r="T476" s="229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30" t="s">
        <v>239</v>
      </c>
      <c r="AT476" s="230" t="s">
        <v>134</v>
      </c>
      <c r="AU476" s="230" t="s">
        <v>82</v>
      </c>
      <c r="AY476" s="18" t="s">
        <v>132</v>
      </c>
      <c r="BE476" s="231">
        <f>IF(N476="základní",J476,0)</f>
        <v>0</v>
      </c>
      <c r="BF476" s="231">
        <f>IF(N476="snížená",J476,0)</f>
        <v>0</v>
      </c>
      <c r="BG476" s="231">
        <f>IF(N476="zákl. přenesená",J476,0)</f>
        <v>0</v>
      </c>
      <c r="BH476" s="231">
        <f>IF(N476="sníž. přenesená",J476,0)</f>
        <v>0</v>
      </c>
      <c r="BI476" s="231">
        <f>IF(N476="nulová",J476,0)</f>
        <v>0</v>
      </c>
      <c r="BJ476" s="18" t="s">
        <v>80</v>
      </c>
      <c r="BK476" s="231">
        <f>ROUND(I476*H476,2)</f>
        <v>0</v>
      </c>
      <c r="BL476" s="18" t="s">
        <v>239</v>
      </c>
      <c r="BM476" s="230" t="s">
        <v>1685</v>
      </c>
    </row>
    <row r="477" spans="1:47" s="2" customFormat="1" ht="12">
      <c r="A477" s="39"/>
      <c r="B477" s="40"/>
      <c r="C477" s="41"/>
      <c r="D477" s="232" t="s">
        <v>141</v>
      </c>
      <c r="E477" s="41"/>
      <c r="F477" s="233" t="s">
        <v>1684</v>
      </c>
      <c r="G477" s="41"/>
      <c r="H477" s="41"/>
      <c r="I477" s="137"/>
      <c r="J477" s="41"/>
      <c r="K477" s="41"/>
      <c r="L477" s="45"/>
      <c r="M477" s="234"/>
      <c r="N477" s="235"/>
      <c r="O477" s="85"/>
      <c r="P477" s="85"/>
      <c r="Q477" s="85"/>
      <c r="R477" s="85"/>
      <c r="S477" s="85"/>
      <c r="T477" s="86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T477" s="18" t="s">
        <v>141</v>
      </c>
      <c r="AU477" s="18" t="s">
        <v>82</v>
      </c>
    </row>
    <row r="478" spans="1:65" s="2" customFormat="1" ht="55.5" customHeight="1">
      <c r="A478" s="39"/>
      <c r="B478" s="40"/>
      <c r="C478" s="219" t="s">
        <v>855</v>
      </c>
      <c r="D478" s="219" t="s">
        <v>134</v>
      </c>
      <c r="E478" s="220" t="s">
        <v>1686</v>
      </c>
      <c r="F478" s="221" t="s">
        <v>1687</v>
      </c>
      <c r="G478" s="222" t="s">
        <v>834</v>
      </c>
      <c r="H478" s="223">
        <v>16</v>
      </c>
      <c r="I478" s="224"/>
      <c r="J478" s="225">
        <f>ROUND(I478*H478,2)</f>
        <v>0</v>
      </c>
      <c r="K478" s="221" t="s">
        <v>19</v>
      </c>
      <c r="L478" s="45"/>
      <c r="M478" s="226" t="s">
        <v>19</v>
      </c>
      <c r="N478" s="227" t="s">
        <v>43</v>
      </c>
      <c r="O478" s="85"/>
      <c r="P478" s="228">
        <f>O478*H478</f>
        <v>0</v>
      </c>
      <c r="Q478" s="228">
        <v>0</v>
      </c>
      <c r="R478" s="228">
        <f>Q478*H478</f>
        <v>0</v>
      </c>
      <c r="S478" s="228">
        <v>0</v>
      </c>
      <c r="T478" s="229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30" t="s">
        <v>239</v>
      </c>
      <c r="AT478" s="230" t="s">
        <v>134</v>
      </c>
      <c r="AU478" s="230" t="s">
        <v>82</v>
      </c>
      <c r="AY478" s="18" t="s">
        <v>132</v>
      </c>
      <c r="BE478" s="231">
        <f>IF(N478="základní",J478,0)</f>
        <v>0</v>
      </c>
      <c r="BF478" s="231">
        <f>IF(N478="snížená",J478,0)</f>
        <v>0</v>
      </c>
      <c r="BG478" s="231">
        <f>IF(N478="zákl. přenesená",J478,0)</f>
        <v>0</v>
      </c>
      <c r="BH478" s="231">
        <f>IF(N478="sníž. přenesená",J478,0)</f>
        <v>0</v>
      </c>
      <c r="BI478" s="231">
        <f>IF(N478="nulová",J478,0)</f>
        <v>0</v>
      </c>
      <c r="BJ478" s="18" t="s">
        <v>80</v>
      </c>
      <c r="BK478" s="231">
        <f>ROUND(I478*H478,2)</f>
        <v>0</v>
      </c>
      <c r="BL478" s="18" t="s">
        <v>239</v>
      </c>
      <c r="BM478" s="230" t="s">
        <v>1688</v>
      </c>
    </row>
    <row r="479" spans="1:47" s="2" customFormat="1" ht="12">
      <c r="A479" s="39"/>
      <c r="B479" s="40"/>
      <c r="C479" s="41"/>
      <c r="D479" s="232" t="s">
        <v>141</v>
      </c>
      <c r="E479" s="41"/>
      <c r="F479" s="233" t="s">
        <v>1687</v>
      </c>
      <c r="G479" s="41"/>
      <c r="H479" s="41"/>
      <c r="I479" s="137"/>
      <c r="J479" s="41"/>
      <c r="K479" s="41"/>
      <c r="L479" s="45"/>
      <c r="M479" s="234"/>
      <c r="N479" s="235"/>
      <c r="O479" s="85"/>
      <c r="P479" s="85"/>
      <c r="Q479" s="85"/>
      <c r="R479" s="85"/>
      <c r="S479" s="85"/>
      <c r="T479" s="86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T479" s="18" t="s">
        <v>141</v>
      </c>
      <c r="AU479" s="18" t="s">
        <v>82</v>
      </c>
    </row>
    <row r="480" spans="1:65" s="2" customFormat="1" ht="16.5" customHeight="1">
      <c r="A480" s="39"/>
      <c r="B480" s="40"/>
      <c r="C480" s="219" t="s">
        <v>863</v>
      </c>
      <c r="D480" s="219" t="s">
        <v>134</v>
      </c>
      <c r="E480" s="220" t="s">
        <v>1689</v>
      </c>
      <c r="F480" s="221" t="s">
        <v>1690</v>
      </c>
      <c r="G480" s="222" t="s">
        <v>1059</v>
      </c>
      <c r="H480" s="223">
        <v>1</v>
      </c>
      <c r="I480" s="224"/>
      <c r="J480" s="225">
        <f>ROUND(I480*H480,2)</f>
        <v>0</v>
      </c>
      <c r="K480" s="221" t="s">
        <v>19</v>
      </c>
      <c r="L480" s="45"/>
      <c r="M480" s="226" t="s">
        <v>19</v>
      </c>
      <c r="N480" s="227" t="s">
        <v>43</v>
      </c>
      <c r="O480" s="85"/>
      <c r="P480" s="228">
        <f>O480*H480</f>
        <v>0</v>
      </c>
      <c r="Q480" s="228">
        <v>0</v>
      </c>
      <c r="R480" s="228">
        <f>Q480*H480</f>
        <v>0</v>
      </c>
      <c r="S480" s="228">
        <v>0</v>
      </c>
      <c r="T480" s="229">
        <f>S480*H480</f>
        <v>0</v>
      </c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R480" s="230" t="s">
        <v>239</v>
      </c>
      <c r="AT480" s="230" t="s">
        <v>134</v>
      </c>
      <c r="AU480" s="230" t="s">
        <v>82</v>
      </c>
      <c r="AY480" s="18" t="s">
        <v>132</v>
      </c>
      <c r="BE480" s="231">
        <f>IF(N480="základní",J480,0)</f>
        <v>0</v>
      </c>
      <c r="BF480" s="231">
        <f>IF(N480="snížená",J480,0)</f>
        <v>0</v>
      </c>
      <c r="BG480" s="231">
        <f>IF(N480="zákl. přenesená",J480,0)</f>
        <v>0</v>
      </c>
      <c r="BH480" s="231">
        <f>IF(N480="sníž. přenesená",J480,0)</f>
        <v>0</v>
      </c>
      <c r="BI480" s="231">
        <f>IF(N480="nulová",J480,0)</f>
        <v>0</v>
      </c>
      <c r="BJ480" s="18" t="s">
        <v>80</v>
      </c>
      <c r="BK480" s="231">
        <f>ROUND(I480*H480,2)</f>
        <v>0</v>
      </c>
      <c r="BL480" s="18" t="s">
        <v>239</v>
      </c>
      <c r="BM480" s="230" t="s">
        <v>1691</v>
      </c>
    </row>
    <row r="481" spans="1:47" s="2" customFormat="1" ht="12">
      <c r="A481" s="39"/>
      <c r="B481" s="40"/>
      <c r="C481" s="41"/>
      <c r="D481" s="232" t="s">
        <v>141</v>
      </c>
      <c r="E481" s="41"/>
      <c r="F481" s="233" t="s">
        <v>1690</v>
      </c>
      <c r="G481" s="41"/>
      <c r="H481" s="41"/>
      <c r="I481" s="137"/>
      <c r="J481" s="41"/>
      <c r="K481" s="41"/>
      <c r="L481" s="45"/>
      <c r="M481" s="234"/>
      <c r="N481" s="235"/>
      <c r="O481" s="85"/>
      <c r="P481" s="85"/>
      <c r="Q481" s="85"/>
      <c r="R481" s="85"/>
      <c r="S481" s="85"/>
      <c r="T481" s="86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T481" s="18" t="s">
        <v>141</v>
      </c>
      <c r="AU481" s="18" t="s">
        <v>82</v>
      </c>
    </row>
    <row r="482" spans="1:65" s="2" customFormat="1" ht="16.5" customHeight="1">
      <c r="A482" s="39"/>
      <c r="B482" s="40"/>
      <c r="C482" s="219" t="s">
        <v>880</v>
      </c>
      <c r="D482" s="219" t="s">
        <v>134</v>
      </c>
      <c r="E482" s="220" t="s">
        <v>1692</v>
      </c>
      <c r="F482" s="221" t="s">
        <v>1693</v>
      </c>
      <c r="G482" s="222" t="s">
        <v>1059</v>
      </c>
      <c r="H482" s="223">
        <v>1</v>
      </c>
      <c r="I482" s="224"/>
      <c r="J482" s="225">
        <f>ROUND(I482*H482,2)</f>
        <v>0</v>
      </c>
      <c r="K482" s="221" t="s">
        <v>19</v>
      </c>
      <c r="L482" s="45"/>
      <c r="M482" s="226" t="s">
        <v>19</v>
      </c>
      <c r="N482" s="227" t="s">
        <v>43</v>
      </c>
      <c r="O482" s="85"/>
      <c r="P482" s="228">
        <f>O482*H482</f>
        <v>0</v>
      </c>
      <c r="Q482" s="228">
        <v>0</v>
      </c>
      <c r="R482" s="228">
        <f>Q482*H482</f>
        <v>0</v>
      </c>
      <c r="S482" s="228">
        <v>0</v>
      </c>
      <c r="T482" s="229">
        <f>S482*H482</f>
        <v>0</v>
      </c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R482" s="230" t="s">
        <v>239</v>
      </c>
      <c r="AT482" s="230" t="s">
        <v>134</v>
      </c>
      <c r="AU482" s="230" t="s">
        <v>82</v>
      </c>
      <c r="AY482" s="18" t="s">
        <v>132</v>
      </c>
      <c r="BE482" s="231">
        <f>IF(N482="základní",J482,0)</f>
        <v>0</v>
      </c>
      <c r="BF482" s="231">
        <f>IF(N482="snížená",J482,0)</f>
        <v>0</v>
      </c>
      <c r="BG482" s="231">
        <f>IF(N482="zákl. přenesená",J482,0)</f>
        <v>0</v>
      </c>
      <c r="BH482" s="231">
        <f>IF(N482="sníž. přenesená",J482,0)</f>
        <v>0</v>
      </c>
      <c r="BI482" s="231">
        <f>IF(N482="nulová",J482,0)</f>
        <v>0</v>
      </c>
      <c r="BJ482" s="18" t="s">
        <v>80</v>
      </c>
      <c r="BK482" s="231">
        <f>ROUND(I482*H482,2)</f>
        <v>0</v>
      </c>
      <c r="BL482" s="18" t="s">
        <v>239</v>
      </c>
      <c r="BM482" s="230" t="s">
        <v>1694</v>
      </c>
    </row>
    <row r="483" spans="1:47" s="2" customFormat="1" ht="12">
      <c r="A483" s="39"/>
      <c r="B483" s="40"/>
      <c r="C483" s="41"/>
      <c r="D483" s="232" t="s">
        <v>141</v>
      </c>
      <c r="E483" s="41"/>
      <c r="F483" s="233" t="s">
        <v>1693</v>
      </c>
      <c r="G483" s="41"/>
      <c r="H483" s="41"/>
      <c r="I483" s="137"/>
      <c r="J483" s="41"/>
      <c r="K483" s="41"/>
      <c r="L483" s="45"/>
      <c r="M483" s="234"/>
      <c r="N483" s="235"/>
      <c r="O483" s="85"/>
      <c r="P483" s="85"/>
      <c r="Q483" s="85"/>
      <c r="R483" s="85"/>
      <c r="S483" s="85"/>
      <c r="T483" s="86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T483" s="18" t="s">
        <v>141</v>
      </c>
      <c r="AU483" s="18" t="s">
        <v>82</v>
      </c>
    </row>
    <row r="484" spans="1:65" s="2" customFormat="1" ht="16.5" customHeight="1">
      <c r="A484" s="39"/>
      <c r="B484" s="40"/>
      <c r="C484" s="219" t="s">
        <v>890</v>
      </c>
      <c r="D484" s="219" t="s">
        <v>134</v>
      </c>
      <c r="E484" s="220" t="s">
        <v>1695</v>
      </c>
      <c r="F484" s="221" t="s">
        <v>1696</v>
      </c>
      <c r="G484" s="222" t="s">
        <v>1059</v>
      </c>
      <c r="H484" s="223">
        <v>1</v>
      </c>
      <c r="I484" s="224"/>
      <c r="J484" s="225">
        <f>ROUND(I484*H484,2)</f>
        <v>0</v>
      </c>
      <c r="K484" s="221" t="s">
        <v>19</v>
      </c>
      <c r="L484" s="45"/>
      <c r="M484" s="226" t="s">
        <v>19</v>
      </c>
      <c r="N484" s="227" t="s">
        <v>43</v>
      </c>
      <c r="O484" s="85"/>
      <c r="P484" s="228">
        <f>O484*H484</f>
        <v>0</v>
      </c>
      <c r="Q484" s="228">
        <v>0</v>
      </c>
      <c r="R484" s="228">
        <f>Q484*H484</f>
        <v>0</v>
      </c>
      <c r="S484" s="228">
        <v>0</v>
      </c>
      <c r="T484" s="229">
        <f>S484*H484</f>
        <v>0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R484" s="230" t="s">
        <v>239</v>
      </c>
      <c r="AT484" s="230" t="s">
        <v>134</v>
      </c>
      <c r="AU484" s="230" t="s">
        <v>82</v>
      </c>
      <c r="AY484" s="18" t="s">
        <v>132</v>
      </c>
      <c r="BE484" s="231">
        <f>IF(N484="základní",J484,0)</f>
        <v>0</v>
      </c>
      <c r="BF484" s="231">
        <f>IF(N484="snížená",J484,0)</f>
        <v>0</v>
      </c>
      <c r="BG484" s="231">
        <f>IF(N484="zákl. přenesená",J484,0)</f>
        <v>0</v>
      </c>
      <c r="BH484" s="231">
        <f>IF(N484="sníž. přenesená",J484,0)</f>
        <v>0</v>
      </c>
      <c r="BI484" s="231">
        <f>IF(N484="nulová",J484,0)</f>
        <v>0</v>
      </c>
      <c r="BJ484" s="18" t="s">
        <v>80</v>
      </c>
      <c r="BK484" s="231">
        <f>ROUND(I484*H484,2)</f>
        <v>0</v>
      </c>
      <c r="BL484" s="18" t="s">
        <v>239</v>
      </c>
      <c r="BM484" s="230" t="s">
        <v>1697</v>
      </c>
    </row>
    <row r="485" spans="1:47" s="2" customFormat="1" ht="12">
      <c r="A485" s="39"/>
      <c r="B485" s="40"/>
      <c r="C485" s="41"/>
      <c r="D485" s="232" t="s">
        <v>141</v>
      </c>
      <c r="E485" s="41"/>
      <c r="F485" s="233" t="s">
        <v>1696</v>
      </c>
      <c r="G485" s="41"/>
      <c r="H485" s="41"/>
      <c r="I485" s="137"/>
      <c r="J485" s="41"/>
      <c r="K485" s="41"/>
      <c r="L485" s="45"/>
      <c r="M485" s="234"/>
      <c r="N485" s="235"/>
      <c r="O485" s="85"/>
      <c r="P485" s="85"/>
      <c r="Q485" s="85"/>
      <c r="R485" s="85"/>
      <c r="S485" s="85"/>
      <c r="T485" s="86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T485" s="18" t="s">
        <v>141</v>
      </c>
      <c r="AU485" s="18" t="s">
        <v>82</v>
      </c>
    </row>
    <row r="486" spans="1:65" s="2" customFormat="1" ht="16.5" customHeight="1">
      <c r="A486" s="39"/>
      <c r="B486" s="40"/>
      <c r="C486" s="219" t="s">
        <v>893</v>
      </c>
      <c r="D486" s="219" t="s">
        <v>134</v>
      </c>
      <c r="E486" s="220" t="s">
        <v>1698</v>
      </c>
      <c r="F486" s="221" t="s">
        <v>1699</v>
      </c>
      <c r="G486" s="222" t="s">
        <v>1059</v>
      </c>
      <c r="H486" s="223">
        <v>1</v>
      </c>
      <c r="I486" s="224"/>
      <c r="J486" s="225">
        <f>ROUND(I486*H486,2)</f>
        <v>0</v>
      </c>
      <c r="K486" s="221" t="s">
        <v>19</v>
      </c>
      <c r="L486" s="45"/>
      <c r="M486" s="226" t="s">
        <v>19</v>
      </c>
      <c r="N486" s="227" t="s">
        <v>43</v>
      </c>
      <c r="O486" s="85"/>
      <c r="P486" s="228">
        <f>O486*H486</f>
        <v>0</v>
      </c>
      <c r="Q486" s="228">
        <v>0</v>
      </c>
      <c r="R486" s="228">
        <f>Q486*H486</f>
        <v>0</v>
      </c>
      <c r="S486" s="228">
        <v>0</v>
      </c>
      <c r="T486" s="229">
        <f>S486*H486</f>
        <v>0</v>
      </c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R486" s="230" t="s">
        <v>239</v>
      </c>
      <c r="AT486" s="230" t="s">
        <v>134</v>
      </c>
      <c r="AU486" s="230" t="s">
        <v>82</v>
      </c>
      <c r="AY486" s="18" t="s">
        <v>132</v>
      </c>
      <c r="BE486" s="231">
        <f>IF(N486="základní",J486,0)</f>
        <v>0</v>
      </c>
      <c r="BF486" s="231">
        <f>IF(N486="snížená",J486,0)</f>
        <v>0</v>
      </c>
      <c r="BG486" s="231">
        <f>IF(N486="zákl. přenesená",J486,0)</f>
        <v>0</v>
      </c>
      <c r="BH486" s="231">
        <f>IF(N486="sníž. přenesená",J486,0)</f>
        <v>0</v>
      </c>
      <c r="BI486" s="231">
        <f>IF(N486="nulová",J486,0)</f>
        <v>0</v>
      </c>
      <c r="BJ486" s="18" t="s">
        <v>80</v>
      </c>
      <c r="BK486" s="231">
        <f>ROUND(I486*H486,2)</f>
        <v>0</v>
      </c>
      <c r="BL486" s="18" t="s">
        <v>239</v>
      </c>
      <c r="BM486" s="230" t="s">
        <v>1700</v>
      </c>
    </row>
    <row r="487" spans="1:47" s="2" customFormat="1" ht="12">
      <c r="A487" s="39"/>
      <c r="B487" s="40"/>
      <c r="C487" s="41"/>
      <c r="D487" s="232" t="s">
        <v>141</v>
      </c>
      <c r="E487" s="41"/>
      <c r="F487" s="233" t="s">
        <v>1699</v>
      </c>
      <c r="G487" s="41"/>
      <c r="H487" s="41"/>
      <c r="I487" s="137"/>
      <c r="J487" s="41"/>
      <c r="K487" s="41"/>
      <c r="L487" s="45"/>
      <c r="M487" s="234"/>
      <c r="N487" s="235"/>
      <c r="O487" s="85"/>
      <c r="P487" s="85"/>
      <c r="Q487" s="85"/>
      <c r="R487" s="85"/>
      <c r="S487" s="85"/>
      <c r="T487" s="86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T487" s="18" t="s">
        <v>141</v>
      </c>
      <c r="AU487" s="18" t="s">
        <v>82</v>
      </c>
    </row>
    <row r="488" spans="1:65" s="2" customFormat="1" ht="16.5" customHeight="1">
      <c r="A488" s="39"/>
      <c r="B488" s="40"/>
      <c r="C488" s="219" t="s">
        <v>896</v>
      </c>
      <c r="D488" s="219" t="s">
        <v>134</v>
      </c>
      <c r="E488" s="220" t="s">
        <v>1701</v>
      </c>
      <c r="F488" s="221" t="s">
        <v>1702</v>
      </c>
      <c r="G488" s="222" t="s">
        <v>1059</v>
      </c>
      <c r="H488" s="223">
        <v>1</v>
      </c>
      <c r="I488" s="224"/>
      <c r="J488" s="225">
        <f>ROUND(I488*H488,2)</f>
        <v>0</v>
      </c>
      <c r="K488" s="221" t="s">
        <v>19</v>
      </c>
      <c r="L488" s="45"/>
      <c r="M488" s="226" t="s">
        <v>19</v>
      </c>
      <c r="N488" s="227" t="s">
        <v>43</v>
      </c>
      <c r="O488" s="85"/>
      <c r="P488" s="228">
        <f>O488*H488</f>
        <v>0</v>
      </c>
      <c r="Q488" s="228">
        <v>0</v>
      </c>
      <c r="R488" s="228">
        <f>Q488*H488</f>
        <v>0</v>
      </c>
      <c r="S488" s="228">
        <v>0</v>
      </c>
      <c r="T488" s="229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30" t="s">
        <v>239</v>
      </c>
      <c r="AT488" s="230" t="s">
        <v>134</v>
      </c>
      <c r="AU488" s="230" t="s">
        <v>82</v>
      </c>
      <c r="AY488" s="18" t="s">
        <v>132</v>
      </c>
      <c r="BE488" s="231">
        <f>IF(N488="základní",J488,0)</f>
        <v>0</v>
      </c>
      <c r="BF488" s="231">
        <f>IF(N488="snížená",J488,0)</f>
        <v>0</v>
      </c>
      <c r="BG488" s="231">
        <f>IF(N488="zákl. přenesená",J488,0)</f>
        <v>0</v>
      </c>
      <c r="BH488" s="231">
        <f>IF(N488="sníž. přenesená",J488,0)</f>
        <v>0</v>
      </c>
      <c r="BI488" s="231">
        <f>IF(N488="nulová",J488,0)</f>
        <v>0</v>
      </c>
      <c r="BJ488" s="18" t="s">
        <v>80</v>
      </c>
      <c r="BK488" s="231">
        <f>ROUND(I488*H488,2)</f>
        <v>0</v>
      </c>
      <c r="BL488" s="18" t="s">
        <v>239</v>
      </c>
      <c r="BM488" s="230" t="s">
        <v>1703</v>
      </c>
    </row>
    <row r="489" spans="1:47" s="2" customFormat="1" ht="12">
      <c r="A489" s="39"/>
      <c r="B489" s="40"/>
      <c r="C489" s="41"/>
      <c r="D489" s="232" t="s">
        <v>141</v>
      </c>
      <c r="E489" s="41"/>
      <c r="F489" s="233" t="s">
        <v>1702</v>
      </c>
      <c r="G489" s="41"/>
      <c r="H489" s="41"/>
      <c r="I489" s="137"/>
      <c r="J489" s="41"/>
      <c r="K489" s="41"/>
      <c r="L489" s="45"/>
      <c r="M489" s="234"/>
      <c r="N489" s="235"/>
      <c r="O489" s="85"/>
      <c r="P489" s="85"/>
      <c r="Q489" s="85"/>
      <c r="R489" s="85"/>
      <c r="S489" s="85"/>
      <c r="T489" s="86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T489" s="18" t="s">
        <v>141</v>
      </c>
      <c r="AU489" s="18" t="s">
        <v>82</v>
      </c>
    </row>
    <row r="490" spans="1:65" s="2" customFormat="1" ht="16.5" customHeight="1">
      <c r="A490" s="39"/>
      <c r="B490" s="40"/>
      <c r="C490" s="219" t="s">
        <v>900</v>
      </c>
      <c r="D490" s="219" t="s">
        <v>134</v>
      </c>
      <c r="E490" s="220" t="s">
        <v>1704</v>
      </c>
      <c r="F490" s="221" t="s">
        <v>1705</v>
      </c>
      <c r="G490" s="222" t="s">
        <v>1059</v>
      </c>
      <c r="H490" s="223">
        <v>1</v>
      </c>
      <c r="I490" s="224"/>
      <c r="J490" s="225">
        <f>ROUND(I490*H490,2)</f>
        <v>0</v>
      </c>
      <c r="K490" s="221" t="s">
        <v>19</v>
      </c>
      <c r="L490" s="45"/>
      <c r="M490" s="226" t="s">
        <v>19</v>
      </c>
      <c r="N490" s="227" t="s">
        <v>43</v>
      </c>
      <c r="O490" s="85"/>
      <c r="P490" s="228">
        <f>O490*H490</f>
        <v>0</v>
      </c>
      <c r="Q490" s="228">
        <v>0</v>
      </c>
      <c r="R490" s="228">
        <f>Q490*H490</f>
        <v>0</v>
      </c>
      <c r="S490" s="228">
        <v>0</v>
      </c>
      <c r="T490" s="229">
        <f>S490*H490</f>
        <v>0</v>
      </c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R490" s="230" t="s">
        <v>239</v>
      </c>
      <c r="AT490" s="230" t="s">
        <v>134</v>
      </c>
      <c r="AU490" s="230" t="s">
        <v>82</v>
      </c>
      <c r="AY490" s="18" t="s">
        <v>132</v>
      </c>
      <c r="BE490" s="231">
        <f>IF(N490="základní",J490,0)</f>
        <v>0</v>
      </c>
      <c r="BF490" s="231">
        <f>IF(N490="snížená",J490,0)</f>
        <v>0</v>
      </c>
      <c r="BG490" s="231">
        <f>IF(N490="zákl. přenesená",J490,0)</f>
        <v>0</v>
      </c>
      <c r="BH490" s="231">
        <f>IF(N490="sníž. přenesená",J490,0)</f>
        <v>0</v>
      </c>
      <c r="BI490" s="231">
        <f>IF(N490="nulová",J490,0)</f>
        <v>0</v>
      </c>
      <c r="BJ490" s="18" t="s">
        <v>80</v>
      </c>
      <c r="BK490" s="231">
        <f>ROUND(I490*H490,2)</f>
        <v>0</v>
      </c>
      <c r="BL490" s="18" t="s">
        <v>239</v>
      </c>
      <c r="BM490" s="230" t="s">
        <v>1706</v>
      </c>
    </row>
    <row r="491" spans="1:47" s="2" customFormat="1" ht="12">
      <c r="A491" s="39"/>
      <c r="B491" s="40"/>
      <c r="C491" s="41"/>
      <c r="D491" s="232" t="s">
        <v>141</v>
      </c>
      <c r="E491" s="41"/>
      <c r="F491" s="233" t="s">
        <v>1705</v>
      </c>
      <c r="G491" s="41"/>
      <c r="H491" s="41"/>
      <c r="I491" s="137"/>
      <c r="J491" s="41"/>
      <c r="K491" s="41"/>
      <c r="L491" s="45"/>
      <c r="M491" s="234"/>
      <c r="N491" s="235"/>
      <c r="O491" s="85"/>
      <c r="P491" s="85"/>
      <c r="Q491" s="85"/>
      <c r="R491" s="85"/>
      <c r="S491" s="85"/>
      <c r="T491" s="86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T491" s="18" t="s">
        <v>141</v>
      </c>
      <c r="AU491" s="18" t="s">
        <v>82</v>
      </c>
    </row>
    <row r="492" spans="1:65" s="2" customFormat="1" ht="16.5" customHeight="1">
      <c r="A492" s="39"/>
      <c r="B492" s="40"/>
      <c r="C492" s="219" t="s">
        <v>903</v>
      </c>
      <c r="D492" s="219" t="s">
        <v>134</v>
      </c>
      <c r="E492" s="220" t="s">
        <v>1707</v>
      </c>
      <c r="F492" s="221" t="s">
        <v>1708</v>
      </c>
      <c r="G492" s="222" t="s">
        <v>1059</v>
      </c>
      <c r="H492" s="223">
        <v>1</v>
      </c>
      <c r="I492" s="224"/>
      <c r="J492" s="225">
        <f>ROUND(I492*H492,2)</f>
        <v>0</v>
      </c>
      <c r="K492" s="221" t="s">
        <v>19</v>
      </c>
      <c r="L492" s="45"/>
      <c r="M492" s="226" t="s">
        <v>19</v>
      </c>
      <c r="N492" s="227" t="s">
        <v>43</v>
      </c>
      <c r="O492" s="85"/>
      <c r="P492" s="228">
        <f>O492*H492</f>
        <v>0</v>
      </c>
      <c r="Q492" s="228">
        <v>0</v>
      </c>
      <c r="R492" s="228">
        <f>Q492*H492</f>
        <v>0</v>
      </c>
      <c r="S492" s="228">
        <v>0</v>
      </c>
      <c r="T492" s="229">
        <f>S492*H492</f>
        <v>0</v>
      </c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R492" s="230" t="s">
        <v>239</v>
      </c>
      <c r="AT492" s="230" t="s">
        <v>134</v>
      </c>
      <c r="AU492" s="230" t="s">
        <v>82</v>
      </c>
      <c r="AY492" s="18" t="s">
        <v>132</v>
      </c>
      <c r="BE492" s="231">
        <f>IF(N492="základní",J492,0)</f>
        <v>0</v>
      </c>
      <c r="BF492" s="231">
        <f>IF(N492="snížená",J492,0)</f>
        <v>0</v>
      </c>
      <c r="BG492" s="231">
        <f>IF(N492="zákl. přenesená",J492,0)</f>
        <v>0</v>
      </c>
      <c r="BH492" s="231">
        <f>IF(N492="sníž. přenesená",J492,0)</f>
        <v>0</v>
      </c>
      <c r="BI492" s="231">
        <f>IF(N492="nulová",J492,0)</f>
        <v>0</v>
      </c>
      <c r="BJ492" s="18" t="s">
        <v>80</v>
      </c>
      <c r="BK492" s="231">
        <f>ROUND(I492*H492,2)</f>
        <v>0</v>
      </c>
      <c r="BL492" s="18" t="s">
        <v>239</v>
      </c>
      <c r="BM492" s="230" t="s">
        <v>1709</v>
      </c>
    </row>
    <row r="493" spans="1:47" s="2" customFormat="1" ht="12">
      <c r="A493" s="39"/>
      <c r="B493" s="40"/>
      <c r="C493" s="41"/>
      <c r="D493" s="232" t="s">
        <v>141</v>
      </c>
      <c r="E493" s="41"/>
      <c r="F493" s="233" t="s">
        <v>1708</v>
      </c>
      <c r="G493" s="41"/>
      <c r="H493" s="41"/>
      <c r="I493" s="137"/>
      <c r="J493" s="41"/>
      <c r="K493" s="41"/>
      <c r="L493" s="45"/>
      <c r="M493" s="234"/>
      <c r="N493" s="235"/>
      <c r="O493" s="85"/>
      <c r="P493" s="85"/>
      <c r="Q493" s="85"/>
      <c r="R493" s="85"/>
      <c r="S493" s="85"/>
      <c r="T493" s="86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T493" s="18" t="s">
        <v>141</v>
      </c>
      <c r="AU493" s="18" t="s">
        <v>82</v>
      </c>
    </row>
    <row r="494" spans="1:65" s="2" customFormat="1" ht="16.5" customHeight="1">
      <c r="A494" s="39"/>
      <c r="B494" s="40"/>
      <c r="C494" s="219" t="s">
        <v>906</v>
      </c>
      <c r="D494" s="219" t="s">
        <v>134</v>
      </c>
      <c r="E494" s="220" t="s">
        <v>1710</v>
      </c>
      <c r="F494" s="221" t="s">
        <v>1711</v>
      </c>
      <c r="G494" s="222" t="s">
        <v>1059</v>
      </c>
      <c r="H494" s="223">
        <v>1</v>
      </c>
      <c r="I494" s="224"/>
      <c r="J494" s="225">
        <f>ROUND(I494*H494,2)</f>
        <v>0</v>
      </c>
      <c r="K494" s="221" t="s">
        <v>19</v>
      </c>
      <c r="L494" s="45"/>
      <c r="M494" s="226" t="s">
        <v>19</v>
      </c>
      <c r="N494" s="227" t="s">
        <v>43</v>
      </c>
      <c r="O494" s="85"/>
      <c r="P494" s="228">
        <f>O494*H494</f>
        <v>0</v>
      </c>
      <c r="Q494" s="228">
        <v>0</v>
      </c>
      <c r="R494" s="228">
        <f>Q494*H494</f>
        <v>0</v>
      </c>
      <c r="S494" s="228">
        <v>0</v>
      </c>
      <c r="T494" s="229">
        <f>S494*H494</f>
        <v>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30" t="s">
        <v>239</v>
      </c>
      <c r="AT494" s="230" t="s">
        <v>134</v>
      </c>
      <c r="AU494" s="230" t="s">
        <v>82</v>
      </c>
      <c r="AY494" s="18" t="s">
        <v>132</v>
      </c>
      <c r="BE494" s="231">
        <f>IF(N494="základní",J494,0)</f>
        <v>0</v>
      </c>
      <c r="BF494" s="231">
        <f>IF(N494="snížená",J494,0)</f>
        <v>0</v>
      </c>
      <c r="BG494" s="231">
        <f>IF(N494="zákl. přenesená",J494,0)</f>
        <v>0</v>
      </c>
      <c r="BH494" s="231">
        <f>IF(N494="sníž. přenesená",J494,0)</f>
        <v>0</v>
      </c>
      <c r="BI494" s="231">
        <f>IF(N494="nulová",J494,0)</f>
        <v>0</v>
      </c>
      <c r="BJ494" s="18" t="s">
        <v>80</v>
      </c>
      <c r="BK494" s="231">
        <f>ROUND(I494*H494,2)</f>
        <v>0</v>
      </c>
      <c r="BL494" s="18" t="s">
        <v>239</v>
      </c>
      <c r="BM494" s="230" t="s">
        <v>1712</v>
      </c>
    </row>
    <row r="495" spans="1:47" s="2" customFormat="1" ht="12">
      <c r="A495" s="39"/>
      <c r="B495" s="40"/>
      <c r="C495" s="41"/>
      <c r="D495" s="232" t="s">
        <v>141</v>
      </c>
      <c r="E495" s="41"/>
      <c r="F495" s="233" t="s">
        <v>1711</v>
      </c>
      <c r="G495" s="41"/>
      <c r="H495" s="41"/>
      <c r="I495" s="137"/>
      <c r="J495" s="41"/>
      <c r="K495" s="41"/>
      <c r="L495" s="45"/>
      <c r="M495" s="234"/>
      <c r="N495" s="235"/>
      <c r="O495" s="85"/>
      <c r="P495" s="85"/>
      <c r="Q495" s="85"/>
      <c r="R495" s="85"/>
      <c r="S495" s="85"/>
      <c r="T495" s="86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T495" s="18" t="s">
        <v>141</v>
      </c>
      <c r="AU495" s="18" t="s">
        <v>82</v>
      </c>
    </row>
    <row r="496" spans="1:65" s="2" customFormat="1" ht="16.5" customHeight="1">
      <c r="A496" s="39"/>
      <c r="B496" s="40"/>
      <c r="C496" s="219" t="s">
        <v>909</v>
      </c>
      <c r="D496" s="219" t="s">
        <v>134</v>
      </c>
      <c r="E496" s="220" t="s">
        <v>1713</v>
      </c>
      <c r="F496" s="221" t="s">
        <v>1714</v>
      </c>
      <c r="G496" s="222" t="s">
        <v>1059</v>
      </c>
      <c r="H496" s="223">
        <v>1</v>
      </c>
      <c r="I496" s="224"/>
      <c r="J496" s="225">
        <f>ROUND(I496*H496,2)</f>
        <v>0</v>
      </c>
      <c r="K496" s="221" t="s">
        <v>19</v>
      </c>
      <c r="L496" s="45"/>
      <c r="M496" s="226" t="s">
        <v>19</v>
      </c>
      <c r="N496" s="227" t="s">
        <v>43</v>
      </c>
      <c r="O496" s="85"/>
      <c r="P496" s="228">
        <f>O496*H496</f>
        <v>0</v>
      </c>
      <c r="Q496" s="228">
        <v>0</v>
      </c>
      <c r="R496" s="228">
        <f>Q496*H496</f>
        <v>0</v>
      </c>
      <c r="S496" s="228">
        <v>0</v>
      </c>
      <c r="T496" s="229">
        <f>S496*H496</f>
        <v>0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R496" s="230" t="s">
        <v>239</v>
      </c>
      <c r="AT496" s="230" t="s">
        <v>134</v>
      </c>
      <c r="AU496" s="230" t="s">
        <v>82</v>
      </c>
      <c r="AY496" s="18" t="s">
        <v>132</v>
      </c>
      <c r="BE496" s="231">
        <f>IF(N496="základní",J496,0)</f>
        <v>0</v>
      </c>
      <c r="BF496" s="231">
        <f>IF(N496="snížená",J496,0)</f>
        <v>0</v>
      </c>
      <c r="BG496" s="231">
        <f>IF(N496="zákl. přenesená",J496,0)</f>
        <v>0</v>
      </c>
      <c r="BH496" s="231">
        <f>IF(N496="sníž. přenesená",J496,0)</f>
        <v>0</v>
      </c>
      <c r="BI496" s="231">
        <f>IF(N496="nulová",J496,0)</f>
        <v>0</v>
      </c>
      <c r="BJ496" s="18" t="s">
        <v>80</v>
      </c>
      <c r="BK496" s="231">
        <f>ROUND(I496*H496,2)</f>
        <v>0</v>
      </c>
      <c r="BL496" s="18" t="s">
        <v>239</v>
      </c>
      <c r="BM496" s="230" t="s">
        <v>1715</v>
      </c>
    </row>
    <row r="497" spans="1:47" s="2" customFormat="1" ht="12">
      <c r="A497" s="39"/>
      <c r="B497" s="40"/>
      <c r="C497" s="41"/>
      <c r="D497" s="232" t="s">
        <v>141</v>
      </c>
      <c r="E497" s="41"/>
      <c r="F497" s="233" t="s">
        <v>1714</v>
      </c>
      <c r="G497" s="41"/>
      <c r="H497" s="41"/>
      <c r="I497" s="137"/>
      <c r="J497" s="41"/>
      <c r="K497" s="41"/>
      <c r="L497" s="45"/>
      <c r="M497" s="278"/>
      <c r="N497" s="279"/>
      <c r="O497" s="280"/>
      <c r="P497" s="280"/>
      <c r="Q497" s="280"/>
      <c r="R497" s="280"/>
      <c r="S497" s="280"/>
      <c r="T497" s="281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T497" s="18" t="s">
        <v>141</v>
      </c>
      <c r="AU497" s="18" t="s">
        <v>82</v>
      </c>
    </row>
    <row r="498" spans="1:31" s="2" customFormat="1" ht="6.95" customHeight="1">
      <c r="A498" s="39"/>
      <c r="B498" s="60"/>
      <c r="C498" s="61"/>
      <c r="D498" s="61"/>
      <c r="E498" s="61"/>
      <c r="F498" s="61"/>
      <c r="G498" s="61"/>
      <c r="H498" s="61"/>
      <c r="I498" s="167"/>
      <c r="J498" s="61"/>
      <c r="K498" s="61"/>
      <c r="L498" s="45"/>
      <c r="M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</row>
  </sheetData>
  <sheetProtection password="CC35" sheet="1" objects="1" scenarios="1" formatColumns="0" formatRows="0" autoFilter="0"/>
  <autoFilter ref="C82:K497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82</v>
      </c>
    </row>
    <row r="4" spans="2:46" s="1" customFormat="1" ht="24.95" customHeight="1">
      <c r="B4" s="21"/>
      <c r="D4" s="133" t="s">
        <v>92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16</v>
      </c>
      <c r="I6" s="129"/>
      <c r="L6" s="21"/>
    </row>
    <row r="7" spans="2:12" s="1" customFormat="1" ht="16.5" customHeight="1">
      <c r="B7" s="21"/>
      <c r="E7" s="136" t="str">
        <f>'Rekapitulace stavby'!K6</f>
        <v>Snížení energetické náročnosti objektu gymnázia Stříbro Soběslavova 1426</v>
      </c>
      <c r="F7" s="135"/>
      <c r="G7" s="135"/>
      <c r="H7" s="135"/>
      <c r="I7" s="129"/>
      <c r="L7" s="21"/>
    </row>
    <row r="8" spans="1:31" s="2" customFormat="1" ht="12" customHeight="1">
      <c r="A8" s="39"/>
      <c r="B8" s="45"/>
      <c r="C8" s="39"/>
      <c r="D8" s="135" t="s">
        <v>93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9" t="s">
        <v>1716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18</v>
      </c>
      <c r="E11" s="39"/>
      <c r="F11" s="140" t="s">
        <v>19</v>
      </c>
      <c r="G11" s="39"/>
      <c r="H11" s="39"/>
      <c r="I11" s="141" t="s">
        <v>20</v>
      </c>
      <c r="J11" s="140" t="s">
        <v>19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21</v>
      </c>
      <c r="E12" s="39"/>
      <c r="F12" s="140" t="s">
        <v>22</v>
      </c>
      <c r="G12" s="39"/>
      <c r="H12" s="39"/>
      <c r="I12" s="141" t="s">
        <v>23</v>
      </c>
      <c r="J12" s="142" t="str">
        <f>'Rekapitulace stavby'!AN8</f>
        <v>14. 1. 2020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25</v>
      </c>
      <c r="E14" s="39"/>
      <c r="F14" s="39"/>
      <c r="G14" s="39"/>
      <c r="H14" s="39"/>
      <c r="I14" s="141" t="s">
        <v>26</v>
      </c>
      <c r="J14" s="140" t="str">
        <f>IF('Rekapitulace stavby'!AN10="","",'Rekapitulace stavby'!AN10)</f>
        <v/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tr">
        <f>IF('Rekapitulace stavby'!E11="","",'Rekapitulace stavby'!E11)</f>
        <v xml:space="preserve"> </v>
      </c>
      <c r="F15" s="39"/>
      <c r="G15" s="39"/>
      <c r="H15" s="39"/>
      <c r="I15" s="141" t="s">
        <v>28</v>
      </c>
      <c r="J15" s="140" t="str">
        <f>IF('Rekapitulace stavby'!AN11="","",'Rekapitulace stavby'!AN11)</f>
        <v/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29</v>
      </c>
      <c r="E17" s="39"/>
      <c r="F17" s="39"/>
      <c r="G17" s="39"/>
      <c r="H17" s="39"/>
      <c r="I17" s="141" t="s">
        <v>26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28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31</v>
      </c>
      <c r="E20" s="39"/>
      <c r="F20" s="39"/>
      <c r="G20" s="39"/>
      <c r="H20" s="39"/>
      <c r="I20" s="141" t="s">
        <v>26</v>
      </c>
      <c r="J20" s="140" t="s">
        <v>19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">
        <v>32</v>
      </c>
      <c r="F21" s="39"/>
      <c r="G21" s="39"/>
      <c r="H21" s="39"/>
      <c r="I21" s="141" t="s">
        <v>28</v>
      </c>
      <c r="J21" s="140" t="s">
        <v>19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34</v>
      </c>
      <c r="E23" s="39"/>
      <c r="F23" s="39"/>
      <c r="G23" s="39"/>
      <c r="H23" s="39"/>
      <c r="I23" s="141" t="s">
        <v>26</v>
      </c>
      <c r="J23" s="140" t="s">
        <v>19</v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">
        <v>35</v>
      </c>
      <c r="F24" s="39"/>
      <c r="G24" s="39"/>
      <c r="H24" s="39"/>
      <c r="I24" s="141" t="s">
        <v>28</v>
      </c>
      <c r="J24" s="140" t="s">
        <v>19</v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36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3"/>
      <c r="B27" s="144"/>
      <c r="C27" s="143"/>
      <c r="D27" s="143"/>
      <c r="E27" s="145" t="s">
        <v>19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38</v>
      </c>
      <c r="E30" s="39"/>
      <c r="F30" s="39"/>
      <c r="G30" s="39"/>
      <c r="H30" s="39"/>
      <c r="I30" s="137"/>
      <c r="J30" s="151">
        <f>ROUND(J83,2)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40</v>
      </c>
      <c r="G32" s="39"/>
      <c r="H32" s="39"/>
      <c r="I32" s="153" t="s">
        <v>39</v>
      </c>
      <c r="J32" s="152" t="s">
        <v>41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42</v>
      </c>
      <c r="E33" s="135" t="s">
        <v>43</v>
      </c>
      <c r="F33" s="155">
        <f>ROUND((SUM(BE83:BE103)),2)</f>
        <v>0</v>
      </c>
      <c r="G33" s="39"/>
      <c r="H33" s="39"/>
      <c r="I33" s="156">
        <v>0.21</v>
      </c>
      <c r="J33" s="155">
        <f>ROUND(((SUM(BE83:BE103))*I33),2)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44</v>
      </c>
      <c r="F34" s="155">
        <f>ROUND((SUM(BF83:BF103)),2)</f>
        <v>0</v>
      </c>
      <c r="G34" s="39"/>
      <c r="H34" s="39"/>
      <c r="I34" s="156">
        <v>0.15</v>
      </c>
      <c r="J34" s="155">
        <f>ROUND(((SUM(BF83:BF103))*I34),2)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45</v>
      </c>
      <c r="F35" s="155">
        <f>ROUND((SUM(BG83:BG103)),2)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46</v>
      </c>
      <c r="F36" s="155">
        <f>ROUND((SUM(BH83:BH103)),2)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47</v>
      </c>
      <c r="F37" s="155">
        <f>ROUND((SUM(BI83:BI103)),2)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48</v>
      </c>
      <c r="E39" s="159"/>
      <c r="F39" s="159"/>
      <c r="G39" s="160" t="s">
        <v>49</v>
      </c>
      <c r="H39" s="161" t="s">
        <v>50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95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71" t="str">
        <f>E7</f>
        <v>Snížení energetické náročnosti objektu gymnázia Stříbro Soběslavova 1426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93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04 - VRN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Stříbro</v>
      </c>
      <c r="G52" s="41"/>
      <c r="H52" s="41"/>
      <c r="I52" s="141" t="s">
        <v>23</v>
      </c>
      <c r="J52" s="73" t="str">
        <f>IF(J12="","",J12)</f>
        <v>14. 1. 2020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141" t="s">
        <v>31</v>
      </c>
      <c r="J54" s="37" t="str">
        <f>E21</f>
        <v>DRAKISA s.r.o.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141" t="s">
        <v>34</v>
      </c>
      <c r="J55" s="37" t="str">
        <f>E24</f>
        <v>Krajovský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96</v>
      </c>
      <c r="D57" s="173"/>
      <c r="E57" s="173"/>
      <c r="F57" s="173"/>
      <c r="G57" s="173"/>
      <c r="H57" s="173"/>
      <c r="I57" s="174"/>
      <c r="J57" s="175" t="s">
        <v>97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70</v>
      </c>
      <c r="D59" s="41"/>
      <c r="E59" s="41"/>
      <c r="F59" s="41"/>
      <c r="G59" s="41"/>
      <c r="H59" s="41"/>
      <c r="I59" s="137"/>
      <c r="J59" s="103">
        <f>J83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98</v>
      </c>
    </row>
    <row r="60" spans="1:31" s="9" customFormat="1" ht="24.95" customHeight="1">
      <c r="A60" s="9"/>
      <c r="B60" s="177"/>
      <c r="C60" s="178"/>
      <c r="D60" s="179" t="s">
        <v>1717</v>
      </c>
      <c r="E60" s="180"/>
      <c r="F60" s="180"/>
      <c r="G60" s="180"/>
      <c r="H60" s="180"/>
      <c r="I60" s="181"/>
      <c r="J60" s="182">
        <f>J84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85"/>
      <c r="D61" s="186" t="s">
        <v>1718</v>
      </c>
      <c r="E61" s="187"/>
      <c r="F61" s="187"/>
      <c r="G61" s="187"/>
      <c r="H61" s="187"/>
      <c r="I61" s="188"/>
      <c r="J61" s="189">
        <f>J85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4"/>
      <c r="C62" s="185"/>
      <c r="D62" s="186" t="s">
        <v>1719</v>
      </c>
      <c r="E62" s="187"/>
      <c r="F62" s="187"/>
      <c r="G62" s="187"/>
      <c r="H62" s="187"/>
      <c r="I62" s="188"/>
      <c r="J62" s="189">
        <f>J88</f>
        <v>0</v>
      </c>
      <c r="K62" s="185"/>
      <c r="L62" s="19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4"/>
      <c r="C63" s="185"/>
      <c r="D63" s="186" t="s">
        <v>1720</v>
      </c>
      <c r="E63" s="187"/>
      <c r="F63" s="187"/>
      <c r="G63" s="187"/>
      <c r="H63" s="187"/>
      <c r="I63" s="188"/>
      <c r="J63" s="189">
        <f>J99</f>
        <v>0</v>
      </c>
      <c r="K63" s="185"/>
      <c r="L63" s="19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137"/>
      <c r="J64" s="41"/>
      <c r="K64" s="41"/>
      <c r="L64" s="138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167"/>
      <c r="J65" s="61"/>
      <c r="K65" s="61"/>
      <c r="L65" s="138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170"/>
      <c r="J69" s="63"/>
      <c r="K69" s="63"/>
      <c r="L69" s="138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117</v>
      </c>
      <c r="D70" s="41"/>
      <c r="E70" s="41"/>
      <c r="F70" s="41"/>
      <c r="G70" s="41"/>
      <c r="H70" s="41"/>
      <c r="I70" s="137"/>
      <c r="J70" s="41"/>
      <c r="K70" s="41"/>
      <c r="L70" s="138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137"/>
      <c r="J71" s="41"/>
      <c r="K71" s="41"/>
      <c r="L71" s="13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137"/>
      <c r="J72" s="41"/>
      <c r="K72" s="41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171" t="str">
        <f>E7</f>
        <v>Snížení energetické náročnosti objektu gymnázia Stříbro Soběslavova 1426</v>
      </c>
      <c r="F73" s="33"/>
      <c r="G73" s="33"/>
      <c r="H73" s="33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93</v>
      </c>
      <c r="D74" s="41"/>
      <c r="E74" s="41"/>
      <c r="F74" s="41"/>
      <c r="G74" s="41"/>
      <c r="H74" s="41"/>
      <c r="I74" s="137"/>
      <c r="J74" s="41"/>
      <c r="K74" s="4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70" t="str">
        <f>E9</f>
        <v>04 - VRN</v>
      </c>
      <c r="F75" s="41"/>
      <c r="G75" s="41"/>
      <c r="H75" s="41"/>
      <c r="I75" s="137"/>
      <c r="J75" s="41"/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137"/>
      <c r="J76" s="41"/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21</v>
      </c>
      <c r="D77" s="41"/>
      <c r="E77" s="41"/>
      <c r="F77" s="28" t="str">
        <f>F12</f>
        <v>Stříbro</v>
      </c>
      <c r="G77" s="41"/>
      <c r="H77" s="41"/>
      <c r="I77" s="141" t="s">
        <v>23</v>
      </c>
      <c r="J77" s="73" t="str">
        <f>IF(J12="","",J12)</f>
        <v>14. 1. 2020</v>
      </c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137"/>
      <c r="J78" s="41"/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15" customHeight="1">
      <c r="A79" s="39"/>
      <c r="B79" s="40"/>
      <c r="C79" s="33" t="s">
        <v>25</v>
      </c>
      <c r="D79" s="41"/>
      <c r="E79" s="41"/>
      <c r="F79" s="28" t="str">
        <f>E15</f>
        <v xml:space="preserve"> </v>
      </c>
      <c r="G79" s="41"/>
      <c r="H79" s="41"/>
      <c r="I79" s="141" t="s">
        <v>31</v>
      </c>
      <c r="J79" s="37" t="str">
        <f>E21</f>
        <v>DRAKISA s.r.o.</v>
      </c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3" t="s">
        <v>29</v>
      </c>
      <c r="D80" s="41"/>
      <c r="E80" s="41"/>
      <c r="F80" s="28" t="str">
        <f>IF(E18="","",E18)</f>
        <v>Vyplň údaj</v>
      </c>
      <c r="G80" s="41"/>
      <c r="H80" s="41"/>
      <c r="I80" s="141" t="s">
        <v>34</v>
      </c>
      <c r="J80" s="37" t="str">
        <f>E24</f>
        <v>Krajovský</v>
      </c>
      <c r="K80" s="41"/>
      <c r="L80" s="13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137"/>
      <c r="J81" s="41"/>
      <c r="K81" s="41"/>
      <c r="L81" s="13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91"/>
      <c r="B82" s="192"/>
      <c r="C82" s="193" t="s">
        <v>118</v>
      </c>
      <c r="D82" s="194" t="s">
        <v>57</v>
      </c>
      <c r="E82" s="194" t="s">
        <v>53</v>
      </c>
      <c r="F82" s="194" t="s">
        <v>54</v>
      </c>
      <c r="G82" s="194" t="s">
        <v>119</v>
      </c>
      <c r="H82" s="194" t="s">
        <v>120</v>
      </c>
      <c r="I82" s="195" t="s">
        <v>121</v>
      </c>
      <c r="J82" s="194" t="s">
        <v>97</v>
      </c>
      <c r="K82" s="196" t="s">
        <v>122</v>
      </c>
      <c r="L82" s="197"/>
      <c r="M82" s="93" t="s">
        <v>19</v>
      </c>
      <c r="N82" s="94" t="s">
        <v>42</v>
      </c>
      <c r="O82" s="94" t="s">
        <v>123</v>
      </c>
      <c r="P82" s="94" t="s">
        <v>124</v>
      </c>
      <c r="Q82" s="94" t="s">
        <v>125</v>
      </c>
      <c r="R82" s="94" t="s">
        <v>126</v>
      </c>
      <c r="S82" s="94" t="s">
        <v>127</v>
      </c>
      <c r="T82" s="95" t="s">
        <v>128</v>
      </c>
      <c r="U82" s="191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</row>
    <row r="83" spans="1:63" s="2" customFormat="1" ht="22.8" customHeight="1">
      <c r="A83" s="39"/>
      <c r="B83" s="40"/>
      <c r="C83" s="100" t="s">
        <v>129</v>
      </c>
      <c r="D83" s="41"/>
      <c r="E83" s="41"/>
      <c r="F83" s="41"/>
      <c r="G83" s="41"/>
      <c r="H83" s="41"/>
      <c r="I83" s="137"/>
      <c r="J83" s="198">
        <f>BK83</f>
        <v>0</v>
      </c>
      <c r="K83" s="41"/>
      <c r="L83" s="45"/>
      <c r="M83" s="96"/>
      <c r="N83" s="199"/>
      <c r="O83" s="97"/>
      <c r="P83" s="200">
        <f>P84</f>
        <v>0</v>
      </c>
      <c r="Q83" s="97"/>
      <c r="R83" s="200">
        <f>R84</f>
        <v>0</v>
      </c>
      <c r="S83" s="97"/>
      <c r="T83" s="201">
        <f>T84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71</v>
      </c>
      <c r="AU83" s="18" t="s">
        <v>98</v>
      </c>
      <c r="BK83" s="202">
        <f>BK84</f>
        <v>0</v>
      </c>
    </row>
    <row r="84" spans="1:63" s="12" customFormat="1" ht="25.9" customHeight="1">
      <c r="A84" s="12"/>
      <c r="B84" s="203"/>
      <c r="C84" s="204"/>
      <c r="D84" s="205" t="s">
        <v>71</v>
      </c>
      <c r="E84" s="206" t="s">
        <v>90</v>
      </c>
      <c r="F84" s="206" t="s">
        <v>1721</v>
      </c>
      <c r="G84" s="204"/>
      <c r="H84" s="204"/>
      <c r="I84" s="207"/>
      <c r="J84" s="208">
        <f>BK84</f>
        <v>0</v>
      </c>
      <c r="K84" s="204"/>
      <c r="L84" s="209"/>
      <c r="M84" s="210"/>
      <c r="N84" s="211"/>
      <c r="O84" s="211"/>
      <c r="P84" s="212">
        <f>P85+P88+P99</f>
        <v>0</v>
      </c>
      <c r="Q84" s="211"/>
      <c r="R84" s="212">
        <f>R85+R88+R99</f>
        <v>0</v>
      </c>
      <c r="S84" s="211"/>
      <c r="T84" s="213">
        <f>T85+T88+T99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4" t="s">
        <v>171</v>
      </c>
      <c r="AT84" s="215" t="s">
        <v>71</v>
      </c>
      <c r="AU84" s="215" t="s">
        <v>72</v>
      </c>
      <c r="AY84" s="214" t="s">
        <v>132</v>
      </c>
      <c r="BK84" s="216">
        <f>BK85+BK88+BK99</f>
        <v>0</v>
      </c>
    </row>
    <row r="85" spans="1:63" s="12" customFormat="1" ht="22.8" customHeight="1">
      <c r="A85" s="12"/>
      <c r="B85" s="203"/>
      <c r="C85" s="204"/>
      <c r="D85" s="205" t="s">
        <v>71</v>
      </c>
      <c r="E85" s="217" t="s">
        <v>1722</v>
      </c>
      <c r="F85" s="217" t="s">
        <v>1723</v>
      </c>
      <c r="G85" s="204"/>
      <c r="H85" s="204"/>
      <c r="I85" s="207"/>
      <c r="J85" s="218">
        <f>BK85</f>
        <v>0</v>
      </c>
      <c r="K85" s="204"/>
      <c r="L85" s="209"/>
      <c r="M85" s="210"/>
      <c r="N85" s="211"/>
      <c r="O85" s="211"/>
      <c r="P85" s="212">
        <f>SUM(P86:P87)</f>
        <v>0</v>
      </c>
      <c r="Q85" s="211"/>
      <c r="R85" s="212">
        <f>SUM(R86:R87)</f>
        <v>0</v>
      </c>
      <c r="S85" s="211"/>
      <c r="T85" s="213">
        <f>SUM(T86:T87)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4" t="s">
        <v>171</v>
      </c>
      <c r="AT85" s="215" t="s">
        <v>71</v>
      </c>
      <c r="AU85" s="215" t="s">
        <v>80</v>
      </c>
      <c r="AY85" s="214" t="s">
        <v>132</v>
      </c>
      <c r="BK85" s="216">
        <f>SUM(BK86:BK87)</f>
        <v>0</v>
      </c>
    </row>
    <row r="86" spans="1:65" s="2" customFormat="1" ht="16.5" customHeight="1">
      <c r="A86" s="39"/>
      <c r="B86" s="40"/>
      <c r="C86" s="219" t="s">
        <v>80</v>
      </c>
      <c r="D86" s="219" t="s">
        <v>134</v>
      </c>
      <c r="E86" s="220" t="s">
        <v>1724</v>
      </c>
      <c r="F86" s="221" t="s">
        <v>1725</v>
      </c>
      <c r="G86" s="222" t="s">
        <v>1059</v>
      </c>
      <c r="H86" s="223">
        <v>1</v>
      </c>
      <c r="I86" s="224"/>
      <c r="J86" s="225">
        <f>ROUND(I86*H86,2)</f>
        <v>0</v>
      </c>
      <c r="K86" s="221" t="s">
        <v>138</v>
      </c>
      <c r="L86" s="45"/>
      <c r="M86" s="226" t="s">
        <v>19</v>
      </c>
      <c r="N86" s="227" t="s">
        <v>43</v>
      </c>
      <c r="O86" s="85"/>
      <c r="P86" s="228">
        <f>O86*H86</f>
        <v>0</v>
      </c>
      <c r="Q86" s="228">
        <v>0</v>
      </c>
      <c r="R86" s="228">
        <f>Q86*H86</f>
        <v>0</v>
      </c>
      <c r="S86" s="228">
        <v>0</v>
      </c>
      <c r="T86" s="229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30" t="s">
        <v>1726</v>
      </c>
      <c r="AT86" s="230" t="s">
        <v>134</v>
      </c>
      <c r="AU86" s="230" t="s">
        <v>82</v>
      </c>
      <c r="AY86" s="18" t="s">
        <v>132</v>
      </c>
      <c r="BE86" s="231">
        <f>IF(N86="základní",J86,0)</f>
        <v>0</v>
      </c>
      <c r="BF86" s="231">
        <f>IF(N86="snížená",J86,0)</f>
        <v>0</v>
      </c>
      <c r="BG86" s="231">
        <f>IF(N86="zákl. přenesená",J86,0)</f>
        <v>0</v>
      </c>
      <c r="BH86" s="231">
        <f>IF(N86="sníž. přenesená",J86,0)</f>
        <v>0</v>
      </c>
      <c r="BI86" s="231">
        <f>IF(N86="nulová",J86,0)</f>
        <v>0</v>
      </c>
      <c r="BJ86" s="18" t="s">
        <v>80</v>
      </c>
      <c r="BK86" s="231">
        <f>ROUND(I86*H86,2)</f>
        <v>0</v>
      </c>
      <c r="BL86" s="18" t="s">
        <v>1726</v>
      </c>
      <c r="BM86" s="230" t="s">
        <v>1727</v>
      </c>
    </row>
    <row r="87" spans="1:47" s="2" customFormat="1" ht="12">
      <c r="A87" s="39"/>
      <c r="B87" s="40"/>
      <c r="C87" s="41"/>
      <c r="D87" s="232" t="s">
        <v>141</v>
      </c>
      <c r="E87" s="41"/>
      <c r="F87" s="233" t="s">
        <v>1725</v>
      </c>
      <c r="G87" s="41"/>
      <c r="H87" s="41"/>
      <c r="I87" s="137"/>
      <c r="J87" s="41"/>
      <c r="K87" s="41"/>
      <c r="L87" s="45"/>
      <c r="M87" s="234"/>
      <c r="N87" s="235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141</v>
      </c>
      <c r="AU87" s="18" t="s">
        <v>82</v>
      </c>
    </row>
    <row r="88" spans="1:63" s="12" customFormat="1" ht="22.8" customHeight="1">
      <c r="A88" s="12"/>
      <c r="B88" s="203"/>
      <c r="C88" s="204"/>
      <c r="D88" s="205" t="s">
        <v>71</v>
      </c>
      <c r="E88" s="217" t="s">
        <v>1728</v>
      </c>
      <c r="F88" s="217" t="s">
        <v>1729</v>
      </c>
      <c r="G88" s="204"/>
      <c r="H88" s="204"/>
      <c r="I88" s="207"/>
      <c r="J88" s="218">
        <f>BK88</f>
        <v>0</v>
      </c>
      <c r="K88" s="204"/>
      <c r="L88" s="209"/>
      <c r="M88" s="210"/>
      <c r="N88" s="211"/>
      <c r="O88" s="211"/>
      <c r="P88" s="212">
        <f>SUM(P89:P98)</f>
        <v>0</v>
      </c>
      <c r="Q88" s="211"/>
      <c r="R88" s="212">
        <f>SUM(R89:R98)</f>
        <v>0</v>
      </c>
      <c r="S88" s="211"/>
      <c r="T88" s="213">
        <f>SUM(T89:T98)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4" t="s">
        <v>171</v>
      </c>
      <c r="AT88" s="215" t="s">
        <v>71</v>
      </c>
      <c r="AU88" s="215" t="s">
        <v>80</v>
      </c>
      <c r="AY88" s="214" t="s">
        <v>132</v>
      </c>
      <c r="BK88" s="216">
        <f>SUM(BK89:BK98)</f>
        <v>0</v>
      </c>
    </row>
    <row r="89" spans="1:65" s="2" customFormat="1" ht="16.5" customHeight="1">
      <c r="A89" s="39"/>
      <c r="B89" s="40"/>
      <c r="C89" s="219" t="s">
        <v>82</v>
      </c>
      <c r="D89" s="219" t="s">
        <v>134</v>
      </c>
      <c r="E89" s="220" t="s">
        <v>1730</v>
      </c>
      <c r="F89" s="221" t="s">
        <v>1731</v>
      </c>
      <c r="G89" s="222" t="s">
        <v>1059</v>
      </c>
      <c r="H89" s="223">
        <v>1</v>
      </c>
      <c r="I89" s="224"/>
      <c r="J89" s="225">
        <f>ROUND(I89*H89,2)</f>
        <v>0</v>
      </c>
      <c r="K89" s="221" t="s">
        <v>138</v>
      </c>
      <c r="L89" s="45"/>
      <c r="M89" s="226" t="s">
        <v>19</v>
      </c>
      <c r="N89" s="227" t="s">
        <v>43</v>
      </c>
      <c r="O89" s="85"/>
      <c r="P89" s="228">
        <f>O89*H89</f>
        <v>0</v>
      </c>
      <c r="Q89" s="228">
        <v>0</v>
      </c>
      <c r="R89" s="228">
        <f>Q89*H89</f>
        <v>0</v>
      </c>
      <c r="S89" s="228">
        <v>0</v>
      </c>
      <c r="T89" s="229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30" t="s">
        <v>1726</v>
      </c>
      <c r="AT89" s="230" t="s">
        <v>134</v>
      </c>
      <c r="AU89" s="230" t="s">
        <v>82</v>
      </c>
      <c r="AY89" s="18" t="s">
        <v>132</v>
      </c>
      <c r="BE89" s="231">
        <f>IF(N89="základní",J89,0)</f>
        <v>0</v>
      </c>
      <c r="BF89" s="231">
        <f>IF(N89="snížená",J89,0)</f>
        <v>0</v>
      </c>
      <c r="BG89" s="231">
        <f>IF(N89="zákl. přenesená",J89,0)</f>
        <v>0</v>
      </c>
      <c r="BH89" s="231">
        <f>IF(N89="sníž. přenesená",J89,0)</f>
        <v>0</v>
      </c>
      <c r="BI89" s="231">
        <f>IF(N89="nulová",J89,0)</f>
        <v>0</v>
      </c>
      <c r="BJ89" s="18" t="s">
        <v>80</v>
      </c>
      <c r="BK89" s="231">
        <f>ROUND(I89*H89,2)</f>
        <v>0</v>
      </c>
      <c r="BL89" s="18" t="s">
        <v>1726</v>
      </c>
      <c r="BM89" s="230" t="s">
        <v>1732</v>
      </c>
    </row>
    <row r="90" spans="1:47" s="2" customFormat="1" ht="12">
      <c r="A90" s="39"/>
      <c r="B90" s="40"/>
      <c r="C90" s="41"/>
      <c r="D90" s="232" t="s">
        <v>141</v>
      </c>
      <c r="E90" s="41"/>
      <c r="F90" s="233" t="s">
        <v>1731</v>
      </c>
      <c r="G90" s="41"/>
      <c r="H90" s="41"/>
      <c r="I90" s="137"/>
      <c r="J90" s="41"/>
      <c r="K90" s="41"/>
      <c r="L90" s="45"/>
      <c r="M90" s="234"/>
      <c r="N90" s="235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141</v>
      </c>
      <c r="AU90" s="18" t="s">
        <v>82</v>
      </c>
    </row>
    <row r="91" spans="1:65" s="2" customFormat="1" ht="16.5" customHeight="1">
      <c r="A91" s="39"/>
      <c r="B91" s="40"/>
      <c r="C91" s="219" t="s">
        <v>155</v>
      </c>
      <c r="D91" s="219" t="s">
        <v>134</v>
      </c>
      <c r="E91" s="220" t="s">
        <v>1733</v>
      </c>
      <c r="F91" s="221" t="s">
        <v>1734</v>
      </c>
      <c r="G91" s="222" t="s">
        <v>1059</v>
      </c>
      <c r="H91" s="223">
        <v>1</v>
      </c>
      <c r="I91" s="224"/>
      <c r="J91" s="225">
        <f>ROUND(I91*H91,2)</f>
        <v>0</v>
      </c>
      <c r="K91" s="221" t="s">
        <v>138</v>
      </c>
      <c r="L91" s="45"/>
      <c r="M91" s="226" t="s">
        <v>19</v>
      </c>
      <c r="N91" s="227" t="s">
        <v>43</v>
      </c>
      <c r="O91" s="85"/>
      <c r="P91" s="228">
        <f>O91*H91</f>
        <v>0</v>
      </c>
      <c r="Q91" s="228">
        <v>0</v>
      </c>
      <c r="R91" s="228">
        <f>Q91*H91</f>
        <v>0</v>
      </c>
      <c r="S91" s="228">
        <v>0</v>
      </c>
      <c r="T91" s="229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30" t="s">
        <v>1726</v>
      </c>
      <c r="AT91" s="230" t="s">
        <v>134</v>
      </c>
      <c r="AU91" s="230" t="s">
        <v>82</v>
      </c>
      <c r="AY91" s="18" t="s">
        <v>132</v>
      </c>
      <c r="BE91" s="231">
        <f>IF(N91="základní",J91,0)</f>
        <v>0</v>
      </c>
      <c r="BF91" s="231">
        <f>IF(N91="snížená",J91,0)</f>
        <v>0</v>
      </c>
      <c r="BG91" s="231">
        <f>IF(N91="zákl. přenesená",J91,0)</f>
        <v>0</v>
      </c>
      <c r="BH91" s="231">
        <f>IF(N91="sníž. přenesená",J91,0)</f>
        <v>0</v>
      </c>
      <c r="BI91" s="231">
        <f>IF(N91="nulová",J91,0)</f>
        <v>0</v>
      </c>
      <c r="BJ91" s="18" t="s">
        <v>80</v>
      </c>
      <c r="BK91" s="231">
        <f>ROUND(I91*H91,2)</f>
        <v>0</v>
      </c>
      <c r="BL91" s="18" t="s">
        <v>1726</v>
      </c>
      <c r="BM91" s="230" t="s">
        <v>1735</v>
      </c>
    </row>
    <row r="92" spans="1:47" s="2" customFormat="1" ht="12">
      <c r="A92" s="39"/>
      <c r="B92" s="40"/>
      <c r="C92" s="41"/>
      <c r="D92" s="232" t="s">
        <v>141</v>
      </c>
      <c r="E92" s="41"/>
      <c r="F92" s="233" t="s">
        <v>1734</v>
      </c>
      <c r="G92" s="41"/>
      <c r="H92" s="41"/>
      <c r="I92" s="137"/>
      <c r="J92" s="41"/>
      <c r="K92" s="41"/>
      <c r="L92" s="45"/>
      <c r="M92" s="234"/>
      <c r="N92" s="235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141</v>
      </c>
      <c r="AU92" s="18" t="s">
        <v>82</v>
      </c>
    </row>
    <row r="93" spans="1:65" s="2" customFormat="1" ht="16.5" customHeight="1">
      <c r="A93" s="39"/>
      <c r="B93" s="40"/>
      <c r="C93" s="219" t="s">
        <v>139</v>
      </c>
      <c r="D93" s="219" t="s">
        <v>134</v>
      </c>
      <c r="E93" s="220" t="s">
        <v>1736</v>
      </c>
      <c r="F93" s="221" t="s">
        <v>1737</v>
      </c>
      <c r="G93" s="222" t="s">
        <v>1059</v>
      </c>
      <c r="H93" s="223">
        <v>1</v>
      </c>
      <c r="I93" s="224"/>
      <c r="J93" s="225">
        <f>ROUND(I93*H93,2)</f>
        <v>0</v>
      </c>
      <c r="K93" s="221" t="s">
        <v>138</v>
      </c>
      <c r="L93" s="45"/>
      <c r="M93" s="226" t="s">
        <v>19</v>
      </c>
      <c r="N93" s="227" t="s">
        <v>43</v>
      </c>
      <c r="O93" s="85"/>
      <c r="P93" s="228">
        <f>O93*H93</f>
        <v>0</v>
      </c>
      <c r="Q93" s="228">
        <v>0</v>
      </c>
      <c r="R93" s="228">
        <f>Q93*H93</f>
        <v>0</v>
      </c>
      <c r="S93" s="228">
        <v>0</v>
      </c>
      <c r="T93" s="229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30" t="s">
        <v>1726</v>
      </c>
      <c r="AT93" s="230" t="s">
        <v>134</v>
      </c>
      <c r="AU93" s="230" t="s">
        <v>82</v>
      </c>
      <c r="AY93" s="18" t="s">
        <v>132</v>
      </c>
      <c r="BE93" s="231">
        <f>IF(N93="základní",J93,0)</f>
        <v>0</v>
      </c>
      <c r="BF93" s="231">
        <f>IF(N93="snížená",J93,0)</f>
        <v>0</v>
      </c>
      <c r="BG93" s="231">
        <f>IF(N93="zákl. přenesená",J93,0)</f>
        <v>0</v>
      </c>
      <c r="BH93" s="231">
        <f>IF(N93="sníž. přenesená",J93,0)</f>
        <v>0</v>
      </c>
      <c r="BI93" s="231">
        <f>IF(N93="nulová",J93,0)</f>
        <v>0</v>
      </c>
      <c r="BJ93" s="18" t="s">
        <v>80</v>
      </c>
      <c r="BK93" s="231">
        <f>ROUND(I93*H93,2)</f>
        <v>0</v>
      </c>
      <c r="BL93" s="18" t="s">
        <v>1726</v>
      </c>
      <c r="BM93" s="230" t="s">
        <v>1738</v>
      </c>
    </row>
    <row r="94" spans="1:47" s="2" customFormat="1" ht="12">
      <c r="A94" s="39"/>
      <c r="B94" s="40"/>
      <c r="C94" s="41"/>
      <c r="D94" s="232" t="s">
        <v>141</v>
      </c>
      <c r="E94" s="41"/>
      <c r="F94" s="233" t="s">
        <v>1737</v>
      </c>
      <c r="G94" s="41"/>
      <c r="H94" s="41"/>
      <c r="I94" s="137"/>
      <c r="J94" s="41"/>
      <c r="K94" s="41"/>
      <c r="L94" s="45"/>
      <c r="M94" s="234"/>
      <c r="N94" s="235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141</v>
      </c>
      <c r="AU94" s="18" t="s">
        <v>82</v>
      </c>
    </row>
    <row r="95" spans="1:65" s="2" customFormat="1" ht="16.5" customHeight="1">
      <c r="A95" s="39"/>
      <c r="B95" s="40"/>
      <c r="C95" s="219" t="s">
        <v>171</v>
      </c>
      <c r="D95" s="219" t="s">
        <v>134</v>
      </c>
      <c r="E95" s="220" t="s">
        <v>1739</v>
      </c>
      <c r="F95" s="221" t="s">
        <v>1740</v>
      </c>
      <c r="G95" s="222" t="s">
        <v>1059</v>
      </c>
      <c r="H95" s="223">
        <v>1</v>
      </c>
      <c r="I95" s="224"/>
      <c r="J95" s="225">
        <f>ROUND(I95*H95,2)</f>
        <v>0</v>
      </c>
      <c r="K95" s="221" t="s">
        <v>138</v>
      </c>
      <c r="L95" s="45"/>
      <c r="M95" s="226" t="s">
        <v>19</v>
      </c>
      <c r="N95" s="227" t="s">
        <v>43</v>
      </c>
      <c r="O95" s="85"/>
      <c r="P95" s="228">
        <f>O95*H95</f>
        <v>0</v>
      </c>
      <c r="Q95" s="228">
        <v>0</v>
      </c>
      <c r="R95" s="228">
        <f>Q95*H95</f>
        <v>0</v>
      </c>
      <c r="S95" s="228">
        <v>0</v>
      </c>
      <c r="T95" s="229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30" t="s">
        <v>1726</v>
      </c>
      <c r="AT95" s="230" t="s">
        <v>134</v>
      </c>
      <c r="AU95" s="230" t="s">
        <v>82</v>
      </c>
      <c r="AY95" s="18" t="s">
        <v>132</v>
      </c>
      <c r="BE95" s="231">
        <f>IF(N95="základní",J95,0)</f>
        <v>0</v>
      </c>
      <c r="BF95" s="231">
        <f>IF(N95="snížená",J95,0)</f>
        <v>0</v>
      </c>
      <c r="BG95" s="231">
        <f>IF(N95="zákl. přenesená",J95,0)</f>
        <v>0</v>
      </c>
      <c r="BH95" s="231">
        <f>IF(N95="sníž. přenesená",J95,0)</f>
        <v>0</v>
      </c>
      <c r="BI95" s="231">
        <f>IF(N95="nulová",J95,0)</f>
        <v>0</v>
      </c>
      <c r="BJ95" s="18" t="s">
        <v>80</v>
      </c>
      <c r="BK95" s="231">
        <f>ROUND(I95*H95,2)</f>
        <v>0</v>
      </c>
      <c r="BL95" s="18" t="s">
        <v>1726</v>
      </c>
      <c r="BM95" s="230" t="s">
        <v>1741</v>
      </c>
    </row>
    <row r="96" spans="1:47" s="2" customFormat="1" ht="12">
      <c r="A96" s="39"/>
      <c r="B96" s="40"/>
      <c r="C96" s="41"/>
      <c r="D96" s="232" t="s">
        <v>141</v>
      </c>
      <c r="E96" s="41"/>
      <c r="F96" s="233" t="s">
        <v>1740</v>
      </c>
      <c r="G96" s="41"/>
      <c r="H96" s="41"/>
      <c r="I96" s="137"/>
      <c r="J96" s="41"/>
      <c r="K96" s="41"/>
      <c r="L96" s="45"/>
      <c r="M96" s="234"/>
      <c r="N96" s="235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141</v>
      </c>
      <c r="AU96" s="18" t="s">
        <v>82</v>
      </c>
    </row>
    <row r="97" spans="1:65" s="2" customFormat="1" ht="16.5" customHeight="1">
      <c r="A97" s="39"/>
      <c r="B97" s="40"/>
      <c r="C97" s="219" t="s">
        <v>176</v>
      </c>
      <c r="D97" s="219" t="s">
        <v>134</v>
      </c>
      <c r="E97" s="220" t="s">
        <v>1742</v>
      </c>
      <c r="F97" s="221" t="s">
        <v>1743</v>
      </c>
      <c r="G97" s="222" t="s">
        <v>1059</v>
      </c>
      <c r="H97" s="223">
        <v>1</v>
      </c>
      <c r="I97" s="224"/>
      <c r="J97" s="225">
        <f>ROUND(I97*H97,2)</f>
        <v>0</v>
      </c>
      <c r="K97" s="221" t="s">
        <v>138</v>
      </c>
      <c r="L97" s="45"/>
      <c r="M97" s="226" t="s">
        <v>19</v>
      </c>
      <c r="N97" s="227" t="s">
        <v>43</v>
      </c>
      <c r="O97" s="85"/>
      <c r="P97" s="228">
        <f>O97*H97</f>
        <v>0</v>
      </c>
      <c r="Q97" s="228">
        <v>0</v>
      </c>
      <c r="R97" s="228">
        <f>Q97*H97</f>
        <v>0</v>
      </c>
      <c r="S97" s="228">
        <v>0</v>
      </c>
      <c r="T97" s="229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30" t="s">
        <v>1726</v>
      </c>
      <c r="AT97" s="230" t="s">
        <v>134</v>
      </c>
      <c r="AU97" s="230" t="s">
        <v>82</v>
      </c>
      <c r="AY97" s="18" t="s">
        <v>132</v>
      </c>
      <c r="BE97" s="231">
        <f>IF(N97="základní",J97,0)</f>
        <v>0</v>
      </c>
      <c r="BF97" s="231">
        <f>IF(N97="snížená",J97,0)</f>
        <v>0</v>
      </c>
      <c r="BG97" s="231">
        <f>IF(N97="zákl. přenesená",J97,0)</f>
        <v>0</v>
      </c>
      <c r="BH97" s="231">
        <f>IF(N97="sníž. přenesená",J97,0)</f>
        <v>0</v>
      </c>
      <c r="BI97" s="231">
        <f>IF(N97="nulová",J97,0)</f>
        <v>0</v>
      </c>
      <c r="BJ97" s="18" t="s">
        <v>80</v>
      </c>
      <c r="BK97" s="231">
        <f>ROUND(I97*H97,2)</f>
        <v>0</v>
      </c>
      <c r="BL97" s="18" t="s">
        <v>1726</v>
      </c>
      <c r="BM97" s="230" t="s">
        <v>1744</v>
      </c>
    </row>
    <row r="98" spans="1:47" s="2" customFormat="1" ht="12">
      <c r="A98" s="39"/>
      <c r="B98" s="40"/>
      <c r="C98" s="41"/>
      <c r="D98" s="232" t="s">
        <v>141</v>
      </c>
      <c r="E98" s="41"/>
      <c r="F98" s="233" t="s">
        <v>1743</v>
      </c>
      <c r="G98" s="41"/>
      <c r="H98" s="41"/>
      <c r="I98" s="137"/>
      <c r="J98" s="41"/>
      <c r="K98" s="41"/>
      <c r="L98" s="45"/>
      <c r="M98" s="234"/>
      <c r="N98" s="235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141</v>
      </c>
      <c r="AU98" s="18" t="s">
        <v>82</v>
      </c>
    </row>
    <row r="99" spans="1:63" s="12" customFormat="1" ht="22.8" customHeight="1">
      <c r="A99" s="12"/>
      <c r="B99" s="203"/>
      <c r="C99" s="204"/>
      <c r="D99" s="205" t="s">
        <v>71</v>
      </c>
      <c r="E99" s="217" t="s">
        <v>1745</v>
      </c>
      <c r="F99" s="217" t="s">
        <v>1746</v>
      </c>
      <c r="G99" s="204"/>
      <c r="H99" s="204"/>
      <c r="I99" s="207"/>
      <c r="J99" s="218">
        <f>BK99</f>
        <v>0</v>
      </c>
      <c r="K99" s="204"/>
      <c r="L99" s="209"/>
      <c r="M99" s="210"/>
      <c r="N99" s="211"/>
      <c r="O99" s="211"/>
      <c r="P99" s="212">
        <f>SUM(P100:P103)</f>
        <v>0</v>
      </c>
      <c r="Q99" s="211"/>
      <c r="R99" s="212">
        <f>SUM(R100:R103)</f>
        <v>0</v>
      </c>
      <c r="S99" s="211"/>
      <c r="T99" s="213">
        <f>SUM(T100:T103)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14" t="s">
        <v>171</v>
      </c>
      <c r="AT99" s="215" t="s">
        <v>71</v>
      </c>
      <c r="AU99" s="215" t="s">
        <v>80</v>
      </c>
      <c r="AY99" s="214" t="s">
        <v>132</v>
      </c>
      <c r="BK99" s="216">
        <f>SUM(BK100:BK103)</f>
        <v>0</v>
      </c>
    </row>
    <row r="100" spans="1:65" s="2" customFormat="1" ht="16.5" customHeight="1">
      <c r="A100" s="39"/>
      <c r="B100" s="40"/>
      <c r="C100" s="219" t="s">
        <v>183</v>
      </c>
      <c r="D100" s="219" t="s">
        <v>134</v>
      </c>
      <c r="E100" s="220" t="s">
        <v>1747</v>
      </c>
      <c r="F100" s="221" t="s">
        <v>1748</v>
      </c>
      <c r="G100" s="222" t="s">
        <v>1059</v>
      </c>
      <c r="H100" s="223">
        <v>1</v>
      </c>
      <c r="I100" s="224"/>
      <c r="J100" s="225">
        <f>ROUND(I100*H100,2)</f>
        <v>0</v>
      </c>
      <c r="K100" s="221" t="s">
        <v>138</v>
      </c>
      <c r="L100" s="45"/>
      <c r="M100" s="226" t="s">
        <v>19</v>
      </c>
      <c r="N100" s="227" t="s">
        <v>43</v>
      </c>
      <c r="O100" s="85"/>
      <c r="P100" s="228">
        <f>O100*H100</f>
        <v>0</v>
      </c>
      <c r="Q100" s="228">
        <v>0</v>
      </c>
      <c r="R100" s="228">
        <f>Q100*H100</f>
        <v>0</v>
      </c>
      <c r="S100" s="228">
        <v>0</v>
      </c>
      <c r="T100" s="229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30" t="s">
        <v>1726</v>
      </c>
      <c r="AT100" s="230" t="s">
        <v>134</v>
      </c>
      <c r="AU100" s="230" t="s">
        <v>82</v>
      </c>
      <c r="AY100" s="18" t="s">
        <v>132</v>
      </c>
      <c r="BE100" s="231">
        <f>IF(N100="základní",J100,0)</f>
        <v>0</v>
      </c>
      <c r="BF100" s="231">
        <f>IF(N100="snížená",J100,0)</f>
        <v>0</v>
      </c>
      <c r="BG100" s="231">
        <f>IF(N100="zákl. přenesená",J100,0)</f>
        <v>0</v>
      </c>
      <c r="BH100" s="231">
        <f>IF(N100="sníž. přenesená",J100,0)</f>
        <v>0</v>
      </c>
      <c r="BI100" s="231">
        <f>IF(N100="nulová",J100,0)</f>
        <v>0</v>
      </c>
      <c r="BJ100" s="18" t="s">
        <v>80</v>
      </c>
      <c r="BK100" s="231">
        <f>ROUND(I100*H100,2)</f>
        <v>0</v>
      </c>
      <c r="BL100" s="18" t="s">
        <v>1726</v>
      </c>
      <c r="BM100" s="230" t="s">
        <v>1749</v>
      </c>
    </row>
    <row r="101" spans="1:47" s="2" customFormat="1" ht="12">
      <c r="A101" s="39"/>
      <c r="B101" s="40"/>
      <c r="C101" s="41"/>
      <c r="D101" s="232" t="s">
        <v>141</v>
      </c>
      <c r="E101" s="41"/>
      <c r="F101" s="233" t="s">
        <v>1748</v>
      </c>
      <c r="G101" s="41"/>
      <c r="H101" s="41"/>
      <c r="I101" s="137"/>
      <c r="J101" s="41"/>
      <c r="K101" s="41"/>
      <c r="L101" s="45"/>
      <c r="M101" s="234"/>
      <c r="N101" s="235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141</v>
      </c>
      <c r="AU101" s="18" t="s">
        <v>82</v>
      </c>
    </row>
    <row r="102" spans="1:65" s="2" customFormat="1" ht="16.5" customHeight="1">
      <c r="A102" s="39"/>
      <c r="B102" s="40"/>
      <c r="C102" s="219" t="s">
        <v>188</v>
      </c>
      <c r="D102" s="219" t="s">
        <v>134</v>
      </c>
      <c r="E102" s="220" t="s">
        <v>1750</v>
      </c>
      <c r="F102" s="221" t="s">
        <v>1702</v>
      </c>
      <c r="G102" s="222" t="s">
        <v>1059</v>
      </c>
      <c r="H102" s="223">
        <v>1</v>
      </c>
      <c r="I102" s="224"/>
      <c r="J102" s="225">
        <f>ROUND(I102*H102,2)</f>
        <v>0</v>
      </c>
      <c r="K102" s="221" t="s">
        <v>138</v>
      </c>
      <c r="L102" s="45"/>
      <c r="M102" s="226" t="s">
        <v>19</v>
      </c>
      <c r="N102" s="227" t="s">
        <v>43</v>
      </c>
      <c r="O102" s="85"/>
      <c r="P102" s="228">
        <f>O102*H102</f>
        <v>0</v>
      </c>
      <c r="Q102" s="228">
        <v>0</v>
      </c>
      <c r="R102" s="228">
        <f>Q102*H102</f>
        <v>0</v>
      </c>
      <c r="S102" s="228">
        <v>0</v>
      </c>
      <c r="T102" s="229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30" t="s">
        <v>1726</v>
      </c>
      <c r="AT102" s="230" t="s">
        <v>134</v>
      </c>
      <c r="AU102" s="230" t="s">
        <v>82</v>
      </c>
      <c r="AY102" s="18" t="s">
        <v>132</v>
      </c>
      <c r="BE102" s="231">
        <f>IF(N102="základní",J102,0)</f>
        <v>0</v>
      </c>
      <c r="BF102" s="231">
        <f>IF(N102="snížená",J102,0)</f>
        <v>0</v>
      </c>
      <c r="BG102" s="231">
        <f>IF(N102="zákl. přenesená",J102,0)</f>
        <v>0</v>
      </c>
      <c r="BH102" s="231">
        <f>IF(N102="sníž. přenesená",J102,0)</f>
        <v>0</v>
      </c>
      <c r="BI102" s="231">
        <f>IF(N102="nulová",J102,0)</f>
        <v>0</v>
      </c>
      <c r="BJ102" s="18" t="s">
        <v>80</v>
      </c>
      <c r="BK102" s="231">
        <f>ROUND(I102*H102,2)</f>
        <v>0</v>
      </c>
      <c r="BL102" s="18" t="s">
        <v>1726</v>
      </c>
      <c r="BM102" s="230" t="s">
        <v>1751</v>
      </c>
    </row>
    <row r="103" spans="1:47" s="2" customFormat="1" ht="12">
      <c r="A103" s="39"/>
      <c r="B103" s="40"/>
      <c r="C103" s="41"/>
      <c r="D103" s="232" t="s">
        <v>141</v>
      </c>
      <c r="E103" s="41"/>
      <c r="F103" s="233" t="s">
        <v>1702</v>
      </c>
      <c r="G103" s="41"/>
      <c r="H103" s="41"/>
      <c r="I103" s="137"/>
      <c r="J103" s="41"/>
      <c r="K103" s="41"/>
      <c r="L103" s="45"/>
      <c r="M103" s="278"/>
      <c r="N103" s="279"/>
      <c r="O103" s="280"/>
      <c r="P103" s="280"/>
      <c r="Q103" s="280"/>
      <c r="R103" s="280"/>
      <c r="S103" s="280"/>
      <c r="T103" s="281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141</v>
      </c>
      <c r="AU103" s="18" t="s">
        <v>82</v>
      </c>
    </row>
    <row r="104" spans="1:31" s="2" customFormat="1" ht="6.95" customHeight="1">
      <c r="A104" s="39"/>
      <c r="B104" s="60"/>
      <c r="C104" s="61"/>
      <c r="D104" s="61"/>
      <c r="E104" s="61"/>
      <c r="F104" s="61"/>
      <c r="G104" s="61"/>
      <c r="H104" s="61"/>
      <c r="I104" s="167"/>
      <c r="J104" s="61"/>
      <c r="K104" s="61"/>
      <c r="L104" s="45"/>
      <c r="M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</sheetData>
  <sheetProtection password="CC35" sheet="1" objects="1" scenarios="1" formatColumns="0" formatRows="0" autoFilter="0"/>
  <autoFilter ref="C82:K103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2" customWidth="1"/>
    <col min="2" max="2" width="1.7109375" style="282" customWidth="1"/>
    <col min="3" max="4" width="5.00390625" style="282" customWidth="1"/>
    <col min="5" max="5" width="11.7109375" style="282" customWidth="1"/>
    <col min="6" max="6" width="9.140625" style="282" customWidth="1"/>
    <col min="7" max="7" width="5.00390625" style="282" customWidth="1"/>
    <col min="8" max="8" width="77.8515625" style="282" customWidth="1"/>
    <col min="9" max="10" width="20.00390625" style="282" customWidth="1"/>
    <col min="11" max="11" width="1.7109375" style="282" customWidth="1"/>
  </cols>
  <sheetData>
    <row r="1" s="1" customFormat="1" ht="37.5" customHeight="1"/>
    <row r="2" spans="2:11" s="1" customFormat="1" ht="7.5" customHeight="1">
      <c r="B2" s="283"/>
      <c r="C2" s="284"/>
      <c r="D2" s="284"/>
      <c r="E2" s="284"/>
      <c r="F2" s="284"/>
      <c r="G2" s="284"/>
      <c r="H2" s="284"/>
      <c r="I2" s="284"/>
      <c r="J2" s="284"/>
      <c r="K2" s="285"/>
    </row>
    <row r="3" spans="2:11" s="16" customFormat="1" ht="45" customHeight="1">
      <c r="B3" s="286"/>
      <c r="C3" s="287" t="s">
        <v>1752</v>
      </c>
      <c r="D3" s="287"/>
      <c r="E3" s="287"/>
      <c r="F3" s="287"/>
      <c r="G3" s="287"/>
      <c r="H3" s="287"/>
      <c r="I3" s="287"/>
      <c r="J3" s="287"/>
      <c r="K3" s="288"/>
    </row>
    <row r="4" spans="2:11" s="1" customFormat="1" ht="25.5" customHeight="1">
      <c r="B4" s="289"/>
      <c r="C4" s="290" t="s">
        <v>1753</v>
      </c>
      <c r="D4" s="290"/>
      <c r="E4" s="290"/>
      <c r="F4" s="290"/>
      <c r="G4" s="290"/>
      <c r="H4" s="290"/>
      <c r="I4" s="290"/>
      <c r="J4" s="290"/>
      <c r="K4" s="291"/>
    </row>
    <row r="5" spans="2:11" s="1" customFormat="1" ht="5.25" customHeight="1">
      <c r="B5" s="289"/>
      <c r="C5" s="292"/>
      <c r="D5" s="292"/>
      <c r="E5" s="292"/>
      <c r="F5" s="292"/>
      <c r="G5" s="292"/>
      <c r="H5" s="292"/>
      <c r="I5" s="292"/>
      <c r="J5" s="292"/>
      <c r="K5" s="291"/>
    </row>
    <row r="6" spans="2:11" s="1" customFormat="1" ht="15" customHeight="1">
      <c r="B6" s="289"/>
      <c r="C6" s="293" t="s">
        <v>1754</v>
      </c>
      <c r="D6" s="293"/>
      <c r="E6" s="293"/>
      <c r="F6" s="293"/>
      <c r="G6" s="293"/>
      <c r="H6" s="293"/>
      <c r="I6" s="293"/>
      <c r="J6" s="293"/>
      <c r="K6" s="291"/>
    </row>
    <row r="7" spans="2:11" s="1" customFormat="1" ht="15" customHeight="1">
      <c r="B7" s="294"/>
      <c r="C7" s="293" t="s">
        <v>1755</v>
      </c>
      <c r="D7" s="293"/>
      <c r="E7" s="293"/>
      <c r="F7" s="293"/>
      <c r="G7" s="293"/>
      <c r="H7" s="293"/>
      <c r="I7" s="293"/>
      <c r="J7" s="293"/>
      <c r="K7" s="291"/>
    </row>
    <row r="8" spans="2:11" s="1" customFormat="1" ht="12.75" customHeight="1">
      <c r="B8" s="294"/>
      <c r="C8" s="293"/>
      <c r="D8" s="293"/>
      <c r="E8" s="293"/>
      <c r="F8" s="293"/>
      <c r="G8" s="293"/>
      <c r="H8" s="293"/>
      <c r="I8" s="293"/>
      <c r="J8" s="293"/>
      <c r="K8" s="291"/>
    </row>
    <row r="9" spans="2:11" s="1" customFormat="1" ht="15" customHeight="1">
      <c r="B9" s="294"/>
      <c r="C9" s="293" t="s">
        <v>1756</v>
      </c>
      <c r="D9" s="293"/>
      <c r="E9" s="293"/>
      <c r="F9" s="293"/>
      <c r="G9" s="293"/>
      <c r="H9" s="293"/>
      <c r="I9" s="293"/>
      <c r="J9" s="293"/>
      <c r="K9" s="291"/>
    </row>
    <row r="10" spans="2:11" s="1" customFormat="1" ht="15" customHeight="1">
      <c r="B10" s="294"/>
      <c r="C10" s="293"/>
      <c r="D10" s="293" t="s">
        <v>1757</v>
      </c>
      <c r="E10" s="293"/>
      <c r="F10" s="293"/>
      <c r="G10" s="293"/>
      <c r="H10" s="293"/>
      <c r="I10" s="293"/>
      <c r="J10" s="293"/>
      <c r="K10" s="291"/>
    </row>
    <row r="11" spans="2:11" s="1" customFormat="1" ht="15" customHeight="1">
      <c r="B11" s="294"/>
      <c r="C11" s="295"/>
      <c r="D11" s="293" t="s">
        <v>1758</v>
      </c>
      <c r="E11" s="293"/>
      <c r="F11" s="293"/>
      <c r="G11" s="293"/>
      <c r="H11" s="293"/>
      <c r="I11" s="293"/>
      <c r="J11" s="293"/>
      <c r="K11" s="291"/>
    </row>
    <row r="12" spans="2:11" s="1" customFormat="1" ht="15" customHeight="1">
      <c r="B12" s="294"/>
      <c r="C12" s="295"/>
      <c r="D12" s="293"/>
      <c r="E12" s="293"/>
      <c r="F12" s="293"/>
      <c r="G12" s="293"/>
      <c r="H12" s="293"/>
      <c r="I12" s="293"/>
      <c r="J12" s="293"/>
      <c r="K12" s="291"/>
    </row>
    <row r="13" spans="2:11" s="1" customFormat="1" ht="15" customHeight="1">
      <c r="B13" s="294"/>
      <c r="C13" s="295"/>
      <c r="D13" s="296" t="s">
        <v>1759</v>
      </c>
      <c r="E13" s="293"/>
      <c r="F13" s="293"/>
      <c r="G13" s="293"/>
      <c r="H13" s="293"/>
      <c r="I13" s="293"/>
      <c r="J13" s="293"/>
      <c r="K13" s="291"/>
    </row>
    <row r="14" spans="2:11" s="1" customFormat="1" ht="12.75" customHeight="1">
      <c r="B14" s="294"/>
      <c r="C14" s="295"/>
      <c r="D14" s="295"/>
      <c r="E14" s="295"/>
      <c r="F14" s="295"/>
      <c r="G14" s="295"/>
      <c r="H14" s="295"/>
      <c r="I14" s="295"/>
      <c r="J14" s="295"/>
      <c r="K14" s="291"/>
    </row>
    <row r="15" spans="2:11" s="1" customFormat="1" ht="15" customHeight="1">
      <c r="B15" s="294"/>
      <c r="C15" s="295"/>
      <c r="D15" s="293" t="s">
        <v>1760</v>
      </c>
      <c r="E15" s="293"/>
      <c r="F15" s="293"/>
      <c r="G15" s="293"/>
      <c r="H15" s="293"/>
      <c r="I15" s="293"/>
      <c r="J15" s="293"/>
      <c r="K15" s="291"/>
    </row>
    <row r="16" spans="2:11" s="1" customFormat="1" ht="15" customHeight="1">
      <c r="B16" s="294"/>
      <c r="C16" s="295"/>
      <c r="D16" s="293" t="s">
        <v>1761</v>
      </c>
      <c r="E16" s="293"/>
      <c r="F16" s="293"/>
      <c r="G16" s="293"/>
      <c r="H16" s="293"/>
      <c r="I16" s="293"/>
      <c r="J16" s="293"/>
      <c r="K16" s="291"/>
    </row>
    <row r="17" spans="2:11" s="1" customFormat="1" ht="15" customHeight="1">
      <c r="B17" s="294"/>
      <c r="C17" s="295"/>
      <c r="D17" s="293" t="s">
        <v>1762</v>
      </c>
      <c r="E17" s="293"/>
      <c r="F17" s="293"/>
      <c r="G17" s="293"/>
      <c r="H17" s="293"/>
      <c r="I17" s="293"/>
      <c r="J17" s="293"/>
      <c r="K17" s="291"/>
    </row>
    <row r="18" spans="2:11" s="1" customFormat="1" ht="15" customHeight="1">
      <c r="B18" s="294"/>
      <c r="C18" s="295"/>
      <c r="D18" s="295"/>
      <c r="E18" s="297" t="s">
        <v>79</v>
      </c>
      <c r="F18" s="293" t="s">
        <v>1763</v>
      </c>
      <c r="G18" s="293"/>
      <c r="H18" s="293"/>
      <c r="I18" s="293"/>
      <c r="J18" s="293"/>
      <c r="K18" s="291"/>
    </row>
    <row r="19" spans="2:11" s="1" customFormat="1" ht="15" customHeight="1">
      <c r="B19" s="294"/>
      <c r="C19" s="295"/>
      <c r="D19" s="295"/>
      <c r="E19" s="297" t="s">
        <v>1764</v>
      </c>
      <c r="F19" s="293" t="s">
        <v>1765</v>
      </c>
      <c r="G19" s="293"/>
      <c r="H19" s="293"/>
      <c r="I19" s="293"/>
      <c r="J19" s="293"/>
      <c r="K19" s="291"/>
    </row>
    <row r="20" spans="2:11" s="1" customFormat="1" ht="15" customHeight="1">
      <c r="B20" s="294"/>
      <c r="C20" s="295"/>
      <c r="D20" s="295"/>
      <c r="E20" s="297" t="s">
        <v>1766</v>
      </c>
      <c r="F20" s="293" t="s">
        <v>1767</v>
      </c>
      <c r="G20" s="293"/>
      <c r="H20" s="293"/>
      <c r="I20" s="293"/>
      <c r="J20" s="293"/>
      <c r="K20" s="291"/>
    </row>
    <row r="21" spans="2:11" s="1" customFormat="1" ht="15" customHeight="1">
      <c r="B21" s="294"/>
      <c r="C21" s="295"/>
      <c r="D21" s="295"/>
      <c r="E21" s="297" t="s">
        <v>1768</v>
      </c>
      <c r="F21" s="293" t="s">
        <v>1769</v>
      </c>
      <c r="G21" s="293"/>
      <c r="H21" s="293"/>
      <c r="I21" s="293"/>
      <c r="J21" s="293"/>
      <c r="K21" s="291"/>
    </row>
    <row r="22" spans="2:11" s="1" customFormat="1" ht="15" customHeight="1">
      <c r="B22" s="294"/>
      <c r="C22" s="295"/>
      <c r="D22" s="295"/>
      <c r="E22" s="297" t="s">
        <v>1770</v>
      </c>
      <c r="F22" s="293" t="s">
        <v>1771</v>
      </c>
      <c r="G22" s="293"/>
      <c r="H22" s="293"/>
      <c r="I22" s="293"/>
      <c r="J22" s="293"/>
      <c r="K22" s="291"/>
    </row>
    <row r="23" spans="2:11" s="1" customFormat="1" ht="15" customHeight="1">
      <c r="B23" s="294"/>
      <c r="C23" s="295"/>
      <c r="D23" s="295"/>
      <c r="E23" s="297" t="s">
        <v>1772</v>
      </c>
      <c r="F23" s="293" t="s">
        <v>1773</v>
      </c>
      <c r="G23" s="293"/>
      <c r="H23" s="293"/>
      <c r="I23" s="293"/>
      <c r="J23" s="293"/>
      <c r="K23" s="291"/>
    </row>
    <row r="24" spans="2:11" s="1" customFormat="1" ht="12.75" customHeight="1">
      <c r="B24" s="294"/>
      <c r="C24" s="295"/>
      <c r="D24" s="295"/>
      <c r="E24" s="295"/>
      <c r="F24" s="295"/>
      <c r="G24" s="295"/>
      <c r="H24" s="295"/>
      <c r="I24" s="295"/>
      <c r="J24" s="295"/>
      <c r="K24" s="291"/>
    </row>
    <row r="25" spans="2:11" s="1" customFormat="1" ht="15" customHeight="1">
      <c r="B25" s="294"/>
      <c r="C25" s="293" t="s">
        <v>1774</v>
      </c>
      <c r="D25" s="293"/>
      <c r="E25" s="293"/>
      <c r="F25" s="293"/>
      <c r="G25" s="293"/>
      <c r="H25" s="293"/>
      <c r="I25" s="293"/>
      <c r="J25" s="293"/>
      <c r="K25" s="291"/>
    </row>
    <row r="26" spans="2:11" s="1" customFormat="1" ht="15" customHeight="1">
      <c r="B26" s="294"/>
      <c r="C26" s="293" t="s">
        <v>1775</v>
      </c>
      <c r="D26" s="293"/>
      <c r="E26" s="293"/>
      <c r="F26" s="293"/>
      <c r="G26" s="293"/>
      <c r="H26" s="293"/>
      <c r="I26" s="293"/>
      <c r="J26" s="293"/>
      <c r="K26" s="291"/>
    </row>
    <row r="27" spans="2:11" s="1" customFormat="1" ht="15" customHeight="1">
      <c r="B27" s="294"/>
      <c r="C27" s="293"/>
      <c r="D27" s="293" t="s">
        <v>1776</v>
      </c>
      <c r="E27" s="293"/>
      <c r="F27" s="293"/>
      <c r="G27" s="293"/>
      <c r="H27" s="293"/>
      <c r="I27" s="293"/>
      <c r="J27" s="293"/>
      <c r="K27" s="291"/>
    </row>
    <row r="28" spans="2:11" s="1" customFormat="1" ht="15" customHeight="1">
      <c r="B28" s="294"/>
      <c r="C28" s="295"/>
      <c r="D28" s="293" t="s">
        <v>1777</v>
      </c>
      <c r="E28" s="293"/>
      <c r="F28" s="293"/>
      <c r="G28" s="293"/>
      <c r="H28" s="293"/>
      <c r="I28" s="293"/>
      <c r="J28" s="293"/>
      <c r="K28" s="291"/>
    </row>
    <row r="29" spans="2:11" s="1" customFormat="1" ht="12.75" customHeight="1">
      <c r="B29" s="294"/>
      <c r="C29" s="295"/>
      <c r="D29" s="295"/>
      <c r="E29" s="295"/>
      <c r="F29" s="295"/>
      <c r="G29" s="295"/>
      <c r="H29" s="295"/>
      <c r="I29" s="295"/>
      <c r="J29" s="295"/>
      <c r="K29" s="291"/>
    </row>
    <row r="30" spans="2:11" s="1" customFormat="1" ht="15" customHeight="1">
      <c r="B30" s="294"/>
      <c r="C30" s="295"/>
      <c r="D30" s="293" t="s">
        <v>1778</v>
      </c>
      <c r="E30" s="293"/>
      <c r="F30" s="293"/>
      <c r="G30" s="293"/>
      <c r="H30" s="293"/>
      <c r="I30" s="293"/>
      <c r="J30" s="293"/>
      <c r="K30" s="291"/>
    </row>
    <row r="31" spans="2:11" s="1" customFormat="1" ht="15" customHeight="1">
      <c r="B31" s="294"/>
      <c r="C31" s="295"/>
      <c r="D31" s="293" t="s">
        <v>1779</v>
      </c>
      <c r="E31" s="293"/>
      <c r="F31" s="293"/>
      <c r="G31" s="293"/>
      <c r="H31" s="293"/>
      <c r="I31" s="293"/>
      <c r="J31" s="293"/>
      <c r="K31" s="291"/>
    </row>
    <row r="32" spans="2:11" s="1" customFormat="1" ht="12.75" customHeight="1">
      <c r="B32" s="294"/>
      <c r="C32" s="295"/>
      <c r="D32" s="295"/>
      <c r="E32" s="295"/>
      <c r="F32" s="295"/>
      <c r="G32" s="295"/>
      <c r="H32" s="295"/>
      <c r="I32" s="295"/>
      <c r="J32" s="295"/>
      <c r="K32" s="291"/>
    </row>
    <row r="33" spans="2:11" s="1" customFormat="1" ht="15" customHeight="1">
      <c r="B33" s="294"/>
      <c r="C33" s="295"/>
      <c r="D33" s="293" t="s">
        <v>1780</v>
      </c>
      <c r="E33" s="293"/>
      <c r="F33" s="293"/>
      <c r="G33" s="293"/>
      <c r="H33" s="293"/>
      <c r="I33" s="293"/>
      <c r="J33" s="293"/>
      <c r="K33" s="291"/>
    </row>
    <row r="34" spans="2:11" s="1" customFormat="1" ht="15" customHeight="1">
      <c r="B34" s="294"/>
      <c r="C34" s="295"/>
      <c r="D34" s="293" t="s">
        <v>1781</v>
      </c>
      <c r="E34" s="293"/>
      <c r="F34" s="293"/>
      <c r="G34" s="293"/>
      <c r="H34" s="293"/>
      <c r="I34" s="293"/>
      <c r="J34" s="293"/>
      <c r="K34" s="291"/>
    </row>
    <row r="35" spans="2:11" s="1" customFormat="1" ht="15" customHeight="1">
      <c r="B35" s="294"/>
      <c r="C35" s="295"/>
      <c r="D35" s="293" t="s">
        <v>1782</v>
      </c>
      <c r="E35" s="293"/>
      <c r="F35" s="293"/>
      <c r="G35" s="293"/>
      <c r="H35" s="293"/>
      <c r="I35" s="293"/>
      <c r="J35" s="293"/>
      <c r="K35" s="291"/>
    </row>
    <row r="36" spans="2:11" s="1" customFormat="1" ht="15" customHeight="1">
      <c r="B36" s="294"/>
      <c r="C36" s="295"/>
      <c r="D36" s="293"/>
      <c r="E36" s="296" t="s">
        <v>118</v>
      </c>
      <c r="F36" s="293"/>
      <c r="G36" s="293" t="s">
        <v>1783</v>
      </c>
      <c r="H36" s="293"/>
      <c r="I36" s="293"/>
      <c r="J36" s="293"/>
      <c r="K36" s="291"/>
    </row>
    <row r="37" spans="2:11" s="1" customFormat="1" ht="30.75" customHeight="1">
      <c r="B37" s="294"/>
      <c r="C37" s="295"/>
      <c r="D37" s="293"/>
      <c r="E37" s="296" t="s">
        <v>1784</v>
      </c>
      <c r="F37" s="293"/>
      <c r="G37" s="293" t="s">
        <v>1785</v>
      </c>
      <c r="H37" s="293"/>
      <c r="I37" s="293"/>
      <c r="J37" s="293"/>
      <c r="K37" s="291"/>
    </row>
    <row r="38" spans="2:11" s="1" customFormat="1" ht="15" customHeight="1">
      <c r="B38" s="294"/>
      <c r="C38" s="295"/>
      <c r="D38" s="293"/>
      <c r="E38" s="296" t="s">
        <v>53</v>
      </c>
      <c r="F38" s="293"/>
      <c r="G38" s="293" t="s">
        <v>1786</v>
      </c>
      <c r="H38" s="293"/>
      <c r="I38" s="293"/>
      <c r="J38" s="293"/>
      <c r="K38" s="291"/>
    </row>
    <row r="39" spans="2:11" s="1" customFormat="1" ht="15" customHeight="1">
      <c r="B39" s="294"/>
      <c r="C39" s="295"/>
      <c r="D39" s="293"/>
      <c r="E39" s="296" t="s">
        <v>54</v>
      </c>
      <c r="F39" s="293"/>
      <c r="G39" s="293" t="s">
        <v>1787</v>
      </c>
      <c r="H39" s="293"/>
      <c r="I39" s="293"/>
      <c r="J39" s="293"/>
      <c r="K39" s="291"/>
    </row>
    <row r="40" spans="2:11" s="1" customFormat="1" ht="15" customHeight="1">
      <c r="B40" s="294"/>
      <c r="C40" s="295"/>
      <c r="D40" s="293"/>
      <c r="E40" s="296" t="s">
        <v>119</v>
      </c>
      <c r="F40" s="293"/>
      <c r="G40" s="293" t="s">
        <v>1788</v>
      </c>
      <c r="H40" s="293"/>
      <c r="I40" s="293"/>
      <c r="J40" s="293"/>
      <c r="K40" s="291"/>
    </row>
    <row r="41" spans="2:11" s="1" customFormat="1" ht="15" customHeight="1">
      <c r="B41" s="294"/>
      <c r="C41" s="295"/>
      <c r="D41" s="293"/>
      <c r="E41" s="296" t="s">
        <v>120</v>
      </c>
      <c r="F41" s="293"/>
      <c r="G41" s="293" t="s">
        <v>1789</v>
      </c>
      <c r="H41" s="293"/>
      <c r="I41" s="293"/>
      <c r="J41" s="293"/>
      <c r="K41" s="291"/>
    </row>
    <row r="42" spans="2:11" s="1" customFormat="1" ht="15" customHeight="1">
      <c r="B42" s="294"/>
      <c r="C42" s="295"/>
      <c r="D42" s="293"/>
      <c r="E42" s="296" t="s">
        <v>1790</v>
      </c>
      <c r="F42" s="293"/>
      <c r="G42" s="293" t="s">
        <v>1791</v>
      </c>
      <c r="H42" s="293"/>
      <c r="I42" s="293"/>
      <c r="J42" s="293"/>
      <c r="K42" s="291"/>
    </row>
    <row r="43" spans="2:11" s="1" customFormat="1" ht="15" customHeight="1">
      <c r="B43" s="294"/>
      <c r="C43" s="295"/>
      <c r="D43" s="293"/>
      <c r="E43" s="296"/>
      <c r="F43" s="293"/>
      <c r="G43" s="293" t="s">
        <v>1792</v>
      </c>
      <c r="H43" s="293"/>
      <c r="I43" s="293"/>
      <c r="J43" s="293"/>
      <c r="K43" s="291"/>
    </row>
    <row r="44" spans="2:11" s="1" customFormat="1" ht="15" customHeight="1">
      <c r="B44" s="294"/>
      <c r="C44" s="295"/>
      <c r="D44" s="293"/>
      <c r="E44" s="296" t="s">
        <v>1793</v>
      </c>
      <c r="F44" s="293"/>
      <c r="G44" s="293" t="s">
        <v>1794</v>
      </c>
      <c r="H44" s="293"/>
      <c r="I44" s="293"/>
      <c r="J44" s="293"/>
      <c r="K44" s="291"/>
    </row>
    <row r="45" spans="2:11" s="1" customFormat="1" ht="15" customHeight="1">
      <c r="B45" s="294"/>
      <c r="C45" s="295"/>
      <c r="D45" s="293"/>
      <c r="E45" s="296" t="s">
        <v>122</v>
      </c>
      <c r="F45" s="293"/>
      <c r="G45" s="293" t="s">
        <v>1795</v>
      </c>
      <c r="H45" s="293"/>
      <c r="I45" s="293"/>
      <c r="J45" s="293"/>
      <c r="K45" s="291"/>
    </row>
    <row r="46" spans="2:11" s="1" customFormat="1" ht="12.75" customHeight="1">
      <c r="B46" s="294"/>
      <c r="C46" s="295"/>
      <c r="D46" s="293"/>
      <c r="E46" s="293"/>
      <c r="F46" s="293"/>
      <c r="G46" s="293"/>
      <c r="H46" s="293"/>
      <c r="I46" s="293"/>
      <c r="J46" s="293"/>
      <c r="K46" s="291"/>
    </row>
    <row r="47" spans="2:11" s="1" customFormat="1" ht="15" customHeight="1">
      <c r="B47" s="294"/>
      <c r="C47" s="295"/>
      <c r="D47" s="293" t="s">
        <v>1796</v>
      </c>
      <c r="E47" s="293"/>
      <c r="F47" s="293"/>
      <c r="G47" s="293"/>
      <c r="H47" s="293"/>
      <c r="I47" s="293"/>
      <c r="J47" s="293"/>
      <c r="K47" s="291"/>
    </row>
    <row r="48" spans="2:11" s="1" customFormat="1" ht="15" customHeight="1">
      <c r="B48" s="294"/>
      <c r="C48" s="295"/>
      <c r="D48" s="295"/>
      <c r="E48" s="293" t="s">
        <v>1797</v>
      </c>
      <c r="F48" s="293"/>
      <c r="G48" s="293"/>
      <c r="H48" s="293"/>
      <c r="I48" s="293"/>
      <c r="J48" s="293"/>
      <c r="K48" s="291"/>
    </row>
    <row r="49" spans="2:11" s="1" customFormat="1" ht="15" customHeight="1">
      <c r="B49" s="294"/>
      <c r="C49" s="295"/>
      <c r="D49" s="295"/>
      <c r="E49" s="293" t="s">
        <v>1798</v>
      </c>
      <c r="F49" s="293"/>
      <c r="G49" s="293"/>
      <c r="H49" s="293"/>
      <c r="I49" s="293"/>
      <c r="J49" s="293"/>
      <c r="K49" s="291"/>
    </row>
    <row r="50" spans="2:11" s="1" customFormat="1" ht="15" customHeight="1">
      <c r="B50" s="294"/>
      <c r="C50" s="295"/>
      <c r="D50" s="295"/>
      <c r="E50" s="293" t="s">
        <v>1799</v>
      </c>
      <c r="F50" s="293"/>
      <c r="G50" s="293"/>
      <c r="H50" s="293"/>
      <c r="I50" s="293"/>
      <c r="J50" s="293"/>
      <c r="K50" s="291"/>
    </row>
    <row r="51" spans="2:11" s="1" customFormat="1" ht="15" customHeight="1">
      <c r="B51" s="294"/>
      <c r="C51" s="295"/>
      <c r="D51" s="293" t="s">
        <v>1800</v>
      </c>
      <c r="E51" s="293"/>
      <c r="F51" s="293"/>
      <c r="G51" s="293"/>
      <c r="H51" s="293"/>
      <c r="I51" s="293"/>
      <c r="J51" s="293"/>
      <c r="K51" s="291"/>
    </row>
    <row r="52" spans="2:11" s="1" customFormat="1" ht="25.5" customHeight="1">
      <c r="B52" s="289"/>
      <c r="C52" s="290" t="s">
        <v>1801</v>
      </c>
      <c r="D52" s="290"/>
      <c r="E52" s="290"/>
      <c r="F52" s="290"/>
      <c r="G52" s="290"/>
      <c r="H52" s="290"/>
      <c r="I52" s="290"/>
      <c r="J52" s="290"/>
      <c r="K52" s="291"/>
    </row>
    <row r="53" spans="2:11" s="1" customFormat="1" ht="5.25" customHeight="1">
      <c r="B53" s="289"/>
      <c r="C53" s="292"/>
      <c r="D53" s="292"/>
      <c r="E53" s="292"/>
      <c r="F53" s="292"/>
      <c r="G53" s="292"/>
      <c r="H53" s="292"/>
      <c r="I53" s="292"/>
      <c r="J53" s="292"/>
      <c r="K53" s="291"/>
    </row>
    <row r="54" spans="2:11" s="1" customFormat="1" ht="15" customHeight="1">
      <c r="B54" s="289"/>
      <c r="C54" s="293" t="s">
        <v>1802</v>
      </c>
      <c r="D54" s="293"/>
      <c r="E54" s="293"/>
      <c r="F54" s="293"/>
      <c r="G54" s="293"/>
      <c r="H54" s="293"/>
      <c r="I54" s="293"/>
      <c r="J54" s="293"/>
      <c r="K54" s="291"/>
    </row>
    <row r="55" spans="2:11" s="1" customFormat="1" ht="15" customHeight="1">
      <c r="B55" s="289"/>
      <c r="C55" s="293" t="s">
        <v>1803</v>
      </c>
      <c r="D55" s="293"/>
      <c r="E55" s="293"/>
      <c r="F55" s="293"/>
      <c r="G55" s="293"/>
      <c r="H55" s="293"/>
      <c r="I55" s="293"/>
      <c r="J55" s="293"/>
      <c r="K55" s="291"/>
    </row>
    <row r="56" spans="2:11" s="1" customFormat="1" ht="12.75" customHeight="1">
      <c r="B56" s="289"/>
      <c r="C56" s="293"/>
      <c r="D56" s="293"/>
      <c r="E56" s="293"/>
      <c r="F56" s="293"/>
      <c r="G56" s="293"/>
      <c r="H56" s="293"/>
      <c r="I56" s="293"/>
      <c r="J56" s="293"/>
      <c r="K56" s="291"/>
    </row>
    <row r="57" spans="2:11" s="1" customFormat="1" ht="15" customHeight="1">
      <c r="B57" s="289"/>
      <c r="C57" s="293" t="s">
        <v>1804</v>
      </c>
      <c r="D57" s="293"/>
      <c r="E57" s="293"/>
      <c r="F57" s="293"/>
      <c r="G57" s="293"/>
      <c r="H57" s="293"/>
      <c r="I57" s="293"/>
      <c r="J57" s="293"/>
      <c r="K57" s="291"/>
    </row>
    <row r="58" spans="2:11" s="1" customFormat="1" ht="15" customHeight="1">
      <c r="B58" s="289"/>
      <c r="C58" s="295"/>
      <c r="D58" s="293" t="s">
        <v>1805</v>
      </c>
      <c r="E58" s="293"/>
      <c r="F58" s="293"/>
      <c r="G58" s="293"/>
      <c r="H58" s="293"/>
      <c r="I58" s="293"/>
      <c r="J58" s="293"/>
      <c r="K58" s="291"/>
    </row>
    <row r="59" spans="2:11" s="1" customFormat="1" ht="15" customHeight="1">
      <c r="B59" s="289"/>
      <c r="C59" s="295"/>
      <c r="D59" s="293" t="s">
        <v>1806</v>
      </c>
      <c r="E59" s="293"/>
      <c r="F59" s="293"/>
      <c r="G59" s="293"/>
      <c r="H59" s="293"/>
      <c r="I59" s="293"/>
      <c r="J59" s="293"/>
      <c r="K59" s="291"/>
    </row>
    <row r="60" spans="2:11" s="1" customFormat="1" ht="15" customHeight="1">
      <c r="B60" s="289"/>
      <c r="C60" s="295"/>
      <c r="D60" s="293" t="s">
        <v>1807</v>
      </c>
      <c r="E60" s="293"/>
      <c r="F60" s="293"/>
      <c r="G60" s="293"/>
      <c r="H60" s="293"/>
      <c r="I60" s="293"/>
      <c r="J60" s="293"/>
      <c r="K60" s="291"/>
    </row>
    <row r="61" spans="2:11" s="1" customFormat="1" ht="15" customHeight="1">
      <c r="B61" s="289"/>
      <c r="C61" s="295"/>
      <c r="D61" s="293" t="s">
        <v>1808</v>
      </c>
      <c r="E61" s="293"/>
      <c r="F61" s="293"/>
      <c r="G61" s="293"/>
      <c r="H61" s="293"/>
      <c r="I61" s="293"/>
      <c r="J61" s="293"/>
      <c r="K61" s="291"/>
    </row>
    <row r="62" spans="2:11" s="1" customFormat="1" ht="15" customHeight="1">
      <c r="B62" s="289"/>
      <c r="C62" s="295"/>
      <c r="D62" s="298" t="s">
        <v>1809</v>
      </c>
      <c r="E62" s="298"/>
      <c r="F62" s="298"/>
      <c r="G62" s="298"/>
      <c r="H62" s="298"/>
      <c r="I62" s="298"/>
      <c r="J62" s="298"/>
      <c r="K62" s="291"/>
    </row>
    <row r="63" spans="2:11" s="1" customFormat="1" ht="15" customHeight="1">
      <c r="B63" s="289"/>
      <c r="C63" s="295"/>
      <c r="D63" s="293" t="s">
        <v>1810</v>
      </c>
      <c r="E63" s="293"/>
      <c r="F63" s="293"/>
      <c r="G63" s="293"/>
      <c r="H63" s="293"/>
      <c r="I63" s="293"/>
      <c r="J63" s="293"/>
      <c r="K63" s="291"/>
    </row>
    <row r="64" spans="2:11" s="1" customFormat="1" ht="12.75" customHeight="1">
      <c r="B64" s="289"/>
      <c r="C64" s="295"/>
      <c r="D64" s="295"/>
      <c r="E64" s="299"/>
      <c r="F64" s="295"/>
      <c r="G64" s="295"/>
      <c r="H64" s="295"/>
      <c r="I64" s="295"/>
      <c r="J64" s="295"/>
      <c r="K64" s="291"/>
    </row>
    <row r="65" spans="2:11" s="1" customFormat="1" ht="15" customHeight="1">
      <c r="B65" s="289"/>
      <c r="C65" s="295"/>
      <c r="D65" s="293" t="s">
        <v>1811</v>
      </c>
      <c r="E65" s="293"/>
      <c r="F65" s="293"/>
      <c r="G65" s="293"/>
      <c r="H65" s="293"/>
      <c r="I65" s="293"/>
      <c r="J65" s="293"/>
      <c r="K65" s="291"/>
    </row>
    <row r="66" spans="2:11" s="1" customFormat="1" ht="15" customHeight="1">
      <c r="B66" s="289"/>
      <c r="C66" s="295"/>
      <c r="D66" s="298" t="s">
        <v>1812</v>
      </c>
      <c r="E66" s="298"/>
      <c r="F66" s="298"/>
      <c r="G66" s="298"/>
      <c r="H66" s="298"/>
      <c r="I66" s="298"/>
      <c r="J66" s="298"/>
      <c r="K66" s="291"/>
    </row>
    <row r="67" spans="2:11" s="1" customFormat="1" ht="15" customHeight="1">
      <c r="B67" s="289"/>
      <c r="C67" s="295"/>
      <c r="D67" s="293" t="s">
        <v>1813</v>
      </c>
      <c r="E67" s="293"/>
      <c r="F67" s="293"/>
      <c r="G67" s="293"/>
      <c r="H67" s="293"/>
      <c r="I67" s="293"/>
      <c r="J67" s="293"/>
      <c r="K67" s="291"/>
    </row>
    <row r="68" spans="2:11" s="1" customFormat="1" ht="15" customHeight="1">
      <c r="B68" s="289"/>
      <c r="C68" s="295"/>
      <c r="D68" s="293" t="s">
        <v>1814</v>
      </c>
      <c r="E68" s="293"/>
      <c r="F68" s="293"/>
      <c r="G68" s="293"/>
      <c r="H68" s="293"/>
      <c r="I68" s="293"/>
      <c r="J68" s="293"/>
      <c r="K68" s="291"/>
    </row>
    <row r="69" spans="2:11" s="1" customFormat="1" ht="15" customHeight="1">
      <c r="B69" s="289"/>
      <c r="C69" s="295"/>
      <c r="D69" s="293" t="s">
        <v>1815</v>
      </c>
      <c r="E69" s="293"/>
      <c r="F69" s="293"/>
      <c r="G69" s="293"/>
      <c r="H69" s="293"/>
      <c r="I69" s="293"/>
      <c r="J69" s="293"/>
      <c r="K69" s="291"/>
    </row>
    <row r="70" spans="2:11" s="1" customFormat="1" ht="15" customHeight="1">
      <c r="B70" s="289"/>
      <c r="C70" s="295"/>
      <c r="D70" s="293" t="s">
        <v>1816</v>
      </c>
      <c r="E70" s="293"/>
      <c r="F70" s="293"/>
      <c r="G70" s="293"/>
      <c r="H70" s="293"/>
      <c r="I70" s="293"/>
      <c r="J70" s="293"/>
      <c r="K70" s="291"/>
    </row>
    <row r="71" spans="2:11" s="1" customFormat="1" ht="12.75" customHeight="1">
      <c r="B71" s="300"/>
      <c r="C71" s="301"/>
      <c r="D71" s="301"/>
      <c r="E71" s="301"/>
      <c r="F71" s="301"/>
      <c r="G71" s="301"/>
      <c r="H71" s="301"/>
      <c r="I71" s="301"/>
      <c r="J71" s="301"/>
      <c r="K71" s="302"/>
    </row>
    <row r="72" spans="2:11" s="1" customFormat="1" ht="18.75" customHeight="1">
      <c r="B72" s="303"/>
      <c r="C72" s="303"/>
      <c r="D72" s="303"/>
      <c r="E72" s="303"/>
      <c r="F72" s="303"/>
      <c r="G72" s="303"/>
      <c r="H72" s="303"/>
      <c r="I72" s="303"/>
      <c r="J72" s="303"/>
      <c r="K72" s="304"/>
    </row>
    <row r="73" spans="2:11" s="1" customFormat="1" ht="18.75" customHeight="1">
      <c r="B73" s="304"/>
      <c r="C73" s="304"/>
      <c r="D73" s="304"/>
      <c r="E73" s="304"/>
      <c r="F73" s="304"/>
      <c r="G73" s="304"/>
      <c r="H73" s="304"/>
      <c r="I73" s="304"/>
      <c r="J73" s="304"/>
      <c r="K73" s="304"/>
    </row>
    <row r="74" spans="2:11" s="1" customFormat="1" ht="7.5" customHeight="1">
      <c r="B74" s="305"/>
      <c r="C74" s="306"/>
      <c r="D74" s="306"/>
      <c r="E74" s="306"/>
      <c r="F74" s="306"/>
      <c r="G74" s="306"/>
      <c r="H74" s="306"/>
      <c r="I74" s="306"/>
      <c r="J74" s="306"/>
      <c r="K74" s="307"/>
    </row>
    <row r="75" spans="2:11" s="1" customFormat="1" ht="45" customHeight="1">
      <c r="B75" s="308"/>
      <c r="C75" s="309" t="s">
        <v>1817</v>
      </c>
      <c r="D75" s="309"/>
      <c r="E75" s="309"/>
      <c r="F75" s="309"/>
      <c r="G75" s="309"/>
      <c r="H75" s="309"/>
      <c r="I75" s="309"/>
      <c r="J75" s="309"/>
      <c r="K75" s="310"/>
    </row>
    <row r="76" spans="2:11" s="1" customFormat="1" ht="17.25" customHeight="1">
      <c r="B76" s="308"/>
      <c r="C76" s="311" t="s">
        <v>1818</v>
      </c>
      <c r="D76" s="311"/>
      <c r="E76" s="311"/>
      <c r="F76" s="311" t="s">
        <v>1819</v>
      </c>
      <c r="G76" s="312"/>
      <c r="H76" s="311" t="s">
        <v>54</v>
      </c>
      <c r="I76" s="311" t="s">
        <v>57</v>
      </c>
      <c r="J76" s="311" t="s">
        <v>1820</v>
      </c>
      <c r="K76" s="310"/>
    </row>
    <row r="77" spans="2:11" s="1" customFormat="1" ht="17.25" customHeight="1">
      <c r="B77" s="308"/>
      <c r="C77" s="313" t="s">
        <v>1821</v>
      </c>
      <c r="D77" s="313"/>
      <c r="E77" s="313"/>
      <c r="F77" s="314" t="s">
        <v>1822</v>
      </c>
      <c r="G77" s="315"/>
      <c r="H77" s="313"/>
      <c r="I77" s="313"/>
      <c r="J77" s="313" t="s">
        <v>1823</v>
      </c>
      <c r="K77" s="310"/>
    </row>
    <row r="78" spans="2:11" s="1" customFormat="1" ht="5.25" customHeight="1">
      <c r="B78" s="308"/>
      <c r="C78" s="316"/>
      <c r="D78" s="316"/>
      <c r="E78" s="316"/>
      <c r="F78" s="316"/>
      <c r="G78" s="317"/>
      <c r="H78" s="316"/>
      <c r="I78" s="316"/>
      <c r="J78" s="316"/>
      <c r="K78" s="310"/>
    </row>
    <row r="79" spans="2:11" s="1" customFormat="1" ht="15" customHeight="1">
      <c r="B79" s="308"/>
      <c r="C79" s="296" t="s">
        <v>53</v>
      </c>
      <c r="D79" s="316"/>
      <c r="E79" s="316"/>
      <c r="F79" s="318" t="s">
        <v>1824</v>
      </c>
      <c r="G79" s="317"/>
      <c r="H79" s="296" t="s">
        <v>1825</v>
      </c>
      <c r="I79" s="296" t="s">
        <v>1826</v>
      </c>
      <c r="J79" s="296">
        <v>20</v>
      </c>
      <c r="K79" s="310"/>
    </row>
    <row r="80" spans="2:11" s="1" customFormat="1" ht="15" customHeight="1">
      <c r="B80" s="308"/>
      <c r="C80" s="296" t="s">
        <v>1827</v>
      </c>
      <c r="D80" s="296"/>
      <c r="E80" s="296"/>
      <c r="F80" s="318" t="s">
        <v>1824</v>
      </c>
      <c r="G80" s="317"/>
      <c r="H80" s="296" t="s">
        <v>1828</v>
      </c>
      <c r="I80" s="296" t="s">
        <v>1826</v>
      </c>
      <c r="J80" s="296">
        <v>120</v>
      </c>
      <c r="K80" s="310"/>
    </row>
    <row r="81" spans="2:11" s="1" customFormat="1" ht="15" customHeight="1">
      <c r="B81" s="319"/>
      <c r="C81" s="296" t="s">
        <v>1829</v>
      </c>
      <c r="D81" s="296"/>
      <c r="E81" s="296"/>
      <c r="F81" s="318" t="s">
        <v>1830</v>
      </c>
      <c r="G81" s="317"/>
      <c r="H81" s="296" t="s">
        <v>1831</v>
      </c>
      <c r="I81" s="296" t="s">
        <v>1826</v>
      </c>
      <c r="J81" s="296">
        <v>50</v>
      </c>
      <c r="K81" s="310"/>
    </row>
    <row r="82" spans="2:11" s="1" customFormat="1" ht="15" customHeight="1">
      <c r="B82" s="319"/>
      <c r="C82" s="296" t="s">
        <v>1832</v>
      </c>
      <c r="D82" s="296"/>
      <c r="E82" s="296"/>
      <c r="F82" s="318" t="s">
        <v>1824</v>
      </c>
      <c r="G82" s="317"/>
      <c r="H82" s="296" t="s">
        <v>1833</v>
      </c>
      <c r="I82" s="296" t="s">
        <v>1834</v>
      </c>
      <c r="J82" s="296"/>
      <c r="K82" s="310"/>
    </row>
    <row r="83" spans="2:11" s="1" customFormat="1" ht="15" customHeight="1">
      <c r="B83" s="319"/>
      <c r="C83" s="320" t="s">
        <v>1835</v>
      </c>
      <c r="D83" s="320"/>
      <c r="E83" s="320"/>
      <c r="F83" s="321" t="s">
        <v>1830</v>
      </c>
      <c r="G83" s="320"/>
      <c r="H83" s="320" t="s">
        <v>1836</v>
      </c>
      <c r="I83" s="320" t="s">
        <v>1826</v>
      </c>
      <c r="J83" s="320">
        <v>15</v>
      </c>
      <c r="K83" s="310"/>
    </row>
    <row r="84" spans="2:11" s="1" customFormat="1" ht="15" customHeight="1">
      <c r="B84" s="319"/>
      <c r="C84" s="320" t="s">
        <v>1837</v>
      </c>
      <c r="D84" s="320"/>
      <c r="E84" s="320"/>
      <c r="F84" s="321" t="s">
        <v>1830</v>
      </c>
      <c r="G84" s="320"/>
      <c r="H84" s="320" t="s">
        <v>1838</v>
      </c>
      <c r="I84" s="320" t="s">
        <v>1826</v>
      </c>
      <c r="J84" s="320">
        <v>15</v>
      </c>
      <c r="K84" s="310"/>
    </row>
    <row r="85" spans="2:11" s="1" customFormat="1" ht="15" customHeight="1">
      <c r="B85" s="319"/>
      <c r="C85" s="320" t="s">
        <v>1839</v>
      </c>
      <c r="D85" s="320"/>
      <c r="E85" s="320"/>
      <c r="F85" s="321" t="s">
        <v>1830</v>
      </c>
      <c r="G85" s="320"/>
      <c r="H85" s="320" t="s">
        <v>1840</v>
      </c>
      <c r="I85" s="320" t="s">
        <v>1826</v>
      </c>
      <c r="J85" s="320">
        <v>20</v>
      </c>
      <c r="K85" s="310"/>
    </row>
    <row r="86" spans="2:11" s="1" customFormat="1" ht="15" customHeight="1">
      <c r="B86" s="319"/>
      <c r="C86" s="320" t="s">
        <v>1841</v>
      </c>
      <c r="D86" s="320"/>
      <c r="E86" s="320"/>
      <c r="F86" s="321" t="s">
        <v>1830</v>
      </c>
      <c r="G86" s="320"/>
      <c r="H86" s="320" t="s">
        <v>1842</v>
      </c>
      <c r="I86" s="320" t="s">
        <v>1826</v>
      </c>
      <c r="J86" s="320">
        <v>20</v>
      </c>
      <c r="K86" s="310"/>
    </row>
    <row r="87" spans="2:11" s="1" customFormat="1" ht="15" customHeight="1">
      <c r="B87" s="319"/>
      <c r="C87" s="296" t="s">
        <v>1843</v>
      </c>
      <c r="D87" s="296"/>
      <c r="E87" s="296"/>
      <c r="F87" s="318" t="s">
        <v>1830</v>
      </c>
      <c r="G87" s="317"/>
      <c r="H87" s="296" t="s">
        <v>1844</v>
      </c>
      <c r="I87" s="296" t="s">
        <v>1826</v>
      </c>
      <c r="J87" s="296">
        <v>50</v>
      </c>
      <c r="K87" s="310"/>
    </row>
    <row r="88" spans="2:11" s="1" customFormat="1" ht="15" customHeight="1">
      <c r="B88" s="319"/>
      <c r="C88" s="296" t="s">
        <v>1845</v>
      </c>
      <c r="D88" s="296"/>
      <c r="E88" s="296"/>
      <c r="F88" s="318" t="s">
        <v>1830</v>
      </c>
      <c r="G88" s="317"/>
      <c r="H88" s="296" t="s">
        <v>1846</v>
      </c>
      <c r="I88" s="296" t="s">
        <v>1826</v>
      </c>
      <c r="J88" s="296">
        <v>20</v>
      </c>
      <c r="K88" s="310"/>
    </row>
    <row r="89" spans="2:11" s="1" customFormat="1" ht="15" customHeight="1">
      <c r="B89" s="319"/>
      <c r="C89" s="296" t="s">
        <v>1847</v>
      </c>
      <c r="D89" s="296"/>
      <c r="E89" s="296"/>
      <c r="F89" s="318" t="s">
        <v>1830</v>
      </c>
      <c r="G89" s="317"/>
      <c r="H89" s="296" t="s">
        <v>1848</v>
      </c>
      <c r="I89" s="296" t="s">
        <v>1826</v>
      </c>
      <c r="J89" s="296">
        <v>20</v>
      </c>
      <c r="K89" s="310"/>
    </row>
    <row r="90" spans="2:11" s="1" customFormat="1" ht="15" customHeight="1">
      <c r="B90" s="319"/>
      <c r="C90" s="296" t="s">
        <v>1849</v>
      </c>
      <c r="D90" s="296"/>
      <c r="E90" s="296"/>
      <c r="F90" s="318" t="s">
        <v>1830</v>
      </c>
      <c r="G90" s="317"/>
      <c r="H90" s="296" t="s">
        <v>1850</v>
      </c>
      <c r="I90" s="296" t="s">
        <v>1826</v>
      </c>
      <c r="J90" s="296">
        <v>50</v>
      </c>
      <c r="K90" s="310"/>
    </row>
    <row r="91" spans="2:11" s="1" customFormat="1" ht="15" customHeight="1">
      <c r="B91" s="319"/>
      <c r="C91" s="296" t="s">
        <v>1851</v>
      </c>
      <c r="D91" s="296"/>
      <c r="E91" s="296"/>
      <c r="F91" s="318" t="s">
        <v>1830</v>
      </c>
      <c r="G91" s="317"/>
      <c r="H91" s="296" t="s">
        <v>1851</v>
      </c>
      <c r="I91" s="296" t="s">
        <v>1826</v>
      </c>
      <c r="J91" s="296">
        <v>50</v>
      </c>
      <c r="K91" s="310"/>
    </row>
    <row r="92" spans="2:11" s="1" customFormat="1" ht="15" customHeight="1">
      <c r="B92" s="319"/>
      <c r="C92" s="296" t="s">
        <v>1852</v>
      </c>
      <c r="D92" s="296"/>
      <c r="E92" s="296"/>
      <c r="F92" s="318" t="s">
        <v>1830</v>
      </c>
      <c r="G92" s="317"/>
      <c r="H92" s="296" t="s">
        <v>1853</v>
      </c>
      <c r="I92" s="296" t="s">
        <v>1826</v>
      </c>
      <c r="J92" s="296">
        <v>255</v>
      </c>
      <c r="K92" s="310"/>
    </row>
    <row r="93" spans="2:11" s="1" customFormat="1" ht="15" customHeight="1">
      <c r="B93" s="319"/>
      <c r="C93" s="296" t="s">
        <v>1854</v>
      </c>
      <c r="D93" s="296"/>
      <c r="E93" s="296"/>
      <c r="F93" s="318" t="s">
        <v>1824</v>
      </c>
      <c r="G93" s="317"/>
      <c r="H93" s="296" t="s">
        <v>1855</v>
      </c>
      <c r="I93" s="296" t="s">
        <v>1856</v>
      </c>
      <c r="J93" s="296"/>
      <c r="K93" s="310"/>
    </row>
    <row r="94" spans="2:11" s="1" customFormat="1" ht="15" customHeight="1">
      <c r="B94" s="319"/>
      <c r="C94" s="296" t="s">
        <v>1857</v>
      </c>
      <c r="D94" s="296"/>
      <c r="E94" s="296"/>
      <c r="F94" s="318" t="s">
        <v>1824</v>
      </c>
      <c r="G94" s="317"/>
      <c r="H94" s="296" t="s">
        <v>1858</v>
      </c>
      <c r="I94" s="296" t="s">
        <v>1859</v>
      </c>
      <c r="J94" s="296"/>
      <c r="K94" s="310"/>
    </row>
    <row r="95" spans="2:11" s="1" customFormat="1" ht="15" customHeight="1">
      <c r="B95" s="319"/>
      <c r="C95" s="296" t="s">
        <v>1860</v>
      </c>
      <c r="D95" s="296"/>
      <c r="E95" s="296"/>
      <c r="F95" s="318" t="s">
        <v>1824</v>
      </c>
      <c r="G95" s="317"/>
      <c r="H95" s="296" t="s">
        <v>1860</v>
      </c>
      <c r="I95" s="296" t="s">
        <v>1859</v>
      </c>
      <c r="J95" s="296"/>
      <c r="K95" s="310"/>
    </row>
    <row r="96" spans="2:11" s="1" customFormat="1" ht="15" customHeight="1">
      <c r="B96" s="319"/>
      <c r="C96" s="296" t="s">
        <v>38</v>
      </c>
      <c r="D96" s="296"/>
      <c r="E96" s="296"/>
      <c r="F96" s="318" t="s">
        <v>1824</v>
      </c>
      <c r="G96" s="317"/>
      <c r="H96" s="296" t="s">
        <v>1861</v>
      </c>
      <c r="I96" s="296" t="s">
        <v>1859</v>
      </c>
      <c r="J96" s="296"/>
      <c r="K96" s="310"/>
    </row>
    <row r="97" spans="2:11" s="1" customFormat="1" ht="15" customHeight="1">
      <c r="B97" s="319"/>
      <c r="C97" s="296" t="s">
        <v>48</v>
      </c>
      <c r="D97" s="296"/>
      <c r="E97" s="296"/>
      <c r="F97" s="318" t="s">
        <v>1824</v>
      </c>
      <c r="G97" s="317"/>
      <c r="H97" s="296" t="s">
        <v>1862</v>
      </c>
      <c r="I97" s="296" t="s">
        <v>1859</v>
      </c>
      <c r="J97" s="296"/>
      <c r="K97" s="310"/>
    </row>
    <row r="98" spans="2:11" s="1" customFormat="1" ht="15" customHeight="1">
      <c r="B98" s="322"/>
      <c r="C98" s="323"/>
      <c r="D98" s="323"/>
      <c r="E98" s="323"/>
      <c r="F98" s="323"/>
      <c r="G98" s="323"/>
      <c r="H98" s="323"/>
      <c r="I98" s="323"/>
      <c r="J98" s="323"/>
      <c r="K98" s="324"/>
    </row>
    <row r="99" spans="2:11" s="1" customFormat="1" ht="18.75" customHeight="1">
      <c r="B99" s="325"/>
      <c r="C99" s="326"/>
      <c r="D99" s="326"/>
      <c r="E99" s="326"/>
      <c r="F99" s="326"/>
      <c r="G99" s="326"/>
      <c r="H99" s="326"/>
      <c r="I99" s="326"/>
      <c r="J99" s="326"/>
      <c r="K99" s="325"/>
    </row>
    <row r="100" spans="2:11" s="1" customFormat="1" ht="18.75" customHeight="1">
      <c r="B100" s="304"/>
      <c r="C100" s="304"/>
      <c r="D100" s="304"/>
      <c r="E100" s="304"/>
      <c r="F100" s="304"/>
      <c r="G100" s="304"/>
      <c r="H100" s="304"/>
      <c r="I100" s="304"/>
      <c r="J100" s="304"/>
      <c r="K100" s="304"/>
    </row>
    <row r="101" spans="2:11" s="1" customFormat="1" ht="7.5" customHeight="1">
      <c r="B101" s="305"/>
      <c r="C101" s="306"/>
      <c r="D101" s="306"/>
      <c r="E101" s="306"/>
      <c r="F101" s="306"/>
      <c r="G101" s="306"/>
      <c r="H101" s="306"/>
      <c r="I101" s="306"/>
      <c r="J101" s="306"/>
      <c r="K101" s="307"/>
    </row>
    <row r="102" spans="2:11" s="1" customFormat="1" ht="45" customHeight="1">
      <c r="B102" s="308"/>
      <c r="C102" s="309" t="s">
        <v>1863</v>
      </c>
      <c r="D102" s="309"/>
      <c r="E102" s="309"/>
      <c r="F102" s="309"/>
      <c r="G102" s="309"/>
      <c r="H102" s="309"/>
      <c r="I102" s="309"/>
      <c r="J102" s="309"/>
      <c r="K102" s="310"/>
    </row>
    <row r="103" spans="2:11" s="1" customFormat="1" ht="17.25" customHeight="1">
      <c r="B103" s="308"/>
      <c r="C103" s="311" t="s">
        <v>1818</v>
      </c>
      <c r="D103" s="311"/>
      <c r="E103" s="311"/>
      <c r="F103" s="311" t="s">
        <v>1819</v>
      </c>
      <c r="G103" s="312"/>
      <c r="H103" s="311" t="s">
        <v>54</v>
      </c>
      <c r="I103" s="311" t="s">
        <v>57</v>
      </c>
      <c r="J103" s="311" t="s">
        <v>1820</v>
      </c>
      <c r="K103" s="310"/>
    </row>
    <row r="104" spans="2:11" s="1" customFormat="1" ht="17.25" customHeight="1">
      <c r="B104" s="308"/>
      <c r="C104" s="313" t="s">
        <v>1821</v>
      </c>
      <c r="D104" s="313"/>
      <c r="E104" s="313"/>
      <c r="F104" s="314" t="s">
        <v>1822</v>
      </c>
      <c r="G104" s="315"/>
      <c r="H104" s="313"/>
      <c r="I104" s="313"/>
      <c r="J104" s="313" t="s">
        <v>1823</v>
      </c>
      <c r="K104" s="310"/>
    </row>
    <row r="105" spans="2:11" s="1" customFormat="1" ht="5.25" customHeight="1">
      <c r="B105" s="308"/>
      <c r="C105" s="311"/>
      <c r="D105" s="311"/>
      <c r="E105" s="311"/>
      <c r="F105" s="311"/>
      <c r="G105" s="327"/>
      <c r="H105" s="311"/>
      <c r="I105" s="311"/>
      <c r="J105" s="311"/>
      <c r="K105" s="310"/>
    </row>
    <row r="106" spans="2:11" s="1" customFormat="1" ht="15" customHeight="1">
      <c r="B106" s="308"/>
      <c r="C106" s="296" t="s">
        <v>53</v>
      </c>
      <c r="D106" s="316"/>
      <c r="E106" s="316"/>
      <c r="F106" s="318" t="s">
        <v>1824</v>
      </c>
      <c r="G106" s="327"/>
      <c r="H106" s="296" t="s">
        <v>1864</v>
      </c>
      <c r="I106" s="296" t="s">
        <v>1826</v>
      </c>
      <c r="J106" s="296">
        <v>20</v>
      </c>
      <c r="K106" s="310"/>
    </row>
    <row r="107" spans="2:11" s="1" customFormat="1" ht="15" customHeight="1">
      <c r="B107" s="308"/>
      <c r="C107" s="296" t="s">
        <v>1827</v>
      </c>
      <c r="D107" s="296"/>
      <c r="E107" s="296"/>
      <c r="F107" s="318" t="s">
        <v>1824</v>
      </c>
      <c r="G107" s="296"/>
      <c r="H107" s="296" t="s">
        <v>1864</v>
      </c>
      <c r="I107" s="296" t="s">
        <v>1826</v>
      </c>
      <c r="J107" s="296">
        <v>120</v>
      </c>
      <c r="K107" s="310"/>
    </row>
    <row r="108" spans="2:11" s="1" customFormat="1" ht="15" customHeight="1">
      <c r="B108" s="319"/>
      <c r="C108" s="296" t="s">
        <v>1829</v>
      </c>
      <c r="D108" s="296"/>
      <c r="E108" s="296"/>
      <c r="F108" s="318" t="s">
        <v>1830</v>
      </c>
      <c r="G108" s="296"/>
      <c r="H108" s="296" t="s">
        <v>1864</v>
      </c>
      <c r="I108" s="296" t="s">
        <v>1826</v>
      </c>
      <c r="J108" s="296">
        <v>50</v>
      </c>
      <c r="K108" s="310"/>
    </row>
    <row r="109" spans="2:11" s="1" customFormat="1" ht="15" customHeight="1">
      <c r="B109" s="319"/>
      <c r="C109" s="296" t="s">
        <v>1832</v>
      </c>
      <c r="D109" s="296"/>
      <c r="E109" s="296"/>
      <c r="F109" s="318" t="s">
        <v>1824</v>
      </c>
      <c r="G109" s="296"/>
      <c r="H109" s="296" t="s">
        <v>1864</v>
      </c>
      <c r="I109" s="296" t="s">
        <v>1834</v>
      </c>
      <c r="J109" s="296"/>
      <c r="K109" s="310"/>
    </row>
    <row r="110" spans="2:11" s="1" customFormat="1" ht="15" customHeight="1">
      <c r="B110" s="319"/>
      <c r="C110" s="296" t="s">
        <v>1843</v>
      </c>
      <c r="D110" s="296"/>
      <c r="E110" s="296"/>
      <c r="F110" s="318" t="s">
        <v>1830</v>
      </c>
      <c r="G110" s="296"/>
      <c r="H110" s="296" t="s">
        <v>1864</v>
      </c>
      <c r="I110" s="296" t="s">
        <v>1826</v>
      </c>
      <c r="J110" s="296">
        <v>50</v>
      </c>
      <c r="K110" s="310"/>
    </row>
    <row r="111" spans="2:11" s="1" customFormat="1" ht="15" customHeight="1">
      <c r="B111" s="319"/>
      <c r="C111" s="296" t="s">
        <v>1851</v>
      </c>
      <c r="D111" s="296"/>
      <c r="E111" s="296"/>
      <c r="F111" s="318" t="s">
        <v>1830</v>
      </c>
      <c r="G111" s="296"/>
      <c r="H111" s="296" t="s">
        <v>1864</v>
      </c>
      <c r="I111" s="296" t="s">
        <v>1826</v>
      </c>
      <c r="J111" s="296">
        <v>50</v>
      </c>
      <c r="K111" s="310"/>
    </row>
    <row r="112" spans="2:11" s="1" customFormat="1" ht="15" customHeight="1">
      <c r="B112" s="319"/>
      <c r="C112" s="296" t="s">
        <v>1849</v>
      </c>
      <c r="D112" s="296"/>
      <c r="E112" s="296"/>
      <c r="F112" s="318" t="s">
        <v>1830</v>
      </c>
      <c r="G112" s="296"/>
      <c r="H112" s="296" t="s">
        <v>1864</v>
      </c>
      <c r="I112" s="296" t="s">
        <v>1826</v>
      </c>
      <c r="J112" s="296">
        <v>50</v>
      </c>
      <c r="K112" s="310"/>
    </row>
    <row r="113" spans="2:11" s="1" customFormat="1" ht="15" customHeight="1">
      <c r="B113" s="319"/>
      <c r="C113" s="296" t="s">
        <v>53</v>
      </c>
      <c r="D113" s="296"/>
      <c r="E113" s="296"/>
      <c r="F113" s="318" t="s">
        <v>1824</v>
      </c>
      <c r="G113" s="296"/>
      <c r="H113" s="296" t="s">
        <v>1865</v>
      </c>
      <c r="I113" s="296" t="s">
        <v>1826</v>
      </c>
      <c r="J113" s="296">
        <v>20</v>
      </c>
      <c r="K113" s="310"/>
    </row>
    <row r="114" spans="2:11" s="1" customFormat="1" ht="15" customHeight="1">
      <c r="B114" s="319"/>
      <c r="C114" s="296" t="s">
        <v>1866</v>
      </c>
      <c r="D114" s="296"/>
      <c r="E114" s="296"/>
      <c r="F114" s="318" t="s">
        <v>1824</v>
      </c>
      <c r="G114" s="296"/>
      <c r="H114" s="296" t="s">
        <v>1867</v>
      </c>
      <c r="I114" s="296" t="s">
        <v>1826</v>
      </c>
      <c r="J114" s="296">
        <v>120</v>
      </c>
      <c r="K114" s="310"/>
    </row>
    <row r="115" spans="2:11" s="1" customFormat="1" ht="15" customHeight="1">
      <c r="B115" s="319"/>
      <c r="C115" s="296" t="s">
        <v>38</v>
      </c>
      <c r="D115" s="296"/>
      <c r="E115" s="296"/>
      <c r="F115" s="318" t="s">
        <v>1824</v>
      </c>
      <c r="G115" s="296"/>
      <c r="H115" s="296" t="s">
        <v>1868</v>
      </c>
      <c r="I115" s="296" t="s">
        <v>1859</v>
      </c>
      <c r="J115" s="296"/>
      <c r="K115" s="310"/>
    </row>
    <row r="116" spans="2:11" s="1" customFormat="1" ht="15" customHeight="1">
      <c r="B116" s="319"/>
      <c r="C116" s="296" t="s">
        <v>48</v>
      </c>
      <c r="D116" s="296"/>
      <c r="E116" s="296"/>
      <c r="F116" s="318" t="s">
        <v>1824</v>
      </c>
      <c r="G116" s="296"/>
      <c r="H116" s="296" t="s">
        <v>1869</v>
      </c>
      <c r="I116" s="296" t="s">
        <v>1859</v>
      </c>
      <c r="J116" s="296"/>
      <c r="K116" s="310"/>
    </row>
    <row r="117" spans="2:11" s="1" customFormat="1" ht="15" customHeight="1">
      <c r="B117" s="319"/>
      <c r="C117" s="296" t="s">
        <v>57</v>
      </c>
      <c r="D117" s="296"/>
      <c r="E117" s="296"/>
      <c r="F117" s="318" t="s">
        <v>1824</v>
      </c>
      <c r="G117" s="296"/>
      <c r="H117" s="296" t="s">
        <v>1870</v>
      </c>
      <c r="I117" s="296" t="s">
        <v>1871</v>
      </c>
      <c r="J117" s="296"/>
      <c r="K117" s="310"/>
    </row>
    <row r="118" spans="2:11" s="1" customFormat="1" ht="15" customHeight="1">
      <c r="B118" s="322"/>
      <c r="C118" s="328"/>
      <c r="D118" s="328"/>
      <c r="E118" s="328"/>
      <c r="F118" s="328"/>
      <c r="G118" s="328"/>
      <c r="H118" s="328"/>
      <c r="I118" s="328"/>
      <c r="J118" s="328"/>
      <c r="K118" s="324"/>
    </row>
    <row r="119" spans="2:11" s="1" customFormat="1" ht="18.75" customHeight="1">
      <c r="B119" s="329"/>
      <c r="C119" s="293"/>
      <c r="D119" s="293"/>
      <c r="E119" s="293"/>
      <c r="F119" s="330"/>
      <c r="G119" s="293"/>
      <c r="H119" s="293"/>
      <c r="I119" s="293"/>
      <c r="J119" s="293"/>
      <c r="K119" s="329"/>
    </row>
    <row r="120" spans="2:11" s="1" customFormat="1" ht="18.75" customHeight="1">
      <c r="B120" s="304"/>
      <c r="C120" s="304"/>
      <c r="D120" s="304"/>
      <c r="E120" s="304"/>
      <c r="F120" s="304"/>
      <c r="G120" s="304"/>
      <c r="H120" s="304"/>
      <c r="I120" s="304"/>
      <c r="J120" s="304"/>
      <c r="K120" s="304"/>
    </row>
    <row r="121" spans="2:11" s="1" customFormat="1" ht="7.5" customHeight="1">
      <c r="B121" s="331"/>
      <c r="C121" s="332"/>
      <c r="D121" s="332"/>
      <c r="E121" s="332"/>
      <c r="F121" s="332"/>
      <c r="G121" s="332"/>
      <c r="H121" s="332"/>
      <c r="I121" s="332"/>
      <c r="J121" s="332"/>
      <c r="K121" s="333"/>
    </row>
    <row r="122" spans="2:11" s="1" customFormat="1" ht="45" customHeight="1">
      <c r="B122" s="334"/>
      <c r="C122" s="287" t="s">
        <v>1872</v>
      </c>
      <c r="D122" s="287"/>
      <c r="E122" s="287"/>
      <c r="F122" s="287"/>
      <c r="G122" s="287"/>
      <c r="H122" s="287"/>
      <c r="I122" s="287"/>
      <c r="J122" s="287"/>
      <c r="K122" s="335"/>
    </row>
    <row r="123" spans="2:11" s="1" customFormat="1" ht="17.25" customHeight="1">
      <c r="B123" s="336"/>
      <c r="C123" s="311" t="s">
        <v>1818</v>
      </c>
      <c r="D123" s="311"/>
      <c r="E123" s="311"/>
      <c r="F123" s="311" t="s">
        <v>1819</v>
      </c>
      <c r="G123" s="312"/>
      <c r="H123" s="311" t="s">
        <v>54</v>
      </c>
      <c r="I123" s="311" t="s">
        <v>57</v>
      </c>
      <c r="J123" s="311" t="s">
        <v>1820</v>
      </c>
      <c r="K123" s="337"/>
    </row>
    <row r="124" spans="2:11" s="1" customFormat="1" ht="17.25" customHeight="1">
      <c r="B124" s="336"/>
      <c r="C124" s="313" t="s">
        <v>1821</v>
      </c>
      <c r="D124" s="313"/>
      <c r="E124" s="313"/>
      <c r="F124" s="314" t="s">
        <v>1822</v>
      </c>
      <c r="G124" s="315"/>
      <c r="H124" s="313"/>
      <c r="I124" s="313"/>
      <c r="J124" s="313" t="s">
        <v>1823</v>
      </c>
      <c r="K124" s="337"/>
    </row>
    <row r="125" spans="2:11" s="1" customFormat="1" ht="5.25" customHeight="1">
      <c r="B125" s="338"/>
      <c r="C125" s="316"/>
      <c r="D125" s="316"/>
      <c r="E125" s="316"/>
      <c r="F125" s="316"/>
      <c r="G125" s="296"/>
      <c r="H125" s="316"/>
      <c r="I125" s="316"/>
      <c r="J125" s="316"/>
      <c r="K125" s="339"/>
    </row>
    <row r="126" spans="2:11" s="1" customFormat="1" ht="15" customHeight="1">
      <c r="B126" s="338"/>
      <c r="C126" s="296" t="s">
        <v>1827</v>
      </c>
      <c r="D126" s="316"/>
      <c r="E126" s="316"/>
      <c r="F126" s="318" t="s">
        <v>1824</v>
      </c>
      <c r="G126" s="296"/>
      <c r="H126" s="296" t="s">
        <v>1864</v>
      </c>
      <c r="I126" s="296" t="s">
        <v>1826</v>
      </c>
      <c r="J126" s="296">
        <v>120</v>
      </c>
      <c r="K126" s="340"/>
    </row>
    <row r="127" spans="2:11" s="1" customFormat="1" ht="15" customHeight="1">
      <c r="B127" s="338"/>
      <c r="C127" s="296" t="s">
        <v>1873</v>
      </c>
      <c r="D127" s="296"/>
      <c r="E127" s="296"/>
      <c r="F127" s="318" t="s">
        <v>1824</v>
      </c>
      <c r="G127" s="296"/>
      <c r="H127" s="296" t="s">
        <v>1874</v>
      </c>
      <c r="I127" s="296" t="s">
        <v>1826</v>
      </c>
      <c r="J127" s="296" t="s">
        <v>1875</v>
      </c>
      <c r="K127" s="340"/>
    </row>
    <row r="128" spans="2:11" s="1" customFormat="1" ht="15" customHeight="1">
      <c r="B128" s="338"/>
      <c r="C128" s="296" t="s">
        <v>1772</v>
      </c>
      <c r="D128" s="296"/>
      <c r="E128" s="296"/>
      <c r="F128" s="318" t="s">
        <v>1824</v>
      </c>
      <c r="G128" s="296"/>
      <c r="H128" s="296" t="s">
        <v>1876</v>
      </c>
      <c r="I128" s="296" t="s">
        <v>1826</v>
      </c>
      <c r="J128" s="296" t="s">
        <v>1875</v>
      </c>
      <c r="K128" s="340"/>
    </row>
    <row r="129" spans="2:11" s="1" customFormat="1" ht="15" customHeight="1">
      <c r="B129" s="338"/>
      <c r="C129" s="296" t="s">
        <v>1835</v>
      </c>
      <c r="D129" s="296"/>
      <c r="E129" s="296"/>
      <c r="F129" s="318" t="s">
        <v>1830</v>
      </c>
      <c r="G129" s="296"/>
      <c r="H129" s="296" t="s">
        <v>1836</v>
      </c>
      <c r="I129" s="296" t="s">
        <v>1826</v>
      </c>
      <c r="J129" s="296">
        <v>15</v>
      </c>
      <c r="K129" s="340"/>
    </row>
    <row r="130" spans="2:11" s="1" customFormat="1" ht="15" customHeight="1">
      <c r="B130" s="338"/>
      <c r="C130" s="320" t="s">
        <v>1837</v>
      </c>
      <c r="D130" s="320"/>
      <c r="E130" s="320"/>
      <c r="F130" s="321" t="s">
        <v>1830</v>
      </c>
      <c r="G130" s="320"/>
      <c r="H130" s="320" t="s">
        <v>1838</v>
      </c>
      <c r="I130" s="320" t="s">
        <v>1826</v>
      </c>
      <c r="J130" s="320">
        <v>15</v>
      </c>
      <c r="K130" s="340"/>
    </row>
    <row r="131" spans="2:11" s="1" customFormat="1" ht="15" customHeight="1">
      <c r="B131" s="338"/>
      <c r="C131" s="320" t="s">
        <v>1839</v>
      </c>
      <c r="D131" s="320"/>
      <c r="E131" s="320"/>
      <c r="F131" s="321" t="s">
        <v>1830</v>
      </c>
      <c r="G131" s="320"/>
      <c r="H131" s="320" t="s">
        <v>1840</v>
      </c>
      <c r="I131" s="320" t="s">
        <v>1826</v>
      </c>
      <c r="J131" s="320">
        <v>20</v>
      </c>
      <c r="K131" s="340"/>
    </row>
    <row r="132" spans="2:11" s="1" customFormat="1" ht="15" customHeight="1">
      <c r="B132" s="338"/>
      <c r="C132" s="320" t="s">
        <v>1841</v>
      </c>
      <c r="D132" s="320"/>
      <c r="E132" s="320"/>
      <c r="F132" s="321" t="s">
        <v>1830</v>
      </c>
      <c r="G132" s="320"/>
      <c r="H132" s="320" t="s">
        <v>1842</v>
      </c>
      <c r="I132" s="320" t="s">
        <v>1826</v>
      </c>
      <c r="J132" s="320">
        <v>20</v>
      </c>
      <c r="K132" s="340"/>
    </row>
    <row r="133" spans="2:11" s="1" customFormat="1" ht="15" customHeight="1">
      <c r="B133" s="338"/>
      <c r="C133" s="296" t="s">
        <v>1829</v>
      </c>
      <c r="D133" s="296"/>
      <c r="E133" s="296"/>
      <c r="F133" s="318" t="s">
        <v>1830</v>
      </c>
      <c r="G133" s="296"/>
      <c r="H133" s="296" t="s">
        <v>1864</v>
      </c>
      <c r="I133" s="296" t="s">
        <v>1826</v>
      </c>
      <c r="J133" s="296">
        <v>50</v>
      </c>
      <c r="K133" s="340"/>
    </row>
    <row r="134" spans="2:11" s="1" customFormat="1" ht="15" customHeight="1">
      <c r="B134" s="338"/>
      <c r="C134" s="296" t="s">
        <v>1843</v>
      </c>
      <c r="D134" s="296"/>
      <c r="E134" s="296"/>
      <c r="F134" s="318" t="s">
        <v>1830</v>
      </c>
      <c r="G134" s="296"/>
      <c r="H134" s="296" t="s">
        <v>1864</v>
      </c>
      <c r="I134" s="296" t="s">
        <v>1826</v>
      </c>
      <c r="J134" s="296">
        <v>50</v>
      </c>
      <c r="K134" s="340"/>
    </row>
    <row r="135" spans="2:11" s="1" customFormat="1" ht="15" customHeight="1">
      <c r="B135" s="338"/>
      <c r="C135" s="296" t="s">
        <v>1849</v>
      </c>
      <c r="D135" s="296"/>
      <c r="E135" s="296"/>
      <c r="F135" s="318" t="s">
        <v>1830</v>
      </c>
      <c r="G135" s="296"/>
      <c r="H135" s="296" t="s">
        <v>1864</v>
      </c>
      <c r="I135" s="296" t="s">
        <v>1826</v>
      </c>
      <c r="J135" s="296">
        <v>50</v>
      </c>
      <c r="K135" s="340"/>
    </row>
    <row r="136" spans="2:11" s="1" customFormat="1" ht="15" customHeight="1">
      <c r="B136" s="338"/>
      <c r="C136" s="296" t="s">
        <v>1851</v>
      </c>
      <c r="D136" s="296"/>
      <c r="E136" s="296"/>
      <c r="F136" s="318" t="s">
        <v>1830</v>
      </c>
      <c r="G136" s="296"/>
      <c r="H136" s="296" t="s">
        <v>1864</v>
      </c>
      <c r="I136" s="296" t="s">
        <v>1826</v>
      </c>
      <c r="J136" s="296">
        <v>50</v>
      </c>
      <c r="K136" s="340"/>
    </row>
    <row r="137" spans="2:11" s="1" customFormat="1" ht="15" customHeight="1">
      <c r="B137" s="338"/>
      <c r="C137" s="296" t="s">
        <v>1852</v>
      </c>
      <c r="D137" s="296"/>
      <c r="E137" s="296"/>
      <c r="F137" s="318" t="s">
        <v>1830</v>
      </c>
      <c r="G137" s="296"/>
      <c r="H137" s="296" t="s">
        <v>1877</v>
      </c>
      <c r="I137" s="296" t="s">
        <v>1826</v>
      </c>
      <c r="J137" s="296">
        <v>255</v>
      </c>
      <c r="K137" s="340"/>
    </row>
    <row r="138" spans="2:11" s="1" customFormat="1" ht="15" customHeight="1">
      <c r="B138" s="338"/>
      <c r="C138" s="296" t="s">
        <v>1854</v>
      </c>
      <c r="D138" s="296"/>
      <c r="E138" s="296"/>
      <c r="F138" s="318" t="s">
        <v>1824</v>
      </c>
      <c r="G138" s="296"/>
      <c r="H138" s="296" t="s">
        <v>1878</v>
      </c>
      <c r="I138" s="296" t="s">
        <v>1856</v>
      </c>
      <c r="J138" s="296"/>
      <c r="K138" s="340"/>
    </row>
    <row r="139" spans="2:11" s="1" customFormat="1" ht="15" customHeight="1">
      <c r="B139" s="338"/>
      <c r="C139" s="296" t="s">
        <v>1857</v>
      </c>
      <c r="D139" s="296"/>
      <c r="E139" s="296"/>
      <c r="F139" s="318" t="s">
        <v>1824</v>
      </c>
      <c r="G139" s="296"/>
      <c r="H139" s="296" t="s">
        <v>1879</v>
      </c>
      <c r="I139" s="296" t="s">
        <v>1859</v>
      </c>
      <c r="J139" s="296"/>
      <c r="K139" s="340"/>
    </row>
    <row r="140" spans="2:11" s="1" customFormat="1" ht="15" customHeight="1">
      <c r="B140" s="338"/>
      <c r="C140" s="296" t="s">
        <v>1860</v>
      </c>
      <c r="D140" s="296"/>
      <c r="E140" s="296"/>
      <c r="F140" s="318" t="s">
        <v>1824</v>
      </c>
      <c r="G140" s="296"/>
      <c r="H140" s="296" t="s">
        <v>1860</v>
      </c>
      <c r="I140" s="296" t="s">
        <v>1859</v>
      </c>
      <c r="J140" s="296"/>
      <c r="K140" s="340"/>
    </row>
    <row r="141" spans="2:11" s="1" customFormat="1" ht="15" customHeight="1">
      <c r="B141" s="338"/>
      <c r="C141" s="296" t="s">
        <v>38</v>
      </c>
      <c r="D141" s="296"/>
      <c r="E141" s="296"/>
      <c r="F141" s="318" t="s">
        <v>1824</v>
      </c>
      <c r="G141" s="296"/>
      <c r="H141" s="296" t="s">
        <v>1880</v>
      </c>
      <c r="I141" s="296" t="s">
        <v>1859</v>
      </c>
      <c r="J141" s="296"/>
      <c r="K141" s="340"/>
    </row>
    <row r="142" spans="2:11" s="1" customFormat="1" ht="15" customHeight="1">
      <c r="B142" s="338"/>
      <c r="C142" s="296" t="s">
        <v>1881</v>
      </c>
      <c r="D142" s="296"/>
      <c r="E142" s="296"/>
      <c r="F142" s="318" t="s">
        <v>1824</v>
      </c>
      <c r="G142" s="296"/>
      <c r="H142" s="296" t="s">
        <v>1882</v>
      </c>
      <c r="I142" s="296" t="s">
        <v>1859</v>
      </c>
      <c r="J142" s="296"/>
      <c r="K142" s="340"/>
    </row>
    <row r="143" spans="2:11" s="1" customFormat="1" ht="15" customHeight="1">
      <c r="B143" s="341"/>
      <c r="C143" s="342"/>
      <c r="D143" s="342"/>
      <c r="E143" s="342"/>
      <c r="F143" s="342"/>
      <c r="G143" s="342"/>
      <c r="H143" s="342"/>
      <c r="I143" s="342"/>
      <c r="J143" s="342"/>
      <c r="K143" s="343"/>
    </row>
    <row r="144" spans="2:11" s="1" customFormat="1" ht="18.75" customHeight="1">
      <c r="B144" s="293"/>
      <c r="C144" s="293"/>
      <c r="D144" s="293"/>
      <c r="E144" s="293"/>
      <c r="F144" s="330"/>
      <c r="G144" s="293"/>
      <c r="H144" s="293"/>
      <c r="I144" s="293"/>
      <c r="J144" s="293"/>
      <c r="K144" s="293"/>
    </row>
    <row r="145" spans="2:11" s="1" customFormat="1" ht="18.75" customHeight="1">
      <c r="B145" s="304"/>
      <c r="C145" s="304"/>
      <c r="D145" s="304"/>
      <c r="E145" s="304"/>
      <c r="F145" s="304"/>
      <c r="G145" s="304"/>
      <c r="H145" s="304"/>
      <c r="I145" s="304"/>
      <c r="J145" s="304"/>
      <c r="K145" s="304"/>
    </row>
    <row r="146" spans="2:11" s="1" customFormat="1" ht="7.5" customHeight="1">
      <c r="B146" s="305"/>
      <c r="C146" s="306"/>
      <c r="D146" s="306"/>
      <c r="E146" s="306"/>
      <c r="F146" s="306"/>
      <c r="G146" s="306"/>
      <c r="H146" s="306"/>
      <c r="I146" s="306"/>
      <c r="J146" s="306"/>
      <c r="K146" s="307"/>
    </row>
    <row r="147" spans="2:11" s="1" customFormat="1" ht="45" customHeight="1">
      <c r="B147" s="308"/>
      <c r="C147" s="309" t="s">
        <v>1883</v>
      </c>
      <c r="D147" s="309"/>
      <c r="E147" s="309"/>
      <c r="F147" s="309"/>
      <c r="G147" s="309"/>
      <c r="H147" s="309"/>
      <c r="I147" s="309"/>
      <c r="J147" s="309"/>
      <c r="K147" s="310"/>
    </row>
    <row r="148" spans="2:11" s="1" customFormat="1" ht="17.25" customHeight="1">
      <c r="B148" s="308"/>
      <c r="C148" s="311" t="s">
        <v>1818</v>
      </c>
      <c r="D148" s="311"/>
      <c r="E148" s="311"/>
      <c r="F148" s="311" t="s">
        <v>1819</v>
      </c>
      <c r="G148" s="312"/>
      <c r="H148" s="311" t="s">
        <v>54</v>
      </c>
      <c r="I148" s="311" t="s">
        <v>57</v>
      </c>
      <c r="J148" s="311" t="s">
        <v>1820</v>
      </c>
      <c r="K148" s="310"/>
    </row>
    <row r="149" spans="2:11" s="1" customFormat="1" ht="17.25" customHeight="1">
      <c r="B149" s="308"/>
      <c r="C149" s="313" t="s">
        <v>1821</v>
      </c>
      <c r="D149" s="313"/>
      <c r="E149" s="313"/>
      <c r="F149" s="314" t="s">
        <v>1822</v>
      </c>
      <c r="G149" s="315"/>
      <c r="H149" s="313"/>
      <c r="I149" s="313"/>
      <c r="J149" s="313" t="s">
        <v>1823</v>
      </c>
      <c r="K149" s="310"/>
    </row>
    <row r="150" spans="2:11" s="1" customFormat="1" ht="5.25" customHeight="1">
      <c r="B150" s="319"/>
      <c r="C150" s="316"/>
      <c r="D150" s="316"/>
      <c r="E150" s="316"/>
      <c r="F150" s="316"/>
      <c r="G150" s="317"/>
      <c r="H150" s="316"/>
      <c r="I150" s="316"/>
      <c r="J150" s="316"/>
      <c r="K150" s="340"/>
    </row>
    <row r="151" spans="2:11" s="1" customFormat="1" ht="15" customHeight="1">
      <c r="B151" s="319"/>
      <c r="C151" s="344" t="s">
        <v>1827</v>
      </c>
      <c r="D151" s="296"/>
      <c r="E151" s="296"/>
      <c r="F151" s="345" t="s">
        <v>1824</v>
      </c>
      <c r="G151" s="296"/>
      <c r="H151" s="344" t="s">
        <v>1864</v>
      </c>
      <c r="I151" s="344" t="s">
        <v>1826</v>
      </c>
      <c r="J151" s="344">
        <v>120</v>
      </c>
      <c r="K151" s="340"/>
    </row>
    <row r="152" spans="2:11" s="1" customFormat="1" ht="15" customHeight="1">
      <c r="B152" s="319"/>
      <c r="C152" s="344" t="s">
        <v>1873</v>
      </c>
      <c r="D152" s="296"/>
      <c r="E152" s="296"/>
      <c r="F152" s="345" t="s">
        <v>1824</v>
      </c>
      <c r="G152" s="296"/>
      <c r="H152" s="344" t="s">
        <v>1884</v>
      </c>
      <c r="I152" s="344" t="s">
        <v>1826</v>
      </c>
      <c r="J152" s="344" t="s">
        <v>1875</v>
      </c>
      <c r="K152" s="340"/>
    </row>
    <row r="153" spans="2:11" s="1" customFormat="1" ht="15" customHeight="1">
      <c r="B153" s="319"/>
      <c r="C153" s="344" t="s">
        <v>1772</v>
      </c>
      <c r="D153" s="296"/>
      <c r="E153" s="296"/>
      <c r="F153" s="345" t="s">
        <v>1824</v>
      </c>
      <c r="G153" s="296"/>
      <c r="H153" s="344" t="s">
        <v>1885</v>
      </c>
      <c r="I153" s="344" t="s">
        <v>1826</v>
      </c>
      <c r="J153" s="344" t="s">
        <v>1875</v>
      </c>
      <c r="K153" s="340"/>
    </row>
    <row r="154" spans="2:11" s="1" customFormat="1" ht="15" customHeight="1">
      <c r="B154" s="319"/>
      <c r="C154" s="344" t="s">
        <v>1829</v>
      </c>
      <c r="D154" s="296"/>
      <c r="E154" s="296"/>
      <c r="F154" s="345" t="s">
        <v>1830</v>
      </c>
      <c r="G154" s="296"/>
      <c r="H154" s="344" t="s">
        <v>1864</v>
      </c>
      <c r="I154" s="344" t="s">
        <v>1826</v>
      </c>
      <c r="J154" s="344">
        <v>50</v>
      </c>
      <c r="K154" s="340"/>
    </row>
    <row r="155" spans="2:11" s="1" customFormat="1" ht="15" customHeight="1">
      <c r="B155" s="319"/>
      <c r="C155" s="344" t="s">
        <v>1832</v>
      </c>
      <c r="D155" s="296"/>
      <c r="E155" s="296"/>
      <c r="F155" s="345" t="s">
        <v>1824</v>
      </c>
      <c r="G155" s="296"/>
      <c r="H155" s="344" t="s">
        <v>1864</v>
      </c>
      <c r="I155" s="344" t="s">
        <v>1834</v>
      </c>
      <c r="J155" s="344"/>
      <c r="K155" s="340"/>
    </row>
    <row r="156" spans="2:11" s="1" customFormat="1" ht="15" customHeight="1">
      <c r="B156" s="319"/>
      <c r="C156" s="344" t="s">
        <v>1843</v>
      </c>
      <c r="D156" s="296"/>
      <c r="E156" s="296"/>
      <c r="F156" s="345" t="s">
        <v>1830</v>
      </c>
      <c r="G156" s="296"/>
      <c r="H156" s="344" t="s">
        <v>1864</v>
      </c>
      <c r="I156" s="344" t="s">
        <v>1826</v>
      </c>
      <c r="J156" s="344">
        <v>50</v>
      </c>
      <c r="K156" s="340"/>
    </row>
    <row r="157" spans="2:11" s="1" customFormat="1" ht="15" customHeight="1">
      <c r="B157" s="319"/>
      <c r="C157" s="344" t="s">
        <v>1851</v>
      </c>
      <c r="D157" s="296"/>
      <c r="E157" s="296"/>
      <c r="F157" s="345" t="s">
        <v>1830</v>
      </c>
      <c r="G157" s="296"/>
      <c r="H157" s="344" t="s">
        <v>1864</v>
      </c>
      <c r="I157" s="344" t="s">
        <v>1826</v>
      </c>
      <c r="J157" s="344">
        <v>50</v>
      </c>
      <c r="K157" s="340"/>
    </row>
    <row r="158" spans="2:11" s="1" customFormat="1" ht="15" customHeight="1">
      <c r="B158" s="319"/>
      <c r="C158" s="344" t="s">
        <v>1849</v>
      </c>
      <c r="D158" s="296"/>
      <c r="E158" s="296"/>
      <c r="F158" s="345" t="s">
        <v>1830</v>
      </c>
      <c r="G158" s="296"/>
      <c r="H158" s="344" t="s">
        <v>1864</v>
      </c>
      <c r="I158" s="344" t="s">
        <v>1826</v>
      </c>
      <c r="J158" s="344">
        <v>50</v>
      </c>
      <c r="K158" s="340"/>
    </row>
    <row r="159" spans="2:11" s="1" customFormat="1" ht="15" customHeight="1">
      <c r="B159" s="319"/>
      <c r="C159" s="344" t="s">
        <v>96</v>
      </c>
      <c r="D159" s="296"/>
      <c r="E159" s="296"/>
      <c r="F159" s="345" t="s">
        <v>1824</v>
      </c>
      <c r="G159" s="296"/>
      <c r="H159" s="344" t="s">
        <v>1886</v>
      </c>
      <c r="I159" s="344" t="s">
        <v>1826</v>
      </c>
      <c r="J159" s="344" t="s">
        <v>1887</v>
      </c>
      <c r="K159" s="340"/>
    </row>
    <row r="160" spans="2:11" s="1" customFormat="1" ht="15" customHeight="1">
      <c r="B160" s="319"/>
      <c r="C160" s="344" t="s">
        <v>1888</v>
      </c>
      <c r="D160" s="296"/>
      <c r="E160" s="296"/>
      <c r="F160" s="345" t="s">
        <v>1824</v>
      </c>
      <c r="G160" s="296"/>
      <c r="H160" s="344" t="s">
        <v>1889</v>
      </c>
      <c r="I160" s="344" t="s">
        <v>1859</v>
      </c>
      <c r="J160" s="344"/>
      <c r="K160" s="340"/>
    </row>
    <row r="161" spans="2:11" s="1" customFormat="1" ht="15" customHeight="1">
      <c r="B161" s="346"/>
      <c r="C161" s="328"/>
      <c r="D161" s="328"/>
      <c r="E161" s="328"/>
      <c r="F161" s="328"/>
      <c r="G161" s="328"/>
      <c r="H161" s="328"/>
      <c r="I161" s="328"/>
      <c r="J161" s="328"/>
      <c r="K161" s="347"/>
    </row>
    <row r="162" spans="2:11" s="1" customFormat="1" ht="18.75" customHeight="1">
      <c r="B162" s="293"/>
      <c r="C162" s="296"/>
      <c r="D162" s="296"/>
      <c r="E162" s="296"/>
      <c r="F162" s="318"/>
      <c r="G162" s="296"/>
      <c r="H162" s="296"/>
      <c r="I162" s="296"/>
      <c r="J162" s="296"/>
      <c r="K162" s="293"/>
    </row>
    <row r="163" spans="2:11" s="1" customFormat="1" ht="18.75" customHeight="1">
      <c r="B163" s="304"/>
      <c r="C163" s="304"/>
      <c r="D163" s="304"/>
      <c r="E163" s="304"/>
      <c r="F163" s="304"/>
      <c r="G163" s="304"/>
      <c r="H163" s="304"/>
      <c r="I163" s="304"/>
      <c r="J163" s="304"/>
      <c r="K163" s="304"/>
    </row>
    <row r="164" spans="2:11" s="1" customFormat="1" ht="7.5" customHeight="1">
      <c r="B164" s="283"/>
      <c r="C164" s="284"/>
      <c r="D164" s="284"/>
      <c r="E164" s="284"/>
      <c r="F164" s="284"/>
      <c r="G164" s="284"/>
      <c r="H164" s="284"/>
      <c r="I164" s="284"/>
      <c r="J164" s="284"/>
      <c r="K164" s="285"/>
    </row>
    <row r="165" spans="2:11" s="1" customFormat="1" ht="45" customHeight="1">
      <c r="B165" s="286"/>
      <c r="C165" s="287" t="s">
        <v>1890</v>
      </c>
      <c r="D165" s="287"/>
      <c r="E165" s="287"/>
      <c r="F165" s="287"/>
      <c r="G165" s="287"/>
      <c r="H165" s="287"/>
      <c r="I165" s="287"/>
      <c r="J165" s="287"/>
      <c r="K165" s="288"/>
    </row>
    <row r="166" spans="2:11" s="1" customFormat="1" ht="17.25" customHeight="1">
      <c r="B166" s="286"/>
      <c r="C166" s="311" t="s">
        <v>1818</v>
      </c>
      <c r="D166" s="311"/>
      <c r="E166" s="311"/>
      <c r="F166" s="311" t="s">
        <v>1819</v>
      </c>
      <c r="G166" s="348"/>
      <c r="H166" s="349" t="s">
        <v>54</v>
      </c>
      <c r="I166" s="349" t="s">
        <v>57</v>
      </c>
      <c r="J166" s="311" t="s">
        <v>1820</v>
      </c>
      <c r="K166" s="288"/>
    </row>
    <row r="167" spans="2:11" s="1" customFormat="1" ht="17.25" customHeight="1">
      <c r="B167" s="289"/>
      <c r="C167" s="313" t="s">
        <v>1821</v>
      </c>
      <c r="D167" s="313"/>
      <c r="E167" s="313"/>
      <c r="F167" s="314" t="s">
        <v>1822</v>
      </c>
      <c r="G167" s="350"/>
      <c r="H167" s="351"/>
      <c r="I167" s="351"/>
      <c r="J167" s="313" t="s">
        <v>1823</v>
      </c>
      <c r="K167" s="291"/>
    </row>
    <row r="168" spans="2:11" s="1" customFormat="1" ht="5.25" customHeight="1">
      <c r="B168" s="319"/>
      <c r="C168" s="316"/>
      <c r="D168" s="316"/>
      <c r="E168" s="316"/>
      <c r="F168" s="316"/>
      <c r="G168" s="317"/>
      <c r="H168" s="316"/>
      <c r="I168" s="316"/>
      <c r="J168" s="316"/>
      <c r="K168" s="340"/>
    </row>
    <row r="169" spans="2:11" s="1" customFormat="1" ht="15" customHeight="1">
      <c r="B169" s="319"/>
      <c r="C169" s="296" t="s">
        <v>1827</v>
      </c>
      <c r="D169" s="296"/>
      <c r="E169" s="296"/>
      <c r="F169" s="318" t="s">
        <v>1824</v>
      </c>
      <c r="G169" s="296"/>
      <c r="H169" s="296" t="s">
        <v>1864</v>
      </c>
      <c r="I169" s="296" t="s">
        <v>1826</v>
      </c>
      <c r="J169" s="296">
        <v>120</v>
      </c>
      <c r="K169" s="340"/>
    </row>
    <row r="170" spans="2:11" s="1" customFormat="1" ht="15" customHeight="1">
      <c r="B170" s="319"/>
      <c r="C170" s="296" t="s">
        <v>1873</v>
      </c>
      <c r="D170" s="296"/>
      <c r="E170" s="296"/>
      <c r="F170" s="318" t="s">
        <v>1824</v>
      </c>
      <c r="G170" s="296"/>
      <c r="H170" s="296" t="s">
        <v>1874</v>
      </c>
      <c r="I170" s="296" t="s">
        <v>1826</v>
      </c>
      <c r="J170" s="296" t="s">
        <v>1875</v>
      </c>
      <c r="K170" s="340"/>
    </row>
    <row r="171" spans="2:11" s="1" customFormat="1" ht="15" customHeight="1">
      <c r="B171" s="319"/>
      <c r="C171" s="296" t="s">
        <v>1772</v>
      </c>
      <c r="D171" s="296"/>
      <c r="E171" s="296"/>
      <c r="F171" s="318" t="s">
        <v>1824</v>
      </c>
      <c r="G171" s="296"/>
      <c r="H171" s="296" t="s">
        <v>1891</v>
      </c>
      <c r="I171" s="296" t="s">
        <v>1826</v>
      </c>
      <c r="J171" s="296" t="s">
        <v>1875</v>
      </c>
      <c r="K171" s="340"/>
    </row>
    <row r="172" spans="2:11" s="1" customFormat="1" ht="15" customHeight="1">
      <c r="B172" s="319"/>
      <c r="C172" s="296" t="s">
        <v>1829</v>
      </c>
      <c r="D172" s="296"/>
      <c r="E172" s="296"/>
      <c r="F172" s="318" t="s">
        <v>1830</v>
      </c>
      <c r="G172" s="296"/>
      <c r="H172" s="296" t="s">
        <v>1891</v>
      </c>
      <c r="I172" s="296" t="s">
        <v>1826</v>
      </c>
      <c r="J172" s="296">
        <v>50</v>
      </c>
      <c r="K172" s="340"/>
    </row>
    <row r="173" spans="2:11" s="1" customFormat="1" ht="15" customHeight="1">
      <c r="B173" s="319"/>
      <c r="C173" s="296" t="s">
        <v>1832</v>
      </c>
      <c r="D173" s="296"/>
      <c r="E173" s="296"/>
      <c r="F173" s="318" t="s">
        <v>1824</v>
      </c>
      <c r="G173" s="296"/>
      <c r="H173" s="296" t="s">
        <v>1891</v>
      </c>
      <c r="I173" s="296" t="s">
        <v>1834</v>
      </c>
      <c r="J173" s="296"/>
      <c r="K173" s="340"/>
    </row>
    <row r="174" spans="2:11" s="1" customFormat="1" ht="15" customHeight="1">
      <c r="B174" s="319"/>
      <c r="C174" s="296" t="s">
        <v>1843</v>
      </c>
      <c r="D174" s="296"/>
      <c r="E174" s="296"/>
      <c r="F174" s="318" t="s">
        <v>1830</v>
      </c>
      <c r="G174" s="296"/>
      <c r="H174" s="296" t="s">
        <v>1891</v>
      </c>
      <c r="I174" s="296" t="s">
        <v>1826</v>
      </c>
      <c r="J174" s="296">
        <v>50</v>
      </c>
      <c r="K174" s="340"/>
    </row>
    <row r="175" spans="2:11" s="1" customFormat="1" ht="15" customHeight="1">
      <c r="B175" s="319"/>
      <c r="C175" s="296" t="s">
        <v>1851</v>
      </c>
      <c r="D175" s="296"/>
      <c r="E175" s="296"/>
      <c r="F175" s="318" t="s">
        <v>1830</v>
      </c>
      <c r="G175" s="296"/>
      <c r="H175" s="296" t="s">
        <v>1891</v>
      </c>
      <c r="I175" s="296" t="s">
        <v>1826</v>
      </c>
      <c r="J175" s="296">
        <v>50</v>
      </c>
      <c r="K175" s="340"/>
    </row>
    <row r="176" spans="2:11" s="1" customFormat="1" ht="15" customHeight="1">
      <c r="B176" s="319"/>
      <c r="C176" s="296" t="s">
        <v>1849</v>
      </c>
      <c r="D176" s="296"/>
      <c r="E176" s="296"/>
      <c r="F176" s="318" t="s">
        <v>1830</v>
      </c>
      <c r="G176" s="296"/>
      <c r="H176" s="296" t="s">
        <v>1891</v>
      </c>
      <c r="I176" s="296" t="s">
        <v>1826</v>
      </c>
      <c r="J176" s="296">
        <v>50</v>
      </c>
      <c r="K176" s="340"/>
    </row>
    <row r="177" spans="2:11" s="1" customFormat="1" ht="15" customHeight="1">
      <c r="B177" s="319"/>
      <c r="C177" s="296" t="s">
        <v>118</v>
      </c>
      <c r="D177" s="296"/>
      <c r="E177" s="296"/>
      <c r="F177" s="318" t="s">
        <v>1824</v>
      </c>
      <c r="G177" s="296"/>
      <c r="H177" s="296" t="s">
        <v>1892</v>
      </c>
      <c r="I177" s="296" t="s">
        <v>1893</v>
      </c>
      <c r="J177" s="296"/>
      <c r="K177" s="340"/>
    </row>
    <row r="178" spans="2:11" s="1" customFormat="1" ht="15" customHeight="1">
      <c r="B178" s="319"/>
      <c r="C178" s="296" t="s">
        <v>57</v>
      </c>
      <c r="D178" s="296"/>
      <c r="E178" s="296"/>
      <c r="F178" s="318" t="s">
        <v>1824</v>
      </c>
      <c r="G178" s="296"/>
      <c r="H178" s="296" t="s">
        <v>1894</v>
      </c>
      <c r="I178" s="296" t="s">
        <v>1895</v>
      </c>
      <c r="J178" s="296">
        <v>1</v>
      </c>
      <c r="K178" s="340"/>
    </row>
    <row r="179" spans="2:11" s="1" customFormat="1" ht="15" customHeight="1">
      <c r="B179" s="319"/>
      <c r="C179" s="296" t="s">
        <v>53</v>
      </c>
      <c r="D179" s="296"/>
      <c r="E179" s="296"/>
      <c r="F179" s="318" t="s">
        <v>1824</v>
      </c>
      <c r="G179" s="296"/>
      <c r="H179" s="296" t="s">
        <v>1896</v>
      </c>
      <c r="I179" s="296" t="s">
        <v>1826</v>
      </c>
      <c r="J179" s="296">
        <v>20</v>
      </c>
      <c r="K179" s="340"/>
    </row>
    <row r="180" spans="2:11" s="1" customFormat="1" ht="15" customHeight="1">
      <c r="B180" s="319"/>
      <c r="C180" s="296" t="s">
        <v>54</v>
      </c>
      <c r="D180" s="296"/>
      <c r="E180" s="296"/>
      <c r="F180" s="318" t="s">
        <v>1824</v>
      </c>
      <c r="G180" s="296"/>
      <c r="H180" s="296" t="s">
        <v>1897</v>
      </c>
      <c r="I180" s="296" t="s">
        <v>1826</v>
      </c>
      <c r="J180" s="296">
        <v>255</v>
      </c>
      <c r="K180" s="340"/>
    </row>
    <row r="181" spans="2:11" s="1" customFormat="1" ht="15" customHeight="1">
      <c r="B181" s="319"/>
      <c r="C181" s="296" t="s">
        <v>119</v>
      </c>
      <c r="D181" s="296"/>
      <c r="E181" s="296"/>
      <c r="F181" s="318" t="s">
        <v>1824</v>
      </c>
      <c r="G181" s="296"/>
      <c r="H181" s="296" t="s">
        <v>1788</v>
      </c>
      <c r="I181" s="296" t="s">
        <v>1826</v>
      </c>
      <c r="J181" s="296">
        <v>10</v>
      </c>
      <c r="K181" s="340"/>
    </row>
    <row r="182" spans="2:11" s="1" customFormat="1" ht="15" customHeight="1">
      <c r="B182" s="319"/>
      <c r="C182" s="296" t="s">
        <v>120</v>
      </c>
      <c r="D182" s="296"/>
      <c r="E182" s="296"/>
      <c r="F182" s="318" t="s">
        <v>1824</v>
      </c>
      <c r="G182" s="296"/>
      <c r="H182" s="296" t="s">
        <v>1898</v>
      </c>
      <c r="I182" s="296" t="s">
        <v>1859</v>
      </c>
      <c r="J182" s="296"/>
      <c r="K182" s="340"/>
    </row>
    <row r="183" spans="2:11" s="1" customFormat="1" ht="15" customHeight="1">
      <c r="B183" s="319"/>
      <c r="C183" s="296" t="s">
        <v>1899</v>
      </c>
      <c r="D183" s="296"/>
      <c r="E183" s="296"/>
      <c r="F183" s="318" t="s">
        <v>1824</v>
      </c>
      <c r="G183" s="296"/>
      <c r="H183" s="296" t="s">
        <v>1900</v>
      </c>
      <c r="I183" s="296" t="s">
        <v>1859</v>
      </c>
      <c r="J183" s="296"/>
      <c r="K183" s="340"/>
    </row>
    <row r="184" spans="2:11" s="1" customFormat="1" ht="15" customHeight="1">
      <c r="B184" s="319"/>
      <c r="C184" s="296" t="s">
        <v>1888</v>
      </c>
      <c r="D184" s="296"/>
      <c r="E184" s="296"/>
      <c r="F184" s="318" t="s">
        <v>1824</v>
      </c>
      <c r="G184" s="296"/>
      <c r="H184" s="296" t="s">
        <v>1901</v>
      </c>
      <c r="I184" s="296" t="s">
        <v>1859</v>
      </c>
      <c r="J184" s="296"/>
      <c r="K184" s="340"/>
    </row>
    <row r="185" spans="2:11" s="1" customFormat="1" ht="15" customHeight="1">
      <c r="B185" s="319"/>
      <c r="C185" s="296" t="s">
        <v>122</v>
      </c>
      <c r="D185" s="296"/>
      <c r="E185" s="296"/>
      <c r="F185" s="318" t="s">
        <v>1830</v>
      </c>
      <c r="G185" s="296"/>
      <c r="H185" s="296" t="s">
        <v>1902</v>
      </c>
      <c r="I185" s="296" t="s">
        <v>1826</v>
      </c>
      <c r="J185" s="296">
        <v>50</v>
      </c>
      <c r="K185" s="340"/>
    </row>
    <row r="186" spans="2:11" s="1" customFormat="1" ht="15" customHeight="1">
      <c r="B186" s="319"/>
      <c r="C186" s="296" t="s">
        <v>1903</v>
      </c>
      <c r="D186" s="296"/>
      <c r="E186" s="296"/>
      <c r="F186" s="318" t="s">
        <v>1830</v>
      </c>
      <c r="G186" s="296"/>
      <c r="H186" s="296" t="s">
        <v>1904</v>
      </c>
      <c r="I186" s="296" t="s">
        <v>1905</v>
      </c>
      <c r="J186" s="296"/>
      <c r="K186" s="340"/>
    </row>
    <row r="187" spans="2:11" s="1" customFormat="1" ht="15" customHeight="1">
      <c r="B187" s="319"/>
      <c r="C187" s="296" t="s">
        <v>1906</v>
      </c>
      <c r="D187" s="296"/>
      <c r="E187" s="296"/>
      <c r="F187" s="318" t="s">
        <v>1830</v>
      </c>
      <c r="G187" s="296"/>
      <c r="H187" s="296" t="s">
        <v>1907</v>
      </c>
      <c r="I187" s="296" t="s">
        <v>1905</v>
      </c>
      <c r="J187" s="296"/>
      <c r="K187" s="340"/>
    </row>
    <row r="188" spans="2:11" s="1" customFormat="1" ht="15" customHeight="1">
      <c r="B188" s="319"/>
      <c r="C188" s="296" t="s">
        <v>1908</v>
      </c>
      <c r="D188" s="296"/>
      <c r="E188" s="296"/>
      <c r="F188" s="318" t="s">
        <v>1830</v>
      </c>
      <c r="G188" s="296"/>
      <c r="H188" s="296" t="s">
        <v>1909</v>
      </c>
      <c r="I188" s="296" t="s">
        <v>1905</v>
      </c>
      <c r="J188" s="296"/>
      <c r="K188" s="340"/>
    </row>
    <row r="189" spans="2:11" s="1" customFormat="1" ht="15" customHeight="1">
      <c r="B189" s="319"/>
      <c r="C189" s="352" t="s">
        <v>1910</v>
      </c>
      <c r="D189" s="296"/>
      <c r="E189" s="296"/>
      <c r="F189" s="318" t="s">
        <v>1830</v>
      </c>
      <c r="G189" s="296"/>
      <c r="H189" s="296" t="s">
        <v>1911</v>
      </c>
      <c r="I189" s="296" t="s">
        <v>1912</v>
      </c>
      <c r="J189" s="353" t="s">
        <v>1913</v>
      </c>
      <c r="K189" s="340"/>
    </row>
    <row r="190" spans="2:11" s="1" customFormat="1" ht="15" customHeight="1">
      <c r="B190" s="319"/>
      <c r="C190" s="303" t="s">
        <v>42</v>
      </c>
      <c r="D190" s="296"/>
      <c r="E190" s="296"/>
      <c r="F190" s="318" t="s">
        <v>1824</v>
      </c>
      <c r="G190" s="296"/>
      <c r="H190" s="293" t="s">
        <v>1914</v>
      </c>
      <c r="I190" s="296" t="s">
        <v>1915</v>
      </c>
      <c r="J190" s="296"/>
      <c r="K190" s="340"/>
    </row>
    <row r="191" spans="2:11" s="1" customFormat="1" ht="15" customHeight="1">
      <c r="B191" s="319"/>
      <c r="C191" s="303" t="s">
        <v>1916</v>
      </c>
      <c r="D191" s="296"/>
      <c r="E191" s="296"/>
      <c r="F191" s="318" t="s">
        <v>1824</v>
      </c>
      <c r="G191" s="296"/>
      <c r="H191" s="296" t="s">
        <v>1917</v>
      </c>
      <c r="I191" s="296" t="s">
        <v>1859</v>
      </c>
      <c r="J191" s="296"/>
      <c r="K191" s="340"/>
    </row>
    <row r="192" spans="2:11" s="1" customFormat="1" ht="15" customHeight="1">
      <c r="B192" s="319"/>
      <c r="C192" s="303" t="s">
        <v>1918</v>
      </c>
      <c r="D192" s="296"/>
      <c r="E192" s="296"/>
      <c r="F192" s="318" t="s">
        <v>1824</v>
      </c>
      <c r="G192" s="296"/>
      <c r="H192" s="296" t="s">
        <v>1919</v>
      </c>
      <c r="I192" s="296" t="s">
        <v>1859</v>
      </c>
      <c r="J192" s="296"/>
      <c r="K192" s="340"/>
    </row>
    <row r="193" spans="2:11" s="1" customFormat="1" ht="15" customHeight="1">
      <c r="B193" s="319"/>
      <c r="C193" s="303" t="s">
        <v>1920</v>
      </c>
      <c r="D193" s="296"/>
      <c r="E193" s="296"/>
      <c r="F193" s="318" t="s">
        <v>1830</v>
      </c>
      <c r="G193" s="296"/>
      <c r="H193" s="296" t="s">
        <v>1921</v>
      </c>
      <c r="I193" s="296" t="s">
        <v>1859</v>
      </c>
      <c r="J193" s="296"/>
      <c r="K193" s="340"/>
    </row>
    <row r="194" spans="2:11" s="1" customFormat="1" ht="15" customHeight="1">
      <c r="B194" s="346"/>
      <c r="C194" s="354"/>
      <c r="D194" s="328"/>
      <c r="E194" s="328"/>
      <c r="F194" s="328"/>
      <c r="G194" s="328"/>
      <c r="H194" s="328"/>
      <c r="I194" s="328"/>
      <c r="J194" s="328"/>
      <c r="K194" s="347"/>
    </row>
    <row r="195" spans="2:11" s="1" customFormat="1" ht="18.75" customHeight="1">
      <c r="B195" s="293"/>
      <c r="C195" s="296"/>
      <c r="D195" s="296"/>
      <c r="E195" s="296"/>
      <c r="F195" s="318"/>
      <c r="G195" s="296"/>
      <c r="H195" s="296"/>
      <c r="I195" s="296"/>
      <c r="J195" s="296"/>
      <c r="K195" s="293"/>
    </row>
    <row r="196" spans="2:11" s="1" customFormat="1" ht="18.75" customHeight="1">
      <c r="B196" s="293"/>
      <c r="C196" s="296"/>
      <c r="D196" s="296"/>
      <c r="E196" s="296"/>
      <c r="F196" s="318"/>
      <c r="G196" s="296"/>
      <c r="H196" s="296"/>
      <c r="I196" s="296"/>
      <c r="J196" s="296"/>
      <c r="K196" s="293"/>
    </row>
    <row r="197" spans="2:11" s="1" customFormat="1" ht="18.75" customHeight="1">
      <c r="B197" s="304"/>
      <c r="C197" s="304"/>
      <c r="D197" s="304"/>
      <c r="E197" s="304"/>
      <c r="F197" s="304"/>
      <c r="G197" s="304"/>
      <c r="H197" s="304"/>
      <c r="I197" s="304"/>
      <c r="J197" s="304"/>
      <c r="K197" s="304"/>
    </row>
    <row r="198" spans="2:11" s="1" customFormat="1" ht="13.5">
      <c r="B198" s="283"/>
      <c r="C198" s="284"/>
      <c r="D198" s="284"/>
      <c r="E198" s="284"/>
      <c r="F198" s="284"/>
      <c r="G198" s="284"/>
      <c r="H198" s="284"/>
      <c r="I198" s="284"/>
      <c r="J198" s="284"/>
      <c r="K198" s="285"/>
    </row>
    <row r="199" spans="2:11" s="1" customFormat="1" ht="21">
      <c r="B199" s="286"/>
      <c r="C199" s="287" t="s">
        <v>1922</v>
      </c>
      <c r="D199" s="287"/>
      <c r="E199" s="287"/>
      <c r="F199" s="287"/>
      <c r="G199" s="287"/>
      <c r="H199" s="287"/>
      <c r="I199" s="287"/>
      <c r="J199" s="287"/>
      <c r="K199" s="288"/>
    </row>
    <row r="200" spans="2:11" s="1" customFormat="1" ht="25.5" customHeight="1">
      <c r="B200" s="286"/>
      <c r="C200" s="355" t="s">
        <v>1923</v>
      </c>
      <c r="D200" s="355"/>
      <c r="E200" s="355"/>
      <c r="F200" s="355" t="s">
        <v>1924</v>
      </c>
      <c r="G200" s="356"/>
      <c r="H200" s="355" t="s">
        <v>1925</v>
      </c>
      <c r="I200" s="355"/>
      <c r="J200" s="355"/>
      <c r="K200" s="288"/>
    </row>
    <row r="201" spans="2:11" s="1" customFormat="1" ht="5.25" customHeight="1">
      <c r="B201" s="319"/>
      <c r="C201" s="316"/>
      <c r="D201" s="316"/>
      <c r="E201" s="316"/>
      <c r="F201" s="316"/>
      <c r="G201" s="296"/>
      <c r="H201" s="316"/>
      <c r="I201" s="316"/>
      <c r="J201" s="316"/>
      <c r="K201" s="340"/>
    </row>
    <row r="202" spans="2:11" s="1" customFormat="1" ht="15" customHeight="1">
      <c r="B202" s="319"/>
      <c r="C202" s="296" t="s">
        <v>1915</v>
      </c>
      <c r="D202" s="296"/>
      <c r="E202" s="296"/>
      <c r="F202" s="318" t="s">
        <v>43</v>
      </c>
      <c r="G202" s="296"/>
      <c r="H202" s="296" t="s">
        <v>1926</v>
      </c>
      <c r="I202" s="296"/>
      <c r="J202" s="296"/>
      <c r="K202" s="340"/>
    </row>
    <row r="203" spans="2:11" s="1" customFormat="1" ht="15" customHeight="1">
      <c r="B203" s="319"/>
      <c r="C203" s="325"/>
      <c r="D203" s="296"/>
      <c r="E203" s="296"/>
      <c r="F203" s="318" t="s">
        <v>44</v>
      </c>
      <c r="G203" s="296"/>
      <c r="H203" s="296" t="s">
        <v>1927</v>
      </c>
      <c r="I203" s="296"/>
      <c r="J203" s="296"/>
      <c r="K203" s="340"/>
    </row>
    <row r="204" spans="2:11" s="1" customFormat="1" ht="15" customHeight="1">
      <c r="B204" s="319"/>
      <c r="C204" s="325"/>
      <c r="D204" s="296"/>
      <c r="E204" s="296"/>
      <c r="F204" s="318" t="s">
        <v>47</v>
      </c>
      <c r="G204" s="296"/>
      <c r="H204" s="296" t="s">
        <v>1928</v>
      </c>
      <c r="I204" s="296"/>
      <c r="J204" s="296"/>
      <c r="K204" s="340"/>
    </row>
    <row r="205" spans="2:11" s="1" customFormat="1" ht="15" customHeight="1">
      <c r="B205" s="319"/>
      <c r="C205" s="296"/>
      <c r="D205" s="296"/>
      <c r="E205" s="296"/>
      <c r="F205" s="318" t="s">
        <v>45</v>
      </c>
      <c r="G205" s="296"/>
      <c r="H205" s="296" t="s">
        <v>1929</v>
      </c>
      <c r="I205" s="296"/>
      <c r="J205" s="296"/>
      <c r="K205" s="340"/>
    </row>
    <row r="206" spans="2:11" s="1" customFormat="1" ht="15" customHeight="1">
      <c r="B206" s="319"/>
      <c r="C206" s="296"/>
      <c r="D206" s="296"/>
      <c r="E206" s="296"/>
      <c r="F206" s="318" t="s">
        <v>46</v>
      </c>
      <c r="G206" s="296"/>
      <c r="H206" s="296" t="s">
        <v>1930</v>
      </c>
      <c r="I206" s="296"/>
      <c r="J206" s="296"/>
      <c r="K206" s="340"/>
    </row>
    <row r="207" spans="2:11" s="1" customFormat="1" ht="15" customHeight="1">
      <c r="B207" s="319"/>
      <c r="C207" s="296"/>
      <c r="D207" s="296"/>
      <c r="E207" s="296"/>
      <c r="F207" s="318"/>
      <c r="G207" s="296"/>
      <c r="H207" s="296"/>
      <c r="I207" s="296"/>
      <c r="J207" s="296"/>
      <c r="K207" s="340"/>
    </row>
    <row r="208" spans="2:11" s="1" customFormat="1" ht="15" customHeight="1">
      <c r="B208" s="319"/>
      <c r="C208" s="296" t="s">
        <v>1871</v>
      </c>
      <c r="D208" s="296"/>
      <c r="E208" s="296"/>
      <c r="F208" s="318" t="s">
        <v>79</v>
      </c>
      <c r="G208" s="296"/>
      <c r="H208" s="296" t="s">
        <v>1931</v>
      </c>
      <c r="I208" s="296"/>
      <c r="J208" s="296"/>
      <c r="K208" s="340"/>
    </row>
    <row r="209" spans="2:11" s="1" customFormat="1" ht="15" customHeight="1">
      <c r="B209" s="319"/>
      <c r="C209" s="325"/>
      <c r="D209" s="296"/>
      <c r="E209" s="296"/>
      <c r="F209" s="318" t="s">
        <v>1766</v>
      </c>
      <c r="G209" s="296"/>
      <c r="H209" s="296" t="s">
        <v>1767</v>
      </c>
      <c r="I209" s="296"/>
      <c r="J209" s="296"/>
      <c r="K209" s="340"/>
    </row>
    <row r="210" spans="2:11" s="1" customFormat="1" ht="15" customHeight="1">
      <c r="B210" s="319"/>
      <c r="C210" s="296"/>
      <c r="D210" s="296"/>
      <c r="E210" s="296"/>
      <c r="F210" s="318" t="s">
        <v>1764</v>
      </c>
      <c r="G210" s="296"/>
      <c r="H210" s="296" t="s">
        <v>1932</v>
      </c>
      <c r="I210" s="296"/>
      <c r="J210" s="296"/>
      <c r="K210" s="340"/>
    </row>
    <row r="211" spans="2:11" s="1" customFormat="1" ht="15" customHeight="1">
      <c r="B211" s="357"/>
      <c r="C211" s="325"/>
      <c r="D211" s="325"/>
      <c r="E211" s="325"/>
      <c r="F211" s="318" t="s">
        <v>1768</v>
      </c>
      <c r="G211" s="303"/>
      <c r="H211" s="344" t="s">
        <v>1769</v>
      </c>
      <c r="I211" s="344"/>
      <c r="J211" s="344"/>
      <c r="K211" s="358"/>
    </row>
    <row r="212" spans="2:11" s="1" customFormat="1" ht="15" customHeight="1">
      <c r="B212" s="357"/>
      <c r="C212" s="325"/>
      <c r="D212" s="325"/>
      <c r="E212" s="325"/>
      <c r="F212" s="318" t="s">
        <v>1770</v>
      </c>
      <c r="G212" s="303"/>
      <c r="H212" s="344" t="s">
        <v>1933</v>
      </c>
      <c r="I212" s="344"/>
      <c r="J212" s="344"/>
      <c r="K212" s="358"/>
    </row>
    <row r="213" spans="2:11" s="1" customFormat="1" ht="15" customHeight="1">
      <c r="B213" s="357"/>
      <c r="C213" s="325"/>
      <c r="D213" s="325"/>
      <c r="E213" s="325"/>
      <c r="F213" s="359"/>
      <c r="G213" s="303"/>
      <c r="H213" s="360"/>
      <c r="I213" s="360"/>
      <c r="J213" s="360"/>
      <c r="K213" s="358"/>
    </row>
    <row r="214" spans="2:11" s="1" customFormat="1" ht="15" customHeight="1">
      <c r="B214" s="357"/>
      <c r="C214" s="296" t="s">
        <v>1895</v>
      </c>
      <c r="D214" s="325"/>
      <c r="E214" s="325"/>
      <c r="F214" s="318">
        <v>1</v>
      </c>
      <c r="G214" s="303"/>
      <c r="H214" s="344" t="s">
        <v>1934</v>
      </c>
      <c r="I214" s="344"/>
      <c r="J214" s="344"/>
      <c r="K214" s="358"/>
    </row>
    <row r="215" spans="2:11" s="1" customFormat="1" ht="15" customHeight="1">
      <c r="B215" s="357"/>
      <c r="C215" s="325"/>
      <c r="D215" s="325"/>
      <c r="E215" s="325"/>
      <c r="F215" s="318">
        <v>2</v>
      </c>
      <c r="G215" s="303"/>
      <c r="H215" s="344" t="s">
        <v>1935</v>
      </c>
      <c r="I215" s="344"/>
      <c r="J215" s="344"/>
      <c r="K215" s="358"/>
    </row>
    <row r="216" spans="2:11" s="1" customFormat="1" ht="15" customHeight="1">
      <c r="B216" s="357"/>
      <c r="C216" s="325"/>
      <c r="D216" s="325"/>
      <c r="E216" s="325"/>
      <c r="F216" s="318">
        <v>3</v>
      </c>
      <c r="G216" s="303"/>
      <c r="H216" s="344" t="s">
        <v>1936</v>
      </c>
      <c r="I216" s="344"/>
      <c r="J216" s="344"/>
      <c r="K216" s="358"/>
    </row>
    <row r="217" spans="2:11" s="1" customFormat="1" ht="15" customHeight="1">
      <c r="B217" s="357"/>
      <c r="C217" s="325"/>
      <c r="D217" s="325"/>
      <c r="E217" s="325"/>
      <c r="F217" s="318">
        <v>4</v>
      </c>
      <c r="G217" s="303"/>
      <c r="H217" s="344" t="s">
        <v>1937</v>
      </c>
      <c r="I217" s="344"/>
      <c r="J217" s="344"/>
      <c r="K217" s="358"/>
    </row>
    <row r="218" spans="2:11" s="1" customFormat="1" ht="12.75" customHeight="1">
      <c r="B218" s="361"/>
      <c r="C218" s="362"/>
      <c r="D218" s="362"/>
      <c r="E218" s="362"/>
      <c r="F218" s="362"/>
      <c r="G218" s="362"/>
      <c r="H218" s="362"/>
      <c r="I218" s="362"/>
      <c r="J218" s="362"/>
      <c r="K218" s="363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DESKTOP-7OOU1CD\Pavel Krajovsky</dc:creator>
  <cp:keywords/>
  <dc:description/>
  <cp:lastModifiedBy>DESKTOP-7OOU1CD\Pavel Krajovsky</cp:lastModifiedBy>
  <dcterms:created xsi:type="dcterms:W3CDTF">2020-05-27T16:03:34Z</dcterms:created>
  <dcterms:modified xsi:type="dcterms:W3CDTF">2020-05-27T16:03:43Z</dcterms:modified>
  <cp:category/>
  <cp:version/>
  <cp:contentType/>
  <cp:contentStatus/>
</cp:coreProperties>
</file>