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7\Archiv - zakázek\ARCHIV 2017\0812017 - Domov mládeže Rokycany\Rozpočet\aktualizace_11_2019\"/>
    </mc:Choice>
  </mc:AlternateContent>
  <workbookProtection workbookAlgorithmName="SHA-512" workbookHashValue="ewMJs7LEGnHQFjJ1VV4xW/IvmtFxSrGjonx4nrJ+LZGCq0roBKBMd+MElaCVCjfRVZMum+MD1ZBjEbrIQ2GVxA==" workbookSaltValue="LEktURdDNjrYcii2GsplwQ==" workbookSpinCount="100000" lockStructure="1"/>
  <bookViews>
    <workbookView xWindow="0" yWindow="0" windowWidth="28800" windowHeight="12135" activeTab="2"/>
  </bookViews>
  <sheets>
    <sheet name="Rekapitulace stavby" sheetId="1" r:id="rId1"/>
    <sheet name="0001 - Vedlejší a ostatní..." sheetId="2" r:id="rId2"/>
    <sheet name="0101 - Stavební část" sheetId="3" r:id="rId3"/>
    <sheet name="Pokyny pro vyplnění" sheetId="4" r:id="rId4"/>
  </sheets>
  <definedNames>
    <definedName name="_xlnm._FilterDatabase" localSheetId="1" hidden="1">'0001 - Vedlejší a ostatní...'!$C$86:$K$130</definedName>
    <definedName name="_xlnm._FilterDatabase" localSheetId="2" hidden="1">'0101 - Stavební část'!$C$99:$K$504</definedName>
    <definedName name="_xlnm.Print_Titles" localSheetId="1">'0001 - Vedlejší a ostatní...'!$86:$86</definedName>
    <definedName name="_xlnm.Print_Titles" localSheetId="2">'0101 - Stavební část'!$99:$99</definedName>
    <definedName name="_xlnm.Print_Titles" localSheetId="0">'Rekapitulace stavby'!$52:$52</definedName>
    <definedName name="_xlnm.Print_Area" localSheetId="1">'0001 - Vedlejší a ostatní...'!$C$4:$J$41,'0001 - Vedlejší a ostatní...'!$C$47:$J$66,'0001 - Vedlejší a ostatní...'!$C$72:$K$130</definedName>
    <definedName name="_xlnm.Print_Area" localSheetId="2">'0101 - Stavební část'!$C$4:$J$41,'0101 - Stavební část'!$C$47:$J$79,'0101 - Stavební část'!$C$85:$K$504</definedName>
    <definedName name="_xlnm.Print_Area" localSheetId="3">'Pokyny pro vyplnění'!$B$2:$K$71,'Pokyny pro vyplnění'!$B$74:$K$118,'Pokyny pro vyplnění'!$B$121:$K$190,'Pokyny pro vyplnění'!$B$198:$K$218</definedName>
    <definedName name="_xlnm.Print_Area" localSheetId="0">'Rekapitulace stavby'!$D$4:$AO$36,'Rekapitulace stavby'!$C$42:$AQ$59</definedName>
  </definedNames>
  <calcPr calcId="152511"/>
</workbook>
</file>

<file path=xl/calcChain.xml><?xml version="1.0" encoding="utf-8"?>
<calcChain xmlns="http://schemas.openxmlformats.org/spreadsheetml/2006/main">
  <c r="J39" i="3" l="1"/>
  <c r="J38" i="3"/>
  <c r="AY58" i="1"/>
  <c r="J37" i="3"/>
  <c r="AX58" i="1" s="1"/>
  <c r="BI503" i="3"/>
  <c r="BH503" i="3"/>
  <c r="BG503" i="3"/>
  <c r="BF503" i="3"/>
  <c r="T503" i="3"/>
  <c r="R503" i="3"/>
  <c r="P503" i="3"/>
  <c r="BK503" i="3"/>
  <c r="J503" i="3"/>
  <c r="BE503" i="3" s="1"/>
  <c r="BI501" i="3"/>
  <c r="BH501" i="3"/>
  <c r="BG501" i="3"/>
  <c r="BF501" i="3"/>
  <c r="T501" i="3"/>
  <c r="R501" i="3"/>
  <c r="P501" i="3"/>
  <c r="BK501" i="3"/>
  <c r="J501" i="3"/>
  <c r="BE501" i="3" s="1"/>
  <c r="BI500" i="3"/>
  <c r="BH500" i="3"/>
  <c r="BG500" i="3"/>
  <c r="BF500" i="3"/>
  <c r="T500" i="3"/>
  <c r="R500" i="3"/>
  <c r="P500" i="3"/>
  <c r="BK500" i="3"/>
  <c r="J500" i="3"/>
  <c r="BE500" i="3" s="1"/>
  <c r="BI498" i="3"/>
  <c r="BH498" i="3"/>
  <c r="BG498" i="3"/>
  <c r="BF498" i="3"/>
  <c r="T498" i="3"/>
  <c r="R498" i="3"/>
  <c r="P498" i="3"/>
  <c r="BK498" i="3"/>
  <c r="J498" i="3"/>
  <c r="BE498" i="3" s="1"/>
  <c r="BI496" i="3"/>
  <c r="BH496" i="3"/>
  <c r="BG496" i="3"/>
  <c r="BF496" i="3"/>
  <c r="T496" i="3"/>
  <c r="R496" i="3"/>
  <c r="P496" i="3"/>
  <c r="BK496" i="3"/>
  <c r="J496" i="3"/>
  <c r="BE496" i="3" s="1"/>
  <c r="BI494" i="3"/>
  <c r="BH494" i="3"/>
  <c r="BG494" i="3"/>
  <c r="BF494" i="3"/>
  <c r="T494" i="3"/>
  <c r="R494" i="3"/>
  <c r="P494" i="3"/>
  <c r="BK494" i="3"/>
  <c r="J494" i="3"/>
  <c r="BE494" i="3" s="1"/>
  <c r="BI492" i="3"/>
  <c r="BH492" i="3"/>
  <c r="BG492" i="3"/>
  <c r="BF492" i="3"/>
  <c r="T492" i="3"/>
  <c r="R492" i="3"/>
  <c r="P492" i="3"/>
  <c r="BK492" i="3"/>
  <c r="J492" i="3"/>
  <c r="BE492" i="3" s="1"/>
  <c r="BI490" i="3"/>
  <c r="BH490" i="3"/>
  <c r="BG490" i="3"/>
  <c r="BF490" i="3"/>
  <c r="T490" i="3"/>
  <c r="R490" i="3"/>
  <c r="P490" i="3"/>
  <c r="BK490" i="3"/>
  <c r="J490" i="3"/>
  <c r="BE490" i="3" s="1"/>
  <c r="BI488" i="3"/>
  <c r="BH488" i="3"/>
  <c r="BG488" i="3"/>
  <c r="BF488" i="3"/>
  <c r="T488" i="3"/>
  <c r="R488" i="3"/>
  <c r="P488" i="3"/>
  <c r="BK488" i="3"/>
  <c r="J488" i="3"/>
  <c r="BE488" i="3"/>
  <c r="BI487" i="3"/>
  <c r="BH487" i="3"/>
  <c r="BG487" i="3"/>
  <c r="BF487" i="3"/>
  <c r="T487" i="3"/>
  <c r="R487" i="3"/>
  <c r="P487" i="3"/>
  <c r="BK487" i="3"/>
  <c r="J487" i="3"/>
  <c r="BE487" i="3" s="1"/>
  <c r="BI486" i="3"/>
  <c r="BH486" i="3"/>
  <c r="BG486" i="3"/>
  <c r="BF486" i="3"/>
  <c r="T486" i="3"/>
  <c r="R486" i="3"/>
  <c r="P486" i="3"/>
  <c r="P483" i="3" s="1"/>
  <c r="BK486" i="3"/>
  <c r="J486" i="3"/>
  <c r="BE486" i="3"/>
  <c r="BI484" i="3"/>
  <c r="BH484" i="3"/>
  <c r="BG484" i="3"/>
  <c r="BF484" i="3"/>
  <c r="T484" i="3"/>
  <c r="R484" i="3"/>
  <c r="R483" i="3"/>
  <c r="R482" i="3" s="1"/>
  <c r="P484" i="3"/>
  <c r="P482" i="3"/>
  <c r="BK484" i="3"/>
  <c r="BK483" i="3" s="1"/>
  <c r="J483" i="3" s="1"/>
  <c r="BK482" i="3"/>
  <c r="J482" i="3" s="1"/>
  <c r="J77" i="3" s="1"/>
  <c r="J484" i="3"/>
  <c r="BE484" i="3"/>
  <c r="J78" i="3"/>
  <c r="BI476" i="3"/>
  <c r="BH476" i="3"/>
  <c r="BG476" i="3"/>
  <c r="BF476" i="3"/>
  <c r="T476" i="3"/>
  <c r="T475" i="3" s="1"/>
  <c r="R476" i="3"/>
  <c r="R475" i="3" s="1"/>
  <c r="P476" i="3"/>
  <c r="P475" i="3"/>
  <c r="BK476" i="3"/>
  <c r="BK475" i="3" s="1"/>
  <c r="J475" i="3" s="1"/>
  <c r="J76" i="3" s="1"/>
  <c r="J476" i="3"/>
  <c r="BE476" i="3"/>
  <c r="BI473" i="3"/>
  <c r="BH473" i="3"/>
  <c r="BG473" i="3"/>
  <c r="BF473" i="3"/>
  <c r="T473" i="3"/>
  <c r="R473" i="3"/>
  <c r="P473" i="3"/>
  <c r="BK473" i="3"/>
  <c r="J473" i="3"/>
  <c r="BE473" i="3"/>
  <c r="BI469" i="3"/>
  <c r="BH469" i="3"/>
  <c r="BG469" i="3"/>
  <c r="BF469" i="3"/>
  <c r="T469" i="3"/>
  <c r="R469" i="3"/>
  <c r="P469" i="3"/>
  <c r="BK469" i="3"/>
  <c r="J469" i="3"/>
  <c r="BE469" i="3" s="1"/>
  <c r="BI465" i="3"/>
  <c r="BH465" i="3"/>
  <c r="BG465" i="3"/>
  <c r="BF465" i="3"/>
  <c r="T465" i="3"/>
  <c r="R465" i="3"/>
  <c r="P465" i="3"/>
  <c r="BK465" i="3"/>
  <c r="J465" i="3"/>
  <c r="BE465" i="3"/>
  <c r="BI460" i="3"/>
  <c r="BH460" i="3"/>
  <c r="BG460" i="3"/>
  <c r="BF460" i="3"/>
  <c r="T460" i="3"/>
  <c r="R460" i="3"/>
  <c r="P460" i="3"/>
  <c r="BK460" i="3"/>
  <c r="J460" i="3"/>
  <c r="BE460" i="3" s="1"/>
  <c r="BI455" i="3"/>
  <c r="BH455" i="3"/>
  <c r="BG455" i="3"/>
  <c r="BF455" i="3"/>
  <c r="T455" i="3"/>
  <c r="R455" i="3"/>
  <c r="P455" i="3"/>
  <c r="BK455" i="3"/>
  <c r="J455" i="3"/>
  <c r="BE455" i="3"/>
  <c r="BI450" i="3"/>
  <c r="BH450" i="3"/>
  <c r="BG450" i="3"/>
  <c r="BF450" i="3"/>
  <c r="T450" i="3"/>
  <c r="R450" i="3"/>
  <c r="P450" i="3"/>
  <c r="BK450" i="3"/>
  <c r="J450" i="3"/>
  <c r="BE450" i="3" s="1"/>
  <c r="BI445" i="3"/>
  <c r="BH445" i="3"/>
  <c r="BG445" i="3"/>
  <c r="BF445" i="3"/>
  <c r="T445" i="3"/>
  <c r="R445" i="3"/>
  <c r="P445" i="3"/>
  <c r="BK445" i="3"/>
  <c r="J445" i="3"/>
  <c r="BE445" i="3"/>
  <c r="BI440" i="3"/>
  <c r="BH440" i="3"/>
  <c r="BG440" i="3"/>
  <c r="BF440" i="3"/>
  <c r="T440" i="3"/>
  <c r="R440" i="3"/>
  <c r="P440" i="3"/>
  <c r="BK440" i="3"/>
  <c r="J440" i="3"/>
  <c r="BE440" i="3" s="1"/>
  <c r="BI431" i="3"/>
  <c r="BH431" i="3"/>
  <c r="BG431" i="3"/>
  <c r="BF431" i="3"/>
  <c r="T431" i="3"/>
  <c r="R431" i="3"/>
  <c r="P431" i="3"/>
  <c r="BK431" i="3"/>
  <c r="J431" i="3"/>
  <c r="BE431" i="3"/>
  <c r="BI426" i="3"/>
  <c r="BH426" i="3"/>
  <c r="BG426" i="3"/>
  <c r="BF426" i="3"/>
  <c r="T426" i="3"/>
  <c r="R426" i="3"/>
  <c r="P426" i="3"/>
  <c r="BK426" i="3"/>
  <c r="J426" i="3"/>
  <c r="BE426" i="3" s="1"/>
  <c r="BI421" i="3"/>
  <c r="BH421" i="3"/>
  <c r="BG421" i="3"/>
  <c r="BF421" i="3"/>
  <c r="T421" i="3"/>
  <c r="R421" i="3"/>
  <c r="P421" i="3"/>
  <c r="BK421" i="3"/>
  <c r="J421" i="3"/>
  <c r="BE421" i="3"/>
  <c r="BI416" i="3"/>
  <c r="BH416" i="3"/>
  <c r="BG416" i="3"/>
  <c r="BF416" i="3"/>
  <c r="T416" i="3"/>
  <c r="R416" i="3"/>
  <c r="P416" i="3"/>
  <c r="BK416" i="3"/>
  <c r="J416" i="3"/>
  <c r="BE416" i="3" s="1"/>
  <c r="BI411" i="3"/>
  <c r="BH411" i="3"/>
  <c r="BG411" i="3"/>
  <c r="BF411" i="3"/>
  <c r="T411" i="3"/>
  <c r="R411" i="3"/>
  <c r="P411" i="3"/>
  <c r="BK411" i="3"/>
  <c r="J411" i="3"/>
  <c r="BE411" i="3"/>
  <c r="BI406" i="3"/>
  <c r="BH406" i="3"/>
  <c r="BG406" i="3"/>
  <c r="BF406" i="3"/>
  <c r="T406" i="3"/>
  <c r="R406" i="3"/>
  <c r="P406" i="3"/>
  <c r="BK406" i="3"/>
  <c r="J406" i="3"/>
  <c r="BE406" i="3" s="1"/>
  <c r="BI401" i="3"/>
  <c r="BH401" i="3"/>
  <c r="BG401" i="3"/>
  <c r="BF401" i="3"/>
  <c r="T401" i="3"/>
  <c r="R401" i="3"/>
  <c r="R400" i="3" s="1"/>
  <c r="P401" i="3"/>
  <c r="BK401" i="3"/>
  <c r="BK400" i="3" s="1"/>
  <c r="J400" i="3" s="1"/>
  <c r="J75" i="3" s="1"/>
  <c r="J401" i="3"/>
  <c r="BE401" i="3"/>
  <c r="BI398" i="3"/>
  <c r="BH398" i="3"/>
  <c r="BG398" i="3"/>
  <c r="BF398" i="3"/>
  <c r="T398" i="3"/>
  <c r="R398" i="3"/>
  <c r="P398" i="3"/>
  <c r="BK398" i="3"/>
  <c r="J398" i="3"/>
  <c r="BE398" i="3"/>
  <c r="BI394" i="3"/>
  <c r="BH394" i="3"/>
  <c r="BG394" i="3"/>
  <c r="BF394" i="3"/>
  <c r="T394" i="3"/>
  <c r="R394" i="3"/>
  <c r="P394" i="3"/>
  <c r="BK394" i="3"/>
  <c r="J394" i="3"/>
  <c r="BE394" i="3" s="1"/>
  <c r="BI390" i="3"/>
  <c r="BH390" i="3"/>
  <c r="BG390" i="3"/>
  <c r="BF390" i="3"/>
  <c r="T390" i="3"/>
  <c r="R390" i="3"/>
  <c r="P390" i="3"/>
  <c r="BK390" i="3"/>
  <c r="J390" i="3"/>
  <c r="BE390" i="3"/>
  <c r="BI386" i="3"/>
  <c r="BH386" i="3"/>
  <c r="BG386" i="3"/>
  <c r="BF386" i="3"/>
  <c r="T386" i="3"/>
  <c r="R386" i="3"/>
  <c r="R385" i="3"/>
  <c r="P386" i="3"/>
  <c r="BK386" i="3"/>
  <c r="BK385" i="3"/>
  <c r="J385" i="3"/>
  <c r="J74" i="3" s="1"/>
  <c r="J386" i="3"/>
  <c r="BE386" i="3"/>
  <c r="BI381" i="3"/>
  <c r="BH381" i="3"/>
  <c r="BG381" i="3"/>
  <c r="BF381" i="3"/>
  <c r="T381" i="3"/>
  <c r="T380" i="3" s="1"/>
  <c r="R381" i="3"/>
  <c r="R380" i="3"/>
  <c r="P381" i="3"/>
  <c r="P380" i="3" s="1"/>
  <c r="BK381" i="3"/>
  <c r="BK380" i="3"/>
  <c r="J380" i="3"/>
  <c r="J73" i="3" s="1"/>
  <c r="J381" i="3"/>
  <c r="BE381" i="3"/>
  <c r="BI378" i="3"/>
  <c r="BH378" i="3"/>
  <c r="BG378" i="3"/>
  <c r="BF378" i="3"/>
  <c r="T378" i="3"/>
  <c r="R378" i="3"/>
  <c r="P378" i="3"/>
  <c r="BK378" i="3"/>
  <c r="J378" i="3"/>
  <c r="BE378" i="3" s="1"/>
  <c r="BI374" i="3"/>
  <c r="BH374" i="3"/>
  <c r="BG374" i="3"/>
  <c r="BF374" i="3"/>
  <c r="T374" i="3"/>
  <c r="R374" i="3"/>
  <c r="P374" i="3"/>
  <c r="BK374" i="3"/>
  <c r="J374" i="3"/>
  <c r="BE374" i="3"/>
  <c r="BI370" i="3"/>
  <c r="BH370" i="3"/>
  <c r="BG370" i="3"/>
  <c r="BF370" i="3"/>
  <c r="T370" i="3"/>
  <c r="T369" i="3" s="1"/>
  <c r="R370" i="3"/>
  <c r="R369" i="3"/>
  <c r="P370" i="3"/>
  <c r="BK370" i="3"/>
  <c r="BK369" i="3"/>
  <c r="J369" i="3"/>
  <c r="J72" i="3" s="1"/>
  <c r="J370" i="3"/>
  <c r="BE370" i="3"/>
  <c r="BI367" i="3"/>
  <c r="BH367" i="3"/>
  <c r="BG367" i="3"/>
  <c r="BF367" i="3"/>
  <c r="T367" i="3"/>
  <c r="R367" i="3"/>
  <c r="P367" i="3"/>
  <c r="BK367" i="3"/>
  <c r="J367" i="3"/>
  <c r="BE367" i="3" s="1"/>
  <c r="BI362" i="3"/>
  <c r="BH362" i="3"/>
  <c r="BG362" i="3"/>
  <c r="BF362" i="3"/>
  <c r="T362" i="3"/>
  <c r="R362" i="3"/>
  <c r="P362" i="3"/>
  <c r="BK362" i="3"/>
  <c r="J362" i="3"/>
  <c r="BE362" i="3"/>
  <c r="BI356" i="3"/>
  <c r="BH356" i="3"/>
  <c r="BG356" i="3"/>
  <c r="BF356" i="3"/>
  <c r="T356" i="3"/>
  <c r="R356" i="3"/>
  <c r="P356" i="3"/>
  <c r="BK356" i="3"/>
  <c r="J356" i="3"/>
  <c r="BE356" i="3" s="1"/>
  <c r="BI350" i="3"/>
  <c r="BH350" i="3"/>
  <c r="BG350" i="3"/>
  <c r="BF350" i="3"/>
  <c r="T350" i="3"/>
  <c r="R350" i="3"/>
  <c r="P350" i="3"/>
  <c r="BK350" i="3"/>
  <c r="J350" i="3"/>
  <c r="BE350" i="3"/>
  <c r="BI344" i="3"/>
  <c r="BH344" i="3"/>
  <c r="BG344" i="3"/>
  <c r="BF344" i="3"/>
  <c r="T344" i="3"/>
  <c r="R344" i="3"/>
  <c r="P344" i="3"/>
  <c r="BK344" i="3"/>
  <c r="J344" i="3"/>
  <c r="BE344" i="3" s="1"/>
  <c r="BI335" i="3"/>
  <c r="BH335" i="3"/>
  <c r="BG335" i="3"/>
  <c r="BF335" i="3"/>
  <c r="T335" i="3"/>
  <c r="R335" i="3"/>
  <c r="P335" i="3"/>
  <c r="BK335" i="3"/>
  <c r="J335" i="3"/>
  <c r="BE335" i="3"/>
  <c r="BI329" i="3"/>
  <c r="BH329" i="3"/>
  <c r="BG329" i="3"/>
  <c r="BF329" i="3"/>
  <c r="T329" i="3"/>
  <c r="R329" i="3"/>
  <c r="P329" i="3"/>
  <c r="BK329" i="3"/>
  <c r="J329" i="3"/>
  <c r="BE329" i="3" s="1"/>
  <c r="BI323" i="3"/>
  <c r="BH323" i="3"/>
  <c r="BG323" i="3"/>
  <c r="BF323" i="3"/>
  <c r="T323" i="3"/>
  <c r="R323" i="3"/>
  <c r="P323" i="3"/>
  <c r="BK323" i="3"/>
  <c r="J323" i="3"/>
  <c r="BE323" i="3"/>
  <c r="BI314" i="3"/>
  <c r="BH314" i="3"/>
  <c r="BG314" i="3"/>
  <c r="BF314" i="3"/>
  <c r="T314" i="3"/>
  <c r="R314" i="3"/>
  <c r="R313" i="3"/>
  <c r="R312" i="3" s="1"/>
  <c r="P314" i="3"/>
  <c r="BK314" i="3"/>
  <c r="BK313" i="3" s="1"/>
  <c r="J313" i="3" s="1"/>
  <c r="J314" i="3"/>
  <c r="BE314" i="3"/>
  <c r="J71" i="3"/>
  <c r="BI310" i="3"/>
  <c r="BH310" i="3"/>
  <c r="BG310" i="3"/>
  <c r="BF310" i="3"/>
  <c r="T310" i="3"/>
  <c r="T309" i="3"/>
  <c r="R310" i="3"/>
  <c r="R309" i="3" s="1"/>
  <c r="P310" i="3"/>
  <c r="P309" i="3"/>
  <c r="BK310" i="3"/>
  <c r="BK309" i="3" s="1"/>
  <c r="J309" i="3" s="1"/>
  <c r="J69" i="3" s="1"/>
  <c r="J310" i="3"/>
  <c r="BE310" i="3"/>
  <c r="BI307" i="3"/>
  <c r="BH307" i="3"/>
  <c r="BG307" i="3"/>
  <c r="BF307" i="3"/>
  <c r="T307" i="3"/>
  <c r="R307" i="3"/>
  <c r="P307" i="3"/>
  <c r="BK307" i="3"/>
  <c r="J307" i="3"/>
  <c r="BE307" i="3"/>
  <c r="BI305" i="3"/>
  <c r="BH305" i="3"/>
  <c r="BG305" i="3"/>
  <c r="BF305" i="3"/>
  <c r="T305" i="3"/>
  <c r="R305" i="3"/>
  <c r="P305" i="3"/>
  <c r="BK305" i="3"/>
  <c r="J305" i="3"/>
  <c r="BE305" i="3" s="1"/>
  <c r="BI303" i="3"/>
  <c r="BH303" i="3"/>
  <c r="BG303" i="3"/>
  <c r="BF303" i="3"/>
  <c r="T303" i="3"/>
  <c r="R303" i="3"/>
  <c r="P303" i="3"/>
  <c r="BK303" i="3"/>
  <c r="J303" i="3"/>
  <c r="BE303" i="3"/>
  <c r="BI301" i="3"/>
  <c r="BH301" i="3"/>
  <c r="BG301" i="3"/>
  <c r="BF301" i="3"/>
  <c r="T301" i="3"/>
  <c r="R301" i="3"/>
  <c r="P301" i="3"/>
  <c r="BK301" i="3"/>
  <c r="J301" i="3"/>
  <c r="BE301" i="3" s="1"/>
  <c r="BI299" i="3"/>
  <c r="BH299" i="3"/>
  <c r="BG299" i="3"/>
  <c r="BF299" i="3"/>
  <c r="T299" i="3"/>
  <c r="R299" i="3"/>
  <c r="P299" i="3"/>
  <c r="BK299" i="3"/>
  <c r="J299" i="3"/>
  <c r="BE299" i="3"/>
  <c r="BI297" i="3"/>
  <c r="BH297" i="3"/>
  <c r="BG297" i="3"/>
  <c r="BF297" i="3"/>
  <c r="T297" i="3"/>
  <c r="R297" i="3"/>
  <c r="P297" i="3"/>
  <c r="BK297" i="3"/>
  <c r="J297" i="3"/>
  <c r="BE297" i="3" s="1"/>
  <c r="BI296" i="3"/>
  <c r="BH296" i="3"/>
  <c r="BG296" i="3"/>
  <c r="BF296" i="3"/>
  <c r="T296" i="3"/>
  <c r="R296" i="3"/>
  <c r="P296" i="3"/>
  <c r="BK296" i="3"/>
  <c r="J296" i="3"/>
  <c r="BE296" i="3"/>
  <c r="BI295" i="3"/>
  <c r="BH295" i="3"/>
  <c r="BG295" i="3"/>
  <c r="BF295" i="3"/>
  <c r="T295" i="3"/>
  <c r="R295" i="3"/>
  <c r="P295" i="3"/>
  <c r="BK295" i="3"/>
  <c r="J295" i="3"/>
  <c r="BE295" i="3" s="1"/>
  <c r="BI294" i="3"/>
  <c r="BH294" i="3"/>
  <c r="BG294" i="3"/>
  <c r="BF294" i="3"/>
  <c r="T294" i="3"/>
  <c r="R294" i="3"/>
  <c r="R293" i="3" s="1"/>
  <c r="R101" i="3" s="1"/>
  <c r="R100" i="3" s="1"/>
  <c r="P294" i="3"/>
  <c r="BK294" i="3"/>
  <c r="BK293" i="3" s="1"/>
  <c r="J293" i="3" s="1"/>
  <c r="J68" i="3" s="1"/>
  <c r="J294" i="3"/>
  <c r="BE294" i="3"/>
  <c r="BI289" i="3"/>
  <c r="BH289" i="3"/>
  <c r="BG289" i="3"/>
  <c r="BF289" i="3"/>
  <c r="T289" i="3"/>
  <c r="R289" i="3"/>
  <c r="P289" i="3"/>
  <c r="BK289" i="3"/>
  <c r="J289" i="3"/>
  <c r="BE289" i="3"/>
  <c r="BI285" i="3"/>
  <c r="BH285" i="3"/>
  <c r="BG285" i="3"/>
  <c r="BF285" i="3"/>
  <c r="T285" i="3"/>
  <c r="R285" i="3"/>
  <c r="P285" i="3"/>
  <c r="BK285" i="3"/>
  <c r="J285" i="3"/>
  <c r="BE285" i="3" s="1"/>
  <c r="BI281" i="3"/>
  <c r="BH281" i="3"/>
  <c r="BG281" i="3"/>
  <c r="BF281" i="3"/>
  <c r="T281" i="3"/>
  <c r="R281" i="3"/>
  <c r="P281" i="3"/>
  <c r="BK281" i="3"/>
  <c r="J281" i="3"/>
  <c r="BE281" i="3"/>
  <c r="BI277" i="3"/>
  <c r="BH277" i="3"/>
  <c r="BG277" i="3"/>
  <c r="BF277" i="3"/>
  <c r="T277" i="3"/>
  <c r="R277" i="3"/>
  <c r="P277" i="3"/>
  <c r="BK277" i="3"/>
  <c r="J277" i="3"/>
  <c r="BE277" i="3" s="1"/>
  <c r="BI273" i="3"/>
  <c r="BH273" i="3"/>
  <c r="BG273" i="3"/>
  <c r="BF273" i="3"/>
  <c r="T273" i="3"/>
  <c r="R273" i="3"/>
  <c r="P273" i="3"/>
  <c r="BK273" i="3"/>
  <c r="J273" i="3"/>
  <c r="BE273" i="3"/>
  <c r="BI267" i="3"/>
  <c r="BH267" i="3"/>
  <c r="BG267" i="3"/>
  <c r="BF267" i="3"/>
  <c r="T267" i="3"/>
  <c r="R267" i="3"/>
  <c r="P267" i="3"/>
  <c r="BK267" i="3"/>
  <c r="J267" i="3"/>
  <c r="BE267" i="3" s="1"/>
  <c r="BI263" i="3"/>
  <c r="BH263" i="3"/>
  <c r="BG263" i="3"/>
  <c r="BF263" i="3"/>
  <c r="T263" i="3"/>
  <c r="R263" i="3"/>
  <c r="R262" i="3" s="1"/>
  <c r="P263" i="3"/>
  <c r="BK263" i="3"/>
  <c r="BK262" i="3" s="1"/>
  <c r="J262" i="3" s="1"/>
  <c r="J67" i="3" s="1"/>
  <c r="J263" i="3"/>
  <c r="BE263" i="3"/>
  <c r="BI257" i="3"/>
  <c r="BH257" i="3"/>
  <c r="BG257" i="3"/>
  <c r="BF257" i="3"/>
  <c r="T257" i="3"/>
  <c r="R257" i="3"/>
  <c r="P257" i="3"/>
  <c r="BK257" i="3"/>
  <c r="J257" i="3"/>
  <c r="BE257" i="3"/>
  <c r="BI252" i="3"/>
  <c r="BH252" i="3"/>
  <c r="BG252" i="3"/>
  <c r="BF252" i="3"/>
  <c r="T252" i="3"/>
  <c r="R252" i="3"/>
  <c r="P252" i="3"/>
  <c r="BK252" i="3"/>
  <c r="J252" i="3"/>
  <c r="BE252" i="3" s="1"/>
  <c r="BI246" i="3"/>
  <c r="BH246" i="3"/>
  <c r="BG246" i="3"/>
  <c r="BF246" i="3"/>
  <c r="T246" i="3"/>
  <c r="R246" i="3"/>
  <c r="P246" i="3"/>
  <c r="BK246" i="3"/>
  <c r="J246" i="3"/>
  <c r="BE246" i="3"/>
  <c r="BI242" i="3"/>
  <c r="BH242" i="3"/>
  <c r="BG242" i="3"/>
  <c r="BF242" i="3"/>
  <c r="T242" i="3"/>
  <c r="R242" i="3"/>
  <c r="P242" i="3"/>
  <c r="BK242" i="3"/>
  <c r="J242" i="3"/>
  <c r="BE242" i="3" s="1"/>
  <c r="BI238" i="3"/>
  <c r="BH238" i="3"/>
  <c r="BG238" i="3"/>
  <c r="BF238" i="3"/>
  <c r="T238" i="3"/>
  <c r="R238" i="3"/>
  <c r="P238" i="3"/>
  <c r="BK238" i="3"/>
  <c r="J238" i="3"/>
  <c r="BE238" i="3"/>
  <c r="BI234" i="3"/>
  <c r="BH234" i="3"/>
  <c r="BG234" i="3"/>
  <c r="BF234" i="3"/>
  <c r="T234" i="3"/>
  <c r="R234" i="3"/>
  <c r="P234" i="3"/>
  <c r="BK234" i="3"/>
  <c r="J234" i="3"/>
  <c r="BE234" i="3" s="1"/>
  <c r="BI230" i="3"/>
  <c r="BH230" i="3"/>
  <c r="BG230" i="3"/>
  <c r="BF230" i="3"/>
  <c r="T230" i="3"/>
  <c r="R230" i="3"/>
  <c r="P230" i="3"/>
  <c r="BK230" i="3"/>
  <c r="J230" i="3"/>
  <c r="BE230" i="3"/>
  <c r="BI219" i="3"/>
  <c r="BH219" i="3"/>
  <c r="BG219" i="3"/>
  <c r="BF219" i="3"/>
  <c r="T219" i="3"/>
  <c r="R219" i="3"/>
  <c r="P219" i="3"/>
  <c r="BK219" i="3"/>
  <c r="J219" i="3"/>
  <c r="BE219" i="3" s="1"/>
  <c r="BI214" i="3"/>
  <c r="BH214" i="3"/>
  <c r="BG214" i="3"/>
  <c r="BF214" i="3"/>
  <c r="T214" i="3"/>
  <c r="R214" i="3"/>
  <c r="P214" i="3"/>
  <c r="BK214" i="3"/>
  <c r="J214" i="3"/>
  <c r="BE214" i="3"/>
  <c r="BI209" i="3"/>
  <c r="BH209" i="3"/>
  <c r="BG209" i="3"/>
  <c r="BF209" i="3"/>
  <c r="T209" i="3"/>
  <c r="R209" i="3"/>
  <c r="P209" i="3"/>
  <c r="BK209" i="3"/>
  <c r="J209" i="3"/>
  <c r="BE209" i="3" s="1"/>
  <c r="BI205" i="3"/>
  <c r="BH205" i="3"/>
  <c r="BG205" i="3"/>
  <c r="BF205" i="3"/>
  <c r="T205" i="3"/>
  <c r="R205" i="3"/>
  <c r="P205" i="3"/>
  <c r="BK205" i="3"/>
  <c r="J205" i="3"/>
  <c r="BE205" i="3"/>
  <c r="BI200" i="3"/>
  <c r="BH200" i="3"/>
  <c r="BG200" i="3"/>
  <c r="BF200" i="3"/>
  <c r="T200" i="3"/>
  <c r="R200" i="3"/>
  <c r="P200" i="3"/>
  <c r="BK200" i="3"/>
  <c r="J200" i="3"/>
  <c r="BE200" i="3" s="1"/>
  <c r="BI198" i="3"/>
  <c r="BH198" i="3"/>
  <c r="BG198" i="3"/>
  <c r="BF198" i="3"/>
  <c r="T198" i="3"/>
  <c r="R198" i="3"/>
  <c r="P198" i="3"/>
  <c r="BK198" i="3"/>
  <c r="J198" i="3"/>
  <c r="BE198" i="3"/>
  <c r="BI193" i="3"/>
  <c r="BH193" i="3"/>
  <c r="BG193" i="3"/>
  <c r="BF193" i="3"/>
  <c r="T193" i="3"/>
  <c r="R193" i="3"/>
  <c r="P193" i="3"/>
  <c r="BK193" i="3"/>
  <c r="J193" i="3"/>
  <c r="BE193" i="3" s="1"/>
  <c r="BI186" i="3"/>
  <c r="BH186" i="3"/>
  <c r="BG186" i="3"/>
  <c r="BF186" i="3"/>
  <c r="T186" i="3"/>
  <c r="R186" i="3"/>
  <c r="P186" i="3"/>
  <c r="BK186" i="3"/>
  <c r="J186" i="3"/>
  <c r="BE186" i="3"/>
  <c r="BI180" i="3"/>
  <c r="BH180" i="3"/>
  <c r="BG180" i="3"/>
  <c r="BF180" i="3"/>
  <c r="T180" i="3"/>
  <c r="R180" i="3"/>
  <c r="P180" i="3"/>
  <c r="BK180" i="3"/>
  <c r="J180" i="3"/>
  <c r="BE180" i="3" s="1"/>
  <c r="BI175" i="3"/>
  <c r="BH175" i="3"/>
  <c r="BG175" i="3"/>
  <c r="BF175" i="3"/>
  <c r="T175" i="3"/>
  <c r="R175" i="3"/>
  <c r="P175" i="3"/>
  <c r="BK175" i="3"/>
  <c r="J175" i="3"/>
  <c r="BE175" i="3"/>
  <c r="BI170" i="3"/>
  <c r="BH170" i="3"/>
  <c r="BG170" i="3"/>
  <c r="BF170" i="3"/>
  <c r="T170" i="3"/>
  <c r="R170" i="3"/>
  <c r="P170" i="3"/>
  <c r="BK170" i="3"/>
  <c r="J170" i="3"/>
  <c r="BE170" i="3" s="1"/>
  <c r="BI164" i="3"/>
  <c r="BH164" i="3"/>
  <c r="BG164" i="3"/>
  <c r="BF164" i="3"/>
  <c r="T164" i="3"/>
  <c r="R164" i="3"/>
  <c r="P164" i="3"/>
  <c r="BK164" i="3"/>
  <c r="J164" i="3"/>
  <c r="BE164" i="3"/>
  <c r="BI157" i="3"/>
  <c r="BH157" i="3"/>
  <c r="BG157" i="3"/>
  <c r="BF157" i="3"/>
  <c r="T157" i="3"/>
  <c r="R157" i="3"/>
  <c r="P157" i="3"/>
  <c r="BK157" i="3"/>
  <c r="J157" i="3"/>
  <c r="BE157" i="3" s="1"/>
  <c r="BI151" i="3"/>
  <c r="BH151" i="3"/>
  <c r="BG151" i="3"/>
  <c r="BF151" i="3"/>
  <c r="T151" i="3"/>
  <c r="R151" i="3"/>
  <c r="P151" i="3"/>
  <c r="BK151" i="3"/>
  <c r="J151" i="3"/>
  <c r="BE151" i="3"/>
  <c r="BI144" i="3"/>
  <c r="BH144" i="3"/>
  <c r="BG144" i="3"/>
  <c r="BF144" i="3"/>
  <c r="T144" i="3"/>
  <c r="T143" i="3" s="1"/>
  <c r="R144" i="3"/>
  <c r="R143" i="3"/>
  <c r="P144" i="3"/>
  <c r="BK144" i="3"/>
  <c r="BK143" i="3"/>
  <c r="J143" i="3"/>
  <c r="J66" i="3" s="1"/>
  <c r="J144" i="3"/>
  <c r="BE144" i="3" s="1"/>
  <c r="BI138" i="3"/>
  <c r="BH138" i="3"/>
  <c r="BG138" i="3"/>
  <c r="BF138" i="3"/>
  <c r="T138" i="3"/>
  <c r="R138" i="3"/>
  <c r="P138" i="3"/>
  <c r="BK138" i="3"/>
  <c r="J138" i="3"/>
  <c r="BE138" i="3" s="1"/>
  <c r="BI134" i="3"/>
  <c r="BH134" i="3"/>
  <c r="BG134" i="3"/>
  <c r="BF134" i="3"/>
  <c r="T134" i="3"/>
  <c r="R134" i="3"/>
  <c r="P134" i="3"/>
  <c r="BK134" i="3"/>
  <c r="J134" i="3"/>
  <c r="BE134" i="3"/>
  <c r="BI129" i="3"/>
  <c r="BH129" i="3"/>
  <c r="BG129" i="3"/>
  <c r="BF129" i="3"/>
  <c r="T129" i="3"/>
  <c r="R129" i="3"/>
  <c r="P129" i="3"/>
  <c r="BK129" i="3"/>
  <c r="J129" i="3"/>
  <c r="BE129" i="3" s="1"/>
  <c r="BI125" i="3"/>
  <c r="BH125" i="3"/>
  <c r="BG125" i="3"/>
  <c r="BF125" i="3"/>
  <c r="T125" i="3"/>
  <c r="R125" i="3"/>
  <c r="P125" i="3"/>
  <c r="BK125" i="3"/>
  <c r="J125" i="3"/>
  <c r="BE125" i="3"/>
  <c r="BI120" i="3"/>
  <c r="BH120" i="3"/>
  <c r="BG120" i="3"/>
  <c r="BF120" i="3"/>
  <c r="T120" i="3"/>
  <c r="R120" i="3"/>
  <c r="P120" i="3"/>
  <c r="BK120" i="3"/>
  <c r="J120" i="3"/>
  <c r="BE120" i="3" s="1"/>
  <c r="BI116" i="3"/>
  <c r="BH116" i="3"/>
  <c r="BG116" i="3"/>
  <c r="BF116" i="3"/>
  <c r="T116" i="3"/>
  <c r="R116" i="3"/>
  <c r="P116" i="3"/>
  <c r="BK116" i="3"/>
  <c r="J116" i="3"/>
  <c r="BE116" i="3"/>
  <c r="BI111" i="3"/>
  <c r="BH111" i="3"/>
  <c r="BG111" i="3"/>
  <c r="BF111" i="3"/>
  <c r="J36" i="3" s="1"/>
  <c r="AW58" i="1" s="1"/>
  <c r="T111" i="3"/>
  <c r="R111" i="3"/>
  <c r="P111" i="3"/>
  <c r="BK111" i="3"/>
  <c r="J111" i="3"/>
  <c r="BE111" i="3" s="1"/>
  <c r="BI107" i="3"/>
  <c r="BH107" i="3"/>
  <c r="BG107" i="3"/>
  <c r="F37" i="3" s="1"/>
  <c r="BF107" i="3"/>
  <c r="T107" i="3"/>
  <c r="R107" i="3"/>
  <c r="P107" i="3"/>
  <c r="P102" i="3" s="1"/>
  <c r="BK107" i="3"/>
  <c r="J107" i="3"/>
  <c r="BE107" i="3"/>
  <c r="BI103" i="3"/>
  <c r="F39" i="3" s="1"/>
  <c r="BD58" i="1" s="1"/>
  <c r="BD57" i="1" s="1"/>
  <c r="BH103" i="3"/>
  <c r="F38" i="3"/>
  <c r="BC58" i="1" s="1"/>
  <c r="BG103" i="3"/>
  <c r="BB58" i="1"/>
  <c r="BB57" i="1" s="1"/>
  <c r="AX57" i="1" s="1"/>
  <c r="BF103" i="3"/>
  <c r="F36" i="3"/>
  <c r="BA58" i="1" s="1"/>
  <c r="T103" i="3"/>
  <c r="R103" i="3"/>
  <c r="R102" i="3"/>
  <c r="P103" i="3"/>
  <c r="BK103" i="3"/>
  <c r="BK102" i="3"/>
  <c r="J103" i="3"/>
  <c r="BE103" i="3"/>
  <c r="J96" i="3"/>
  <c r="F96" i="3"/>
  <c r="F94" i="3"/>
  <c r="E92" i="3"/>
  <c r="J58" i="3"/>
  <c r="F58" i="3"/>
  <c r="F56" i="3"/>
  <c r="E54" i="3"/>
  <c r="J26" i="3"/>
  <c r="E26" i="3"/>
  <c r="J59" i="3" s="1"/>
  <c r="J97" i="3"/>
  <c r="J25" i="3"/>
  <c r="J20" i="3"/>
  <c r="E20" i="3"/>
  <c r="F97" i="3" s="1"/>
  <c r="F59" i="3"/>
  <c r="J19" i="3"/>
  <c r="J14" i="3"/>
  <c r="J94" i="3" s="1"/>
  <c r="J56" i="3"/>
  <c r="E7" i="3"/>
  <c r="E50" i="3" s="1"/>
  <c r="J39" i="2"/>
  <c r="J38" i="2"/>
  <c r="AY56" i="1"/>
  <c r="J37" i="2"/>
  <c r="AX56" i="1"/>
  <c r="BI129" i="2"/>
  <c r="BH129" i="2"/>
  <c r="BG129" i="2"/>
  <c r="BF129" i="2"/>
  <c r="T129" i="2"/>
  <c r="R129" i="2"/>
  <c r="P129" i="2"/>
  <c r="BK129" i="2"/>
  <c r="J129" i="2"/>
  <c r="BE129" i="2" s="1"/>
  <c r="BI127" i="2"/>
  <c r="BH127" i="2"/>
  <c r="BG127" i="2"/>
  <c r="BF127" i="2"/>
  <c r="T127" i="2"/>
  <c r="R127" i="2"/>
  <c r="P127" i="2"/>
  <c r="BK127" i="2"/>
  <c r="J127" i="2"/>
  <c r="BE127" i="2"/>
  <c r="BI125" i="2"/>
  <c r="BH125" i="2"/>
  <c r="BG125" i="2"/>
  <c r="BF125" i="2"/>
  <c r="T125" i="2"/>
  <c r="R125" i="2"/>
  <c r="P125" i="2"/>
  <c r="BK125" i="2"/>
  <c r="J125" i="2"/>
  <c r="BE125" i="2"/>
  <c r="BI123" i="2"/>
  <c r="BH123" i="2"/>
  <c r="BG123" i="2"/>
  <c r="BF123" i="2"/>
  <c r="T123" i="2"/>
  <c r="R123" i="2"/>
  <c r="P123" i="2"/>
  <c r="BK123" i="2"/>
  <c r="J123" i="2"/>
  <c r="BE123" i="2"/>
  <c r="BI121" i="2"/>
  <c r="BH121" i="2"/>
  <c r="BG121" i="2"/>
  <c r="BF121" i="2"/>
  <c r="T121" i="2"/>
  <c r="R121" i="2"/>
  <c r="P121" i="2"/>
  <c r="BK121" i="2"/>
  <c r="J121" i="2"/>
  <c r="BE121" i="2"/>
  <c r="BI119" i="2"/>
  <c r="BH119" i="2"/>
  <c r="BG119" i="2"/>
  <c r="BF119" i="2"/>
  <c r="T119" i="2"/>
  <c r="R119" i="2"/>
  <c r="P119" i="2"/>
  <c r="BK119" i="2"/>
  <c r="J119" i="2"/>
  <c r="BE119" i="2"/>
  <c r="BI117" i="2"/>
  <c r="BH117" i="2"/>
  <c r="BG117" i="2"/>
  <c r="BF117" i="2"/>
  <c r="T117" i="2"/>
  <c r="R117" i="2"/>
  <c r="P117" i="2"/>
  <c r="BK117" i="2"/>
  <c r="J117" i="2"/>
  <c r="BE117" i="2"/>
  <c r="BI116" i="2"/>
  <c r="BH116" i="2"/>
  <c r="BG116" i="2"/>
  <c r="BF116" i="2"/>
  <c r="T116" i="2"/>
  <c r="R116" i="2"/>
  <c r="P116" i="2"/>
  <c r="BK116" i="2"/>
  <c r="J116" i="2"/>
  <c r="BE116" i="2"/>
  <c r="BI114" i="2"/>
  <c r="BH114" i="2"/>
  <c r="BG114" i="2"/>
  <c r="BF114" i="2"/>
  <c r="T114" i="2"/>
  <c r="R114" i="2"/>
  <c r="P114" i="2"/>
  <c r="BK114" i="2"/>
  <c r="J114" i="2"/>
  <c r="BE114" i="2"/>
  <c r="BI112" i="2"/>
  <c r="BH112" i="2"/>
  <c r="BG112" i="2"/>
  <c r="BF112" i="2"/>
  <c r="T112" i="2"/>
  <c r="R112" i="2"/>
  <c r="P112" i="2"/>
  <c r="BK112" i="2"/>
  <c r="J112" i="2"/>
  <c r="BE112" i="2"/>
  <c r="BI110" i="2"/>
  <c r="BH110" i="2"/>
  <c r="BG110" i="2"/>
  <c r="BF110" i="2"/>
  <c r="T110" i="2"/>
  <c r="R110" i="2"/>
  <c r="P110" i="2"/>
  <c r="BK110" i="2"/>
  <c r="J110" i="2"/>
  <c r="BE110" i="2"/>
  <c r="BI108" i="2"/>
  <c r="BH108" i="2"/>
  <c r="BG108" i="2"/>
  <c r="BF108" i="2"/>
  <c r="T108" i="2"/>
  <c r="R108" i="2"/>
  <c r="P108" i="2"/>
  <c r="BK108" i="2"/>
  <c r="J108" i="2"/>
  <c r="BE108" i="2"/>
  <c r="BI106" i="2"/>
  <c r="BH106" i="2"/>
  <c r="BG106" i="2"/>
  <c r="BF106" i="2"/>
  <c r="T106" i="2"/>
  <c r="R106" i="2"/>
  <c r="P106" i="2"/>
  <c r="BK106" i="2"/>
  <c r="J106" i="2"/>
  <c r="BE106" i="2"/>
  <c r="BI104" i="2"/>
  <c r="BH104" i="2"/>
  <c r="BG104" i="2"/>
  <c r="BF104" i="2"/>
  <c r="T104" i="2"/>
  <c r="R104" i="2"/>
  <c r="P104" i="2"/>
  <c r="BK104" i="2"/>
  <c r="J104" i="2"/>
  <c r="BE104" i="2"/>
  <c r="BI102" i="2"/>
  <c r="BH102" i="2"/>
  <c r="BG102" i="2"/>
  <c r="BF102" i="2"/>
  <c r="T102" i="2"/>
  <c r="R102" i="2"/>
  <c r="P102" i="2"/>
  <c r="BK102" i="2"/>
  <c r="J102" i="2"/>
  <c r="BE102" i="2"/>
  <c r="BI100" i="2"/>
  <c r="BH100" i="2"/>
  <c r="BG100" i="2"/>
  <c r="BF100" i="2"/>
  <c r="T100" i="2"/>
  <c r="R100" i="2"/>
  <c r="P100" i="2"/>
  <c r="BK100" i="2"/>
  <c r="J100" i="2"/>
  <c r="BE100" i="2"/>
  <c r="BI98" i="2"/>
  <c r="BH98" i="2"/>
  <c r="BG98" i="2"/>
  <c r="BF98" i="2"/>
  <c r="T98" i="2"/>
  <c r="R98" i="2"/>
  <c r="P98" i="2"/>
  <c r="BK98" i="2"/>
  <c r="J98" i="2"/>
  <c r="BE98" i="2"/>
  <c r="BI96" i="2"/>
  <c r="BH96" i="2"/>
  <c r="BG96" i="2"/>
  <c r="BF96" i="2"/>
  <c r="T96" i="2"/>
  <c r="R96" i="2"/>
  <c r="P96" i="2"/>
  <c r="BK96" i="2"/>
  <c r="J96" i="2"/>
  <c r="BE96" i="2"/>
  <c r="BI94" i="2"/>
  <c r="BH94" i="2"/>
  <c r="BG94" i="2"/>
  <c r="BF94" i="2"/>
  <c r="T94" i="2"/>
  <c r="R94" i="2"/>
  <c r="P94" i="2"/>
  <c r="BK94" i="2"/>
  <c r="J94" i="2"/>
  <c r="BE94" i="2"/>
  <c r="BI92" i="2"/>
  <c r="BH92" i="2"/>
  <c r="BG92" i="2"/>
  <c r="BF92" i="2"/>
  <c r="T92" i="2"/>
  <c r="R92" i="2"/>
  <c r="R89" i="2" s="1"/>
  <c r="R88" i="2" s="1"/>
  <c r="R87" i="2" s="1"/>
  <c r="P92" i="2"/>
  <c r="BK92" i="2"/>
  <c r="J92" i="2"/>
  <c r="BE92" i="2"/>
  <c r="BI90" i="2"/>
  <c r="F39" i="2"/>
  <c r="BD56" i="1" s="1"/>
  <c r="BD55" i="1" s="1"/>
  <c r="BD54" i="1" s="1"/>
  <c r="W33" i="1" s="1"/>
  <c r="BH90" i="2"/>
  <c r="BG90" i="2"/>
  <c r="F37" i="2" s="1"/>
  <c r="BB56" i="1" s="1"/>
  <c r="BB55" i="1" s="1"/>
  <c r="BF90" i="2"/>
  <c r="T90" i="2"/>
  <c r="T89" i="2"/>
  <c r="T88" i="2" s="1"/>
  <c r="T87" i="2" s="1"/>
  <c r="R90" i="2"/>
  <c r="P90" i="2"/>
  <c r="P89" i="2"/>
  <c r="P88" i="2" s="1"/>
  <c r="P87" i="2" s="1"/>
  <c r="AU56" i="1" s="1"/>
  <c r="AU55" i="1" s="1"/>
  <c r="BK90" i="2"/>
  <c r="J90" i="2"/>
  <c r="BE90" i="2" s="1"/>
  <c r="J83" i="2"/>
  <c r="F83" i="2"/>
  <c r="F81" i="2"/>
  <c r="E79" i="2"/>
  <c r="J58" i="2"/>
  <c r="F58" i="2"/>
  <c r="F56" i="2"/>
  <c r="E54" i="2"/>
  <c r="J26" i="2"/>
  <c r="E26" i="2"/>
  <c r="J84" i="2" s="1"/>
  <c r="J25" i="2"/>
  <c r="J20" i="2"/>
  <c r="E20" i="2"/>
  <c r="F84" i="2"/>
  <c r="F59" i="2"/>
  <c r="J19" i="2"/>
  <c r="J14" i="2"/>
  <c r="J81" i="2"/>
  <c r="J56" i="2"/>
  <c r="E7" i="2"/>
  <c r="E75" i="2" s="1"/>
  <c r="BC57" i="1"/>
  <c r="AY57" i="1" s="1"/>
  <c r="BA57" i="1"/>
  <c r="AW57" i="1" s="1"/>
  <c r="AS57" i="1"/>
  <c r="AS55" i="1"/>
  <c r="AS54" i="1"/>
  <c r="L50" i="1"/>
  <c r="AM50" i="1"/>
  <c r="AM49" i="1"/>
  <c r="L49" i="1"/>
  <c r="AM47" i="1"/>
  <c r="L47" i="1"/>
  <c r="L45" i="1"/>
  <c r="L44" i="1"/>
  <c r="F38" i="2" l="1"/>
  <c r="BC56" i="1" s="1"/>
  <c r="BC55" i="1" s="1"/>
  <c r="F36" i="2"/>
  <c r="BA56" i="1" s="1"/>
  <c r="BA55" i="1" s="1"/>
  <c r="BA54" i="1" s="1"/>
  <c r="BK89" i="2"/>
  <c r="J89" i="2"/>
  <c r="J65" i="2" s="1"/>
  <c r="BK88" i="2"/>
  <c r="BB54" i="1"/>
  <c r="AX55" i="1"/>
  <c r="J35" i="2"/>
  <c r="AV56" i="1" s="1"/>
  <c r="F35" i="2"/>
  <c r="AZ56" i="1" s="1"/>
  <c r="AZ55" i="1" s="1"/>
  <c r="AY55" i="1"/>
  <c r="BC54" i="1"/>
  <c r="J36" i="2"/>
  <c r="AW56" i="1" s="1"/>
  <c r="J102" i="3"/>
  <c r="J65" i="3" s="1"/>
  <c r="BK101" i="3"/>
  <c r="F35" i="3"/>
  <c r="AZ58" i="1" s="1"/>
  <c r="AZ57" i="1" s="1"/>
  <c r="AV57" i="1" s="1"/>
  <c r="AT57" i="1" s="1"/>
  <c r="P143" i="3"/>
  <c r="P101" i="3" s="1"/>
  <c r="P100" i="3" s="1"/>
  <c r="AU58" i="1" s="1"/>
  <c r="AU57" i="1" s="1"/>
  <c r="AU54" i="1" s="1"/>
  <c r="BK312" i="3"/>
  <c r="J312" i="3" s="1"/>
  <c r="J70" i="3" s="1"/>
  <c r="P369" i="3"/>
  <c r="T385" i="3"/>
  <c r="T400" i="3"/>
  <c r="P400" i="3"/>
  <c r="E50" i="2"/>
  <c r="J59" i="2"/>
  <c r="T293" i="3"/>
  <c r="P293" i="3"/>
  <c r="P385" i="3"/>
  <c r="T483" i="3"/>
  <c r="T482" i="3" s="1"/>
  <c r="E88" i="3"/>
  <c r="J35" i="3"/>
  <c r="AV58" i="1" s="1"/>
  <c r="AT58" i="1" s="1"/>
  <c r="T102" i="3"/>
  <c r="T262" i="3"/>
  <c r="P262" i="3"/>
  <c r="T313" i="3"/>
  <c r="P313" i="3"/>
  <c r="P312" i="3" s="1"/>
  <c r="AW55" i="1" l="1"/>
  <c r="W32" i="1"/>
  <c r="AY54" i="1"/>
  <c r="BK87" i="2"/>
  <c r="J87" i="2" s="1"/>
  <c r="J88" i="2"/>
  <c r="J64" i="2" s="1"/>
  <c r="T101" i="3"/>
  <c r="J101" i="3"/>
  <c r="J64" i="3" s="1"/>
  <c r="BK100" i="3"/>
  <c r="J100" i="3" s="1"/>
  <c r="T312" i="3"/>
  <c r="AZ54" i="1"/>
  <c r="AV55" i="1"/>
  <c r="AW54" i="1"/>
  <c r="AK30" i="1" s="1"/>
  <c r="W30" i="1"/>
  <c r="AT56" i="1"/>
  <c r="AX54" i="1"/>
  <c r="W31" i="1"/>
  <c r="AT55" i="1" l="1"/>
  <c r="J63" i="3"/>
  <c r="J32" i="3"/>
  <c r="J32" i="2"/>
  <c r="J63" i="2"/>
  <c r="W29" i="1"/>
  <c r="AV54" i="1"/>
  <c r="T100" i="3"/>
  <c r="AT54" i="1" l="1"/>
  <c r="AK29" i="1"/>
  <c r="AG56" i="1"/>
  <c r="J41" i="2"/>
  <c r="J41" i="3"/>
  <c r="AG58" i="1"/>
  <c r="AG57" i="1" l="1"/>
  <c r="AN57" i="1" s="1"/>
  <c r="AN58" i="1"/>
  <c r="AN56" i="1"/>
  <c r="AG55" i="1"/>
  <c r="AN55" i="1" l="1"/>
  <c r="AG54" i="1"/>
  <c r="AK26" i="1" l="1"/>
  <c r="AK35" i="1" s="1"/>
  <c r="AN54" i="1"/>
</calcChain>
</file>

<file path=xl/sharedStrings.xml><?xml version="1.0" encoding="utf-8"?>
<sst xmlns="http://schemas.openxmlformats.org/spreadsheetml/2006/main" count="5189" uniqueCount="962">
  <si>
    <t>Export Komplet</t>
  </si>
  <si>
    <t>VZ</t>
  </si>
  <si>
    <t>2.0</t>
  </si>
  <si>
    <t>ZAMOK</t>
  </si>
  <si>
    <t>False</t>
  </si>
  <si>
    <t>{83278d62-7655-4fe5-b11a-b0b58605a1e3}</t>
  </si>
  <si>
    <t>0,01</t>
  </si>
  <si>
    <t>21</t>
  </si>
  <si>
    <t>15</t>
  </si>
  <si>
    <t>REKAPITULACE STAVBY</t>
  </si>
  <si>
    <t>v ---  níže se nacházejí doplnkové a pomocné údaje k sestavám  --- v</t>
  </si>
  <si>
    <t>Návod na vyplnění</t>
  </si>
  <si>
    <t>0,001</t>
  </si>
  <si>
    <t>Kód:</t>
  </si>
  <si>
    <t>07/18/12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</si>
  <si>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</si>
  <si>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</si>
  <si>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KSO:</t>
  </si>
  <si>
    <t>801 72 5</t>
  </si>
  <si>
    <t>CC-CZ:</t>
  </si>
  <si>
    <t>1212</t>
  </si>
  <si>
    <t>Místo:</t>
  </si>
  <si>
    <t>Datum:</t>
  </si>
  <si>
    <t>29. 5. 2018</t>
  </si>
  <si>
    <t>CZ-CPV:</t>
  </si>
  <si>
    <t>45321000-3</t>
  </si>
  <si>
    <t>CZ-CPA:</t>
  </si>
  <si>
    <t>41.00.27</t>
  </si>
  <si>
    <t>Zadavatel:</t>
  </si>
  <si>
    <t>IČ:</t>
  </si>
  <si>
    <t>18242171</t>
  </si>
  <si>
    <t>Střední škola, Rokycany</t>
  </si>
  <si>
    <t>DIČ:</t>
  </si>
  <si>
    <t>CZ18242171</t>
  </si>
  <si>
    <t>Uchazeč:</t>
  </si>
  <si>
    <t>Vyplň údaj</t>
  </si>
  <si>
    <t>Projektant:</t>
  </si>
  <si>
    <t>47718374</t>
  </si>
  <si>
    <t>SEAP Rokycany s. r. o.</t>
  </si>
  <si>
    <t>CZ47718374</t>
  </si>
  <si>
    <t>True</t>
  </si>
  <si>
    <t>Zpracovatel:</t>
  </si>
  <si>
    <t/>
  </si>
  <si>
    <t xml:space="preserve"> </t>
  </si>
  <si>
    <t>Poznámka:</t>
  </si>
  <si>
    <t>- Dodavatel je povinen seznámit se před vypracováním a podáním cenové nabídky s celou projektovou dokumentací, fyzicky se seznámit s místní situací a stávajícím stavem stavby, a to s dostatečnou odbornou péčí pro řádné provedení díla. Dodavatel veškeré případné nesrovnalosti, nejasnosti, požadavky na upřesnění nebo upřesňující a doplňující názory a náměty na kvalitní, řádné a komplexní provedení celého díla projedná s investorem, popř. projektantem tak, aby vše bylo vyřešeno ještě před podáním cenové nabídky a mohlo toto být součástí případného výběrového řízení a smluvních vztahů pro stavbu. V případě jiného postupu, jdou veškeré vzniklé náklady k tíži zhotovitele_x000D_
_x000D_
- Oceňování všech položek musí být prováděno v kontextu celé projektové dokumentace (výkresová část, textová část) a to jak jednotlivých projektových částí tak průvodních, souhrnných a jiných částí (např. plán BOZP, dokumenty dotřených orgánů státní zprávy, dokumenty správců sítí technické infrastruktury, dokumenty o ochranných pásmech, …), s respektováním všech požadavků výrobců jednotlivých dodavatelem zvolených výrobků a dle platných legislativních předpisů, norem, technických doporučení a odborných profesních znalostí s cílem dosažení včasné, kvalitní, kompletní a funkční realizace stavby_x000D_
_x000D_
- U všech používaných výrobků a materiálů je od dodavatelů vyžadováno ujištění o vydání prohlášení o shodě" podle ustanovení §13, odst. 5,  zákona č.22/1997 sb. ve znění pozdějších předpisů._x000D_
_x000D_
- Všechny výrobky, zařízení, atd. musí být instalovány dle návodu výrobce se všemi doplňky a příslušenstvími dle návodu a doporučení výrobce_x000D_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</si>
  <si>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</si>
  <si>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</si>
  <si>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</si>
  <si>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</si>
  <si>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</si>
  <si>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</si>
  <si>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</si>
  <si>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</si>
  <si>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</si>
  <si>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</si>
  <si>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</si>
  <si>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</si>
  <si>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</si>
  <si>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</si>
  <si>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</si>
  <si>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</si>
  <si>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</si>
  <si>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</si>
  <si>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</si>
  <si>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</si>
  <si>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</si>
  <si>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</si>
  <si>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</si>
  <si>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</si>
  <si>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</si>
  <si>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</si>
  <si>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</si>
  <si>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</si>
  <si>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</si>
  <si>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</si>
  <si>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</si>
  <si>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</si>
  <si>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</si>
  <si>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</si>
  <si>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</si>
  <si>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</si>
  <si>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</si>
  <si>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</si>
  <si>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00</t>
  </si>
  <si>
    <t>Vedlejší a ostatní náklady</t>
  </si>
  <si>
    <t>STA</t>
  </si>
  <si>
    <t>1</t>
  </si>
  <si>
    <t>{820ba311-ceb7-440b-b9ab-b018c143bf04}</t>
  </si>
  <si>
    <t>2</t>
  </si>
  <si>
    <t>/</t>
  </si>
  <si>
    <t>0001</t>
  </si>
  <si>
    <t>Soupis</t>
  </si>
  <si>
    <t>{1fb5aa4c-39e8-47de-b133-d48c079e2bc8}</t>
  </si>
  <si>
    <t>01</t>
  </si>
  <si>
    <t>Budova Domova mládeže</t>
  </si>
  <si>
    <t>{d257237b-f78f-4751-a726-601af576b36d}</t>
  </si>
  <si>
    <t>0101</t>
  </si>
  <si>
    <t>Stavební část</t>
  </si>
  <si>
    <t>{122563e1-2165-45a0-a324-3cacf6ad23e1}</t>
  </si>
  <si>
    <t>KRYCÍ LIST SOUPISU PRACÍ</t>
  </si>
  <si>
    <t>Objekt:</t>
  </si>
  <si>
    <t>00 - Vedlejší a ostatní náklady</t>
  </si>
  <si>
    <t>Soupis:</t>
  </si>
  <si>
    <t>0001 - Vedlejší a ostatní náklady</t>
  </si>
  <si>
    <t>REKAPITULACE ČLENĚNÍ SOUPISU PRACÍ</t>
  </si>
  <si>
    <t>Kód dílu - Popis</t>
  </si>
  <si>
    <t>Cena celkem [CZK]</t>
  </si>
  <si>
    <t>-1</t>
  </si>
  <si>
    <t>VRN - Vedlejší rozpočtové náklady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</si>
  <si>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</si>
  <si>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</si>
  <si>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</si>
  <si>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</si>
  <si>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</si>
  <si>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</si>
  <si>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</si>
  <si>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</si>
  <si>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</si>
  <si>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</si>
  <si>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</si>
  <si>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</si>
  <si>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</si>
  <si>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</si>
  <si>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</si>
  <si>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</si>
  <si>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</si>
  <si>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</si>
  <si>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VRN9</t>
  </si>
  <si>
    <t>Ostatní náklady</t>
  </si>
  <si>
    <t>M</t>
  </si>
  <si>
    <t>005121 R</t>
  </si>
  <si>
    <t>Zařízení staveniště</t>
  </si>
  <si>
    <t>262144</t>
  </si>
  <si>
    <t>-369611878</t>
  </si>
  <si>
    <t>P</t>
  </si>
  <si>
    <t>Poznámka k položce:_x000D_
Veškeré náklady spojené s vybudováním, provozem a odstraněním zařízení staveniště.		_x000D_
Především v souladu s NV č. 591/2006 Sb., plánem BOZP a v souladu s požadavky zadávací dokumentace</t>
  </si>
  <si>
    <t>005124010R</t>
  </si>
  <si>
    <t>Koordinační činnost</t>
  </si>
  <si>
    <t>659489426</t>
  </si>
  <si>
    <t>Poznámka k položce:_x000D_
Koordinace stavebních a technologických dodávek stavby.</t>
  </si>
  <si>
    <t>3</t>
  </si>
  <si>
    <t>005122010R</t>
  </si>
  <si>
    <t>Provoz objednatele</t>
  </si>
  <si>
    <t>1326829038</t>
  </si>
  <si>
    <t>Poznámka k položce:_x000D_
Náklady na ztížené provádění stavebních prací v důsledku nepřerušeného provozu na staveništi nebo v případech nepřerušeného provozu v objektech v nichž se stavební práce provádí.</t>
  </si>
  <si>
    <t>005111010R</t>
  </si>
  <si>
    <t>Zaměření stavby před výstavbou</t>
  </si>
  <si>
    <t>344230020</t>
  </si>
  <si>
    <t>Poznámka k položce:_x000D_
Vekeré činnosti pro zaměření venkovních a vnitřních částí stavby a staveniště, mimo jiné pro zdokumentování a ověření stávajících staveb (budovvy, jejich členění a vybavení, komunikace, zeleň, sítě technického vybavení a TZB, atd. Včetně činností a plateb správcům dotčených sítí technického vybavení pro jejich vyhledání a vytýčení.</t>
  </si>
  <si>
    <t>6</t>
  </si>
  <si>
    <t>005211010R</t>
  </si>
  <si>
    <t>Předání a převzetí staveniště</t>
  </si>
  <si>
    <t xml:space="preserve">hod   </t>
  </si>
  <si>
    <t>-132222601</t>
  </si>
  <si>
    <t>Poznámka k položce:_x000D_
Náklady spojené s účastí zhotovitele na předání a převzetí staveniště. Včetně vystavení zápisu</t>
  </si>
  <si>
    <t>7</t>
  </si>
  <si>
    <t>005211080R</t>
  </si>
  <si>
    <t>Bezpečnostní a hygienická opatření na staveništi</t>
  </si>
  <si>
    <t>233177237</t>
  </si>
  <si>
    <t>Poznámka k položce:_x000D_
Např. ochrana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 atd.</t>
  </si>
  <si>
    <t>9</t>
  </si>
  <si>
    <t>005211081X</t>
  </si>
  <si>
    <t>Činnosti a opatření dle plánu BOZP, dle zákona č. 309/2006 Sb.</t>
  </si>
  <si>
    <t>-703240940</t>
  </si>
  <si>
    <t>Poznámka k položce:_x000D_
veškerá opatření dle plánu BOZP dle zákona č. 309/2006 Sb. v aktuálním znění v době provádění stavby a oprávněných pokynů (např. podle vyhl. č. 591/2006 Sb., atd.) koordinátora bezpečnosti práce pro bezpečné provádění díla v souladu s legislativními požadavky (např. realizace zabezpečení stavby proti pádům z výšky, vymezování pracovišť nebo pořádání kontrolních dnů KOO BOZP s účastí dotčených osob, atd.), a to i u veškerých subdodavatelů na všech stupních dodavatelské hierarchie (např. včetně dopravců, atd.)</t>
  </si>
  <si>
    <t>10</t>
  </si>
  <si>
    <t>005211085X</t>
  </si>
  <si>
    <t>Provádění povinnost zhotovitele včetně veškerých subdodavatelů</t>
  </si>
  <si>
    <t>-547962815</t>
  </si>
  <si>
    <t>Poznámka k položce:_x000D_
provádění povinnost zhotovitele včetně veškerých subdodavatelů na všech stupních dodavatelské hierarchie (např. včetně dopravců, atd.) dle zákona č. 309/2006 Sb. v aktuálním znění v době výstavby</t>
  </si>
  <si>
    <t>12</t>
  </si>
  <si>
    <t>950R001</t>
  </si>
  <si>
    <t>Předání a převzetí díla</t>
  </si>
  <si>
    <t>50117554</t>
  </si>
  <si>
    <t>Poznámka k položce:_x000D_
Včetně vystavení zápisu</t>
  </si>
  <si>
    <t>13</t>
  </si>
  <si>
    <t>99822003</t>
  </si>
  <si>
    <t>Dopracování zadávací dokumentace na dílenskou dokumentaci</t>
  </si>
  <si>
    <t>1537753506</t>
  </si>
  <si>
    <t>Poznámka k položce:_x000D_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realizací._x000D_
Dokumentace zahrnuje dílčí dokumentace jednotlivých technologických a stavebních částí stavby.</t>
  </si>
  <si>
    <t>14</t>
  </si>
  <si>
    <t>95R021</t>
  </si>
  <si>
    <t>Zprovoznění, seřízení a vyzkoušení zařízení</t>
  </si>
  <si>
    <t>886062436</t>
  </si>
  <si>
    <t>Poznámka k položce:_x000D_
Před předáním. Např. dle kap. 9, ČSN 060830. Vyhotovení zápisu s popisem postupu zprovoznění, výsledků seřízení, výsledků zkoušek, atd. Postup musí být předem odsouhlasem s investorem, který musí být k provádění přizván. Zařízení musí být před předáním bez závad.</t>
  </si>
  <si>
    <t>005231033X</t>
  </si>
  <si>
    <t>Uvedení do provozu</t>
  </si>
  <si>
    <t>-1407840309</t>
  </si>
  <si>
    <t>Poznámka k položce:_x000D_
Veškeré činnosti nutné pro uvedení dokončeného díla do provozního stavu včetně deklarace provozních parametrů investorovi. Uvedení do provozu musí být koordinováno a odsohlaseno s investorem a se stavebním úřadem s případným povolením zkušebního provozu, které zabezpečí dodavatel stavby. Uvádění do provozu lze až na dokončeném díle umožňující správný a bezpečný provoz.</t>
  </si>
  <si>
    <t>16</t>
  </si>
  <si>
    <t>005231030R</t>
  </si>
  <si>
    <t>Zkušební provoz</t>
  </si>
  <si>
    <t>713251528</t>
  </si>
  <si>
    <t>Poznámka k položce:_x000D_
Účast na zkušebním provozu včetně všech rizik vyplývajících z nutnosti zásahu či úprav zkoušeného zařízení. Předpokládaná doba 90 dnů.</t>
  </si>
  <si>
    <t>17</t>
  </si>
  <si>
    <t>731X20905</t>
  </si>
  <si>
    <t>Zaučení obsluhy</t>
  </si>
  <si>
    <t>hod.</t>
  </si>
  <si>
    <t>-1731393400</t>
  </si>
  <si>
    <t>18</t>
  </si>
  <si>
    <t>005241010X.1</t>
  </si>
  <si>
    <t>Vypracování dokumentace skutečného stavu</t>
  </si>
  <si>
    <t>-716691815</t>
  </si>
  <si>
    <t>Poznámka k položce:_x000D_
Dokumentace bude vypracována na úrovni prováděcí dokumentace (textová a výkresová část, specifikace skutečně použitého materiálu, zařízení a výrobků) a bude, pokud nebude smlouvou určeno jinak, předána 4 x v papírové podobě, 2 x elektronicky na CD ve formátu *.pdf, 2 x elektronicky výkresová část na CD ve formátu *.dwg. Dokumentace musí být dodána tak, aby provozovatel mohl provádět komplexní provoz, údržbu, servis i případné budoucí zmněny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dokumentaci_x000D_
Dokumentace zahrnuje dílčí dokumentace jednotlivých technologických a stavebních částí stavby.</t>
  </si>
  <si>
    <t>19</t>
  </si>
  <si>
    <t>005241011X</t>
  </si>
  <si>
    <t>Předání a převzetí dokumentace skutečného stavu, včetně kontroly dokumentace a jejího souladu se skutečným stavem za účasti investora</t>
  </si>
  <si>
    <t>330310422</t>
  </si>
  <si>
    <t>20</t>
  </si>
  <si>
    <t>9988741.1</t>
  </si>
  <si>
    <t>Ostatní zúčtovatelné stavební, montážní, pomocné a doplňkové práce v potřebném rozsahu</t>
  </si>
  <si>
    <t>1101642521</t>
  </si>
  <si>
    <t>Poznámka k položce:_x000D_
např. přizpůsobování nových rozvodů a zařízení, ostatním stávajícícm zařízením a stavební části, zjištění při výkopových pracech, zjištění ponechávaného stavu při demontážích, provádění funkčních zkoušek a montáže s vazbou na zkoušky a montáž ostatních částí stavby, atd., a veškeré ostatní práce potřebné pro řádné dokončení díla a to i v souvislosti jeho povinností provedení komplexního seznámení se a komplexní kontroly zadávací projektové dokumentace. Provedení tzv. "Vytýkacího řízení" a tzv. "Ztotožnění" dodavatele se zadávací dokumentací.</t>
  </si>
  <si>
    <t>9988744.1</t>
  </si>
  <si>
    <t>Ostatní zúčtovatelný drobný, pomocný, doplňkový a ostatní materiál , v potřebném rozsahu pro řádné dokončení díla</t>
  </si>
  <si>
    <t>-1977115324</t>
  </si>
  <si>
    <t>Poznámka k položce:_x000D_
např. přizpůsobování nových rozvodů a zařízení ostatním stávajícícm zařízením a stavební části, zjištění při výkopových pracech, zjištění ponechávaného stavu při demontážích, drobný materiál jako např. těsnění, atd., a veškerý ostatní materiál a výrobky potřebné pro řádné dokončení díla a to i v souvislosti jeho povinností provedení komplexního seznámení se a komplexní kontroly zadávací projektové dokumentace. Provedení tzv. "Vytýkacího řízení" a tzv. "Ztotožnění" dodavatele se zadávací dokumentací.</t>
  </si>
  <si>
    <t>22</t>
  </si>
  <si>
    <t>005121025X</t>
  </si>
  <si>
    <t>Náklady na energie</t>
  </si>
  <si>
    <t>soubor</t>
  </si>
  <si>
    <t>-937943417</t>
  </si>
  <si>
    <t>Poznámka k položce:_x000D_
vodné, stočné, elektrická energie a jiné spotřebované energie a média nutných k výstavbě</t>
  </si>
  <si>
    <t>23</t>
  </si>
  <si>
    <t>005211091X.1</t>
  </si>
  <si>
    <t>Likvidace odpadů</t>
  </si>
  <si>
    <t>-1311386264</t>
  </si>
  <si>
    <t>Poznámka k položce:_x000D_
Kompletní systém sběru, třídění, odvozu a likvidace odpadu v souladu se zák. č.185/2001 Sb. v platném znění a vyhl. č.381/2001 Sb. v platném znění</t>
  </si>
  <si>
    <t>24</t>
  </si>
  <si>
    <t>005211092X.1</t>
  </si>
  <si>
    <t>Průběžný  a závěrečný úklid</t>
  </si>
  <si>
    <t>599861936</t>
  </si>
  <si>
    <t>Poznámka k položce:_x000D_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</si>
  <si>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01 - Budova Domova mládeže</t>
  </si>
  <si>
    <t>0101 - Stavební část</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</si>
  <si>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</si>
  <si>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</si>
  <si>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</si>
  <si>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</si>
  <si>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</si>
  <si>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</si>
  <si>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</si>
  <si>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</si>
  <si>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735 - Ústřední vytápění - otopná tělesa</t>
  </si>
  <si>
    <t xml:space="preserve">    749 - Elektromontáže - ostatní práce a konstrukce</t>
  </si>
  <si>
    <t xml:space="preserve">    764 - Konstrukce klempířské</t>
  </si>
  <si>
    <t xml:space="preserve">    766 - Konstrukce truhlářské</t>
  </si>
  <si>
    <t xml:space="preserve">    784 - Dokončovací práce - malby a tapety</t>
  </si>
  <si>
    <t xml:space="preserve">    VRN4 - Inženýrská činnost</t>
  </si>
  <si>
    <t>HSV</t>
  </si>
  <si>
    <t>Práce a dodávky HSV</t>
  </si>
  <si>
    <t>Svislé a kompletní konstrukce</t>
  </si>
  <si>
    <t>269</t>
  </si>
  <si>
    <t>K</t>
  </si>
  <si>
    <t>311272031</t>
  </si>
  <si>
    <t>Zdivo z pórobetonových tvárnic na tenké maltové lože, tl. zdiva 200 mm pevnost tvárnic přes P2 do P4, objemová hmotnost přes 450 do 600 kg/m3 hladkých</t>
  </si>
  <si>
    <t>m2</t>
  </si>
  <si>
    <t>CS ÚRS 2019 02</t>
  </si>
  <si>
    <t>4</t>
  </si>
  <si>
    <t>-1200531368</t>
  </si>
  <si>
    <t>VV</t>
  </si>
  <si>
    <t>"LS" (5+5)*(3,17*2,8 - 1,29*(1,5+0,25)-0,98*(2,35+0,25))</t>
  </si>
  <si>
    <t>"LJ" ((2+4*5)*(4,4*2,8 - 2,1*(1,5+0,25)-0,98*(2,35+0,25)) + (6)*(3,25*2,8 - 1,35*(1,5+0,25)-0,98*(2,35+0,25)))</t>
  </si>
  <si>
    <t>Součet</t>
  </si>
  <si>
    <t>278</t>
  </si>
  <si>
    <t>311272031X02</t>
  </si>
  <si>
    <t>příplatek za řezání tvárnic</t>
  </si>
  <si>
    <t>8</t>
  </si>
  <si>
    <t>-1314056035</t>
  </si>
  <si>
    <t>270</t>
  </si>
  <si>
    <t>317121101</t>
  </si>
  <si>
    <t>Montáž prefabrikovaných překladů délky do 1500 mm</t>
  </si>
  <si>
    <t>kus</t>
  </si>
  <si>
    <t>1055294742</t>
  </si>
  <si>
    <t>PSC</t>
  </si>
  <si>
    <t xml:space="preserve">Poznámka k souboru cen:_x000D_
1. Ceny lze použít i pro ocenění montáže překladů osazovaných při provádění zděných konstrukcí na objektech montovaných._x000D_
2. V cenách nejsou započteny náklady na dodávku překladů, tato se ocení ve specifikaci._x000D_
</t>
  </si>
  <si>
    <t>"LS" 2*(5+5)</t>
  </si>
  <si>
    <t>"LJ" 2*((2+4*5) + (6))</t>
  </si>
  <si>
    <t>271</t>
  </si>
  <si>
    <t>59321002</t>
  </si>
  <si>
    <t>překlad pórobetonový nenosný š 100mm dl 1000-1250mm</t>
  </si>
  <si>
    <t>1017684736</t>
  </si>
  <si>
    <t>272</t>
  </si>
  <si>
    <t>317121102</t>
  </si>
  <si>
    <t>Montáž prefabrikovaných překladů délky přes 1500 do 2200 mm</t>
  </si>
  <si>
    <t>1592600409</t>
  </si>
  <si>
    <t>"LS" (5+5)</t>
  </si>
  <si>
    <t>"LJ" ((0) + (6))</t>
  </si>
  <si>
    <t>275</t>
  </si>
  <si>
    <t>59321885</t>
  </si>
  <si>
    <t>překlad pórobetonový nosný š 200mm dl 1500-1800mm</t>
  </si>
  <si>
    <t>-215432354</t>
  </si>
  <si>
    <t>273</t>
  </si>
  <si>
    <t>317121103</t>
  </si>
  <si>
    <t>Montáž prefabrikovaných překladů délky přes 2200 do 4200 mm</t>
  </si>
  <si>
    <t>-2060126287</t>
  </si>
  <si>
    <t>"LS" (0)</t>
  </si>
  <si>
    <t>"LJ" (2*(2+4*5) + 0*(6))</t>
  </si>
  <si>
    <t>274</t>
  </si>
  <si>
    <t>59321954</t>
  </si>
  <si>
    <t>překlad pórobetonový nenosný š 100mm dl 2000-2500mm</t>
  </si>
  <si>
    <t>1441148343</t>
  </si>
  <si>
    <t>276</t>
  </si>
  <si>
    <t>342291131</t>
  </si>
  <si>
    <t>Ukotvení příček plochými kotvami, do konstrukce betonové</t>
  </si>
  <si>
    <t>m</t>
  </si>
  <si>
    <t>263521265</t>
  </si>
  <si>
    <t xml:space="preserve">Poznámka k souboru cen:_x000D_
1. V cenách -1111 a -1112 jsou započteny náklady na dodání a aplikaci polyuretanové pěny ve spreji a na odříznutí zatvrdlé pěny u líce příčky._x000D_
2. Ceny -1111 a -1112 lze použít i pro ukotvení příček ke stropu._x000D_
3. Množství jednotek se určuje v m styku příčky s konstrukcí (výšky příčky)._x000D_
</t>
  </si>
  <si>
    <t>"LS" (5+5)*(2*2,8)</t>
  </si>
  <si>
    <t>"LJ" ((2+4*5)*(2*2,8) + (6)*(2*2,8))</t>
  </si>
  <si>
    <t>Úpravy povrchů, podlahy a osazování výplní</t>
  </si>
  <si>
    <t>35</t>
  </si>
  <si>
    <t>612142001</t>
  </si>
  <si>
    <t>Potažení vnitřních ploch pletivem v ploše nebo pruzích, na plném podkladu sklovláknitým vtlačením do tmelu stěn</t>
  </si>
  <si>
    <t>-7570604</t>
  </si>
  <si>
    <t xml:space="preserve">Poznámka k souboru cen:_x000D_
1. V cenách -2001 jsou započteny i náklady na tmel._x000D_
</t>
  </si>
  <si>
    <t>"LS" (5+5)*(3,17*2,8 - 1,29*(1,5)-0,98*(2,35))</t>
  </si>
  <si>
    <t>"LJ" ((2+4*5)*(4,4*2,8 - 2,1*(1,5)-0,98*(2,35)) + (6)*(3,25*2,8 - 1,35*(1,5)-0,98*(2,35)))</t>
  </si>
  <si>
    <t>"LS" (5+5)*(1*1,29+2*(1,5) + 1*0,98+2*(2,35))*0,06</t>
  </si>
  <si>
    <t>"LJ" ((2+4*5)*(1*2,1+2*(1,5) + 1*0,98+2*(2,35))*0,06 + (6)*(1*1,35+2*(1,5) + 1*0,98+2*(2,35))*0,06)</t>
  </si>
  <si>
    <t>36</t>
  </si>
  <si>
    <t>612311131</t>
  </si>
  <si>
    <t>Potažení vnitřních ploch štukem tloušťky do 3 mm svislých konstrukcí stěn</t>
  </si>
  <si>
    <t>-1079004081</t>
  </si>
  <si>
    <t>41</t>
  </si>
  <si>
    <t>612341121</t>
  </si>
  <si>
    <t>Omítka sádrová nebo vápenosádrová vnitřních ploch nanášená ručně jednovrstvá, tloušťky do 10 mm hladká svislých konstrukcí stěn</t>
  </si>
  <si>
    <t>-368865850</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</si>
  <si>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</si>
  <si>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44</t>
  </si>
  <si>
    <t>619991001</t>
  </si>
  <si>
    <t>Zakrytí vnitřních ploch před znečištěním včetně pozdějšího odkrytí podlah fólií přilepenou lepící páskou</t>
  </si>
  <si>
    <t>-935158297</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</si>
  <si>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</si>
  <si>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zakrytí vnitřního prostoru a jeho vybavení</t>
  </si>
  <si>
    <t>"LS" (5+5)*(3,17*2,8)</t>
  </si>
  <si>
    <t>"LJ" ((2+4*5)*(4,4*2,8) + (6)*(3,25*2,8))</t>
  </si>
  <si>
    <t>279</t>
  </si>
  <si>
    <t>619991011</t>
  </si>
  <si>
    <t>Zakrytí vnitřních ploch před znečištěním včetně pozdějšího odkrytí konstrukcí a prvků obalením fólií a přelepením páskou</t>
  </si>
  <si>
    <t>-211062496</t>
  </si>
  <si>
    <t>"LS" (5+5)*(1,29*(1,5)+0,98*(2,35))</t>
  </si>
  <si>
    <t>"LJ" ((2+4*5)*(2,1*(1,5)+0,98*(2,35)) + (6)*(1,35*(1,5)+0,98*(2,35)))</t>
  </si>
  <si>
    <t>280</t>
  </si>
  <si>
    <t>619991021</t>
  </si>
  <si>
    <t>Zakrytí vnitřních ploch před znečištěním včetně pozdějšího odkrytí rámů oken a dveří, keramických soklů oblepením malířskou páskou</t>
  </si>
  <si>
    <t>-1778419562</t>
  </si>
  <si>
    <t>"LS" (5+5)*(2*1,29+2*(1,5) + 2*0,98+2*(2,35))</t>
  </si>
  <si>
    <t>"LJ" ((2+4*5)*(2*2,1+2*(1,5) + 2*0,98+2*(2,35)) + (6)*(2*1,35+2*(1,5) + 2*0,98+2*(2,35)))</t>
  </si>
  <si>
    <t>309</t>
  </si>
  <si>
    <t>619995001</t>
  </si>
  <si>
    <t>Začištění omítek (s dodáním hmot) kolem oken, dveří, podlah, obkladů apod.</t>
  </si>
  <si>
    <t>-2052730768</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</si>
  <si>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</si>
  <si>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začištění vnitřních omítek navazujících na pův. konstrukci</t>
  </si>
  <si>
    <t>"LS" (5+5)*(3,17+2*2,8)</t>
  </si>
  <si>
    <t>"LJ" ((2+4*5)*(4,4+2*2,8) + (6)*(3,25+2*2,8))</t>
  </si>
  <si>
    <t>47</t>
  </si>
  <si>
    <t>622142001</t>
  </si>
  <si>
    <t>Potažení vnějších ploch pletivem v ploše nebo pruzích, na plném podkladu sklovláknitým vtlačením do tmelu stěn</t>
  </si>
  <si>
    <t>626308456</t>
  </si>
  <si>
    <t>"LS" (5+5)*(1*1,29+2*(1,5) + 1*0,98+2*(2,35))*0,22</t>
  </si>
  <si>
    <t>"LJ" ((2+4*5)*(1*2,1+2*(1,5) + 1*0,98+2*(2,35))*0,22 + (6)*(1*1,35+2*(1,5) + 1*0,98+2*(2,35))*0,22)</t>
  </si>
  <si>
    <t>284</t>
  </si>
  <si>
    <t>622212001</t>
  </si>
  <si>
    <t>Montáž kontaktního zateplení vnějšího ostění, nadpraží nebo parapetu lepením z polystyrenových desek nebo z kombinovaných desek hloubky špalet do 200 mm, tloušťky desek do 40 mm</t>
  </si>
  <si>
    <t>585472567</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</si>
  <si>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</si>
  <si>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"LS" (5+5)*(2*1,29+2*(1,5) + 2*0,98+2*(2,35))*0,1</t>
  </si>
  <si>
    <t>"LJ" ((2+4*5)*(2*2,1+2*(1,5) + 2*0,98+2*(2,35))*0,1 + (6)*(2*1,35+2*(1,5) + 2*0,98+2*(2,35))*0,1)</t>
  </si>
  <si>
    <t>285</t>
  </si>
  <si>
    <t>28376524</t>
  </si>
  <si>
    <t>deska izolační PIR s oboustranným textilním rounem 1200x600x40mm</t>
  </si>
  <si>
    <t>1577388013</t>
  </si>
  <si>
    <t>50,148*1,1 'Přepočtené koeficientem množství</t>
  </si>
  <si>
    <t>308</t>
  </si>
  <si>
    <t>621221031</t>
  </si>
  <si>
    <t>Montáž kontaktního zateplení lepením a mechanickým kotvením z desek z minerální vlny s podélnou orientací vláken na vnější podhledy, tloušťky desek přes 120 do 160 mm</t>
  </si>
  <si>
    <t>-1383188500</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</si>
  <si>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</si>
  <si>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282</t>
  </si>
  <si>
    <t>63151533X01</t>
  </si>
  <si>
    <t>deska izolační minerální kontaktních fasád λ=0,036 tl 150mm</t>
  </si>
  <si>
    <t>1263833642</t>
  </si>
  <si>
    <t>"LS" 1,1*(5+5)*(3,17*2,8 - 1,29*(1,5)-0,98*(2,35))</t>
  </si>
  <si>
    <t>"LJ" 1,1*((2+4*5)*(4,4*2,8 - 2,1*(1,5)-0,98*(2,35)) + (6)*(3,25*2,8 - 1,35*(1,5)-0,98*(2,35)))</t>
  </si>
  <si>
    <t>307</t>
  </si>
  <si>
    <t>59051215</t>
  </si>
  <si>
    <t>hmoždinka ETA univerzální šroubovací fasádní s kovovým trnem pro montáž TI 8x60x235mm</t>
  </si>
  <si>
    <t>-1561425988</t>
  </si>
  <si>
    <t>8 ks hmoždinek na 1 m2, tedy 2 ks nad 6 kusů již započtených</t>
  </si>
  <si>
    <t>"LS" 2*(5+5)*(3,17*2,8 - 1,29*(1,5)-0,98*(2,35))</t>
  </si>
  <si>
    <t>"LJ" 2*((2+4*5)*(4,4*2,8 - 2,1*(1,5)-0,98*(2,35)) + (6)*(3,25*2,8 - 1,35*(1,5)-0,98*(2,35)))</t>
  </si>
  <si>
    <t>283</t>
  </si>
  <si>
    <t>622251105</t>
  </si>
  <si>
    <t>Montáž kontaktního zateplení lepením a mechanickým kotvením Příplatek k cenám za zápustnou montáž kotev s použitím tepelněizolačních zátek na vnější stěny z minerální vlny</t>
  </si>
  <si>
    <t>851859129</t>
  </si>
  <si>
    <t>288</t>
  </si>
  <si>
    <t>622252002</t>
  </si>
  <si>
    <t>Montáž profilů kontaktního zateplení ostatních stěnových, dilatačních apod. lepených do tmelu</t>
  </si>
  <si>
    <t>-1626402315</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</si>
  <si>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</si>
  <si>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"LS" (5+5)*(0+2*(1,5) + 0+2*(2,35))</t>
  </si>
  <si>
    <t>"LJ" ((2+4*5)*(0+2*(1,5) + 0+2*(2,35)) + (6)*(0+2*(1,5) + 0+2*(2,35)))</t>
  </si>
  <si>
    <t>"LS" (5+5)*(1*1,29+2*(1,5) + 1*0,98+2*(2,35))</t>
  </si>
  <si>
    <t>"LJ" ((2+4*5)*(1*2,1+2*(1,5) + 1*0,98+2*(2,35)) + (6)*(1*1,35+2*(1,5) + 1*0,98+2*(2,35)))</t>
  </si>
  <si>
    <t>"LS" (5+5)*(1*1,29+0 + 1*0,98+0)</t>
  </si>
  <si>
    <t>"LJ" ((2+4*5)*(1*2,1+0 + 1*0,98+0) + (6)*(1*1,35+0 + 1*0,98+0))</t>
  </si>
  <si>
    <t>49</t>
  </si>
  <si>
    <t>59051480</t>
  </si>
  <si>
    <t>profil rohový Al s tkaninou kontaktního zateplení</t>
  </si>
  <si>
    <t>2033922207</t>
  </si>
  <si>
    <t>"LS" (5+5)*(0+2*(1,5) + 0+2*(2,35))*1,05</t>
  </si>
  <si>
    <t>"LJ" ((2+4*5)*(0+2*(1,5) + 0+2*(2,35)) + (6)*(0+2*(1,5) + 0+2*(2,35)))*1,05</t>
  </si>
  <si>
    <t>51</t>
  </si>
  <si>
    <t>59051476</t>
  </si>
  <si>
    <t>profil okenní začišťovací se sklovláknitou armovací tkaninou 9mm/2,4m</t>
  </si>
  <si>
    <t>1671668069</t>
  </si>
  <si>
    <t>"LS" (5+5)*(1*1,29+2*(1,5) + 1*0,98+2*(2,35))*1,05</t>
  </si>
  <si>
    <t>"LJ" ((2+4*5)*(1*2,1+2*(1,5) + 1*0,98+2*(2,35)) + (6)*(1*1,35+2*(1,5) + 1*0,98+2*(2,35)))*1,05</t>
  </si>
  <si>
    <t>52</t>
  </si>
  <si>
    <t>59051510</t>
  </si>
  <si>
    <t>profil okenní s nepřiznanou podomítkovou okapnicí PVC 2,0m s tkaninou</t>
  </si>
  <si>
    <t>-37842553</t>
  </si>
  <si>
    <t>"LS" (5+5)*(1*1,29+0 + 1*0,98+0)*1,05</t>
  </si>
  <si>
    <t>"LJ" ((2+4*5)*(1*2,1+0 + 1*0,98+0) + (6)*(1*1,35+0 + 1*0,98+0))*1,05</t>
  </si>
  <si>
    <t>53</t>
  </si>
  <si>
    <t>59051512</t>
  </si>
  <si>
    <t>profil parapetní napojovací se sklovláknitou armovací tkaninou PVC 2m</t>
  </si>
  <si>
    <t>1670155587</t>
  </si>
  <si>
    <t>290</t>
  </si>
  <si>
    <t>629991001</t>
  </si>
  <si>
    <t>Zakrytí vnějších ploch před znečištěním včetně pozdějšího odkrytí ploch podélných rovných (např. chodníků) fólií položenou volně</t>
  </si>
  <si>
    <t>406962660</t>
  </si>
  <si>
    <t xml:space="preserve">Poznámka k souboru cen:_x000D_
1. V ceně -1012 nejsou započteny náklady na dodávku a montáž začišťovací lišty; tyto se oceňují cenou 622 14-3004 této části katalogu a materiálem ve specifikaci._x000D_
</t>
  </si>
  <si>
    <t>ochrana zábradlí</t>
  </si>
  <si>
    <t>"LS" (5+5)*(3,17)*1,1</t>
  </si>
  <si>
    <t>"LJ" ((2+4*5)*(4,4) + (6)*(3,25))*1,1</t>
  </si>
  <si>
    <t>291</t>
  </si>
  <si>
    <t>629991012</t>
  </si>
  <si>
    <t>Zakrytí vnějších ploch před znečištěním včetně pozdějšího odkrytí výplní otvorů a svislých ploch fólií přilepenou na začišťovací lištu</t>
  </si>
  <si>
    <t>-368458563</t>
  </si>
  <si>
    <t>289</t>
  </si>
  <si>
    <t>629999030</t>
  </si>
  <si>
    <t>Příplatky k cenám úprav vnějších povrchů za zvýšenou pracnost při provádění prací menšího rozsahu omítané plochy do 10 m2</t>
  </si>
  <si>
    <t>-648880530</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</si>
  <si>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</si>
  <si>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Ostatní konstrukce a práce, bourání</t>
  </si>
  <si>
    <t>76</t>
  </si>
  <si>
    <t>949101111</t>
  </si>
  <si>
    <t>Lešení pomocné pracovní pro objekty pozemních staveb pro zatížení do 150 kg/m2, o výšce lešeňové podlahy do 1,9 m</t>
  </si>
  <si>
    <t>2139697615</t>
  </si>
  <si>
    <t>"LS" (5+5)*(3,17)*(0,6+0,6)</t>
  </si>
  <si>
    <t>"LJ" ((2+4*5)*(4,4) + (6)*(3,25))*(0,6+0,6)</t>
  </si>
  <si>
    <t>306</t>
  </si>
  <si>
    <t>952901111</t>
  </si>
  <si>
    <t>Vyčištění budov nebo objektů před předáním do užívání budov bytové nebo občanské výstavby, světlé výšky podlaží do 4 m</t>
  </si>
  <si>
    <t>1139757507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</si>
  <si>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</si>
  <si>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dotčený vnitřního prostoru a lodžie</t>
  </si>
  <si>
    <t>"LS" (5+5)*(3,17*(1,8+1,5))</t>
  </si>
  <si>
    <t>"LJ" ((2+4*5)*(4,4*(1,8+1,5)) + (6)*(3,25*(1,8+1,5)))</t>
  </si>
  <si>
    <t>100</t>
  </si>
  <si>
    <t>968062376</t>
  </si>
  <si>
    <t>Vybourání dřevěných rámů oken s křídly, dveřních zárubní, vrat, stěn, ostění nebo obkladů rámů oken s křídly zdvojených, plochy do 4 m2</t>
  </si>
  <si>
    <t>1558777438</t>
  </si>
  <si>
    <t xml:space="preserve">Poznámka k souboru cen:_x000D_
1. V cenách -2244 až -2747 jsou započteny i náklady na vyvěšení křídel._x000D_
</t>
  </si>
  <si>
    <t>"LJ" ((2+4*5)*(2,1*1,5) + (6)*(1,9*1,5) + (2+4*5+6)*(0,98*2,35))</t>
  </si>
  <si>
    <t>259</t>
  </si>
  <si>
    <t>968062377</t>
  </si>
  <si>
    <t>Vybourání dřevěných rámů oken s křídly, dveřních zárubní, vrat, stěn, ostění nebo obkladů rámů oken s křídly zdvojených, plochy přes 4 m2</t>
  </si>
  <si>
    <t>-56923521</t>
  </si>
  <si>
    <t>"LS" (5+5)*(2,95*2,6)</t>
  </si>
  <si>
    <t>261</t>
  </si>
  <si>
    <t>767416821</t>
  </si>
  <si>
    <t>Demontáž lehkých obvodových plášťů panelová (modulová) konstrukce výšky budovy do 6 m</t>
  </si>
  <si>
    <t>-1283630270</t>
  </si>
  <si>
    <t>"LS" (5+5)*(3,17*2,8 - 2,95*2,6)</t>
  </si>
  <si>
    <t>"LJ" ((2+4*5)*(4,4*2,8 - 2,1*1,5-0,98*2,35) + (6)*(3,25*2,8 - 1,9*1,5-0,98*2,35))</t>
  </si>
  <si>
    <t>266</t>
  </si>
  <si>
    <t>766441821</t>
  </si>
  <si>
    <t>Demontáž parapetních desek dřevěných nebo plastových šířky do 300 mm délky přes 1m</t>
  </si>
  <si>
    <t>-66060134</t>
  </si>
  <si>
    <t>"LJ" ((2+4*5) + (6))</t>
  </si>
  <si>
    <t>262</t>
  </si>
  <si>
    <t>977311111</t>
  </si>
  <si>
    <t>Řezání stávajících betonových mazanin bez vyztužení hloubky do 50 mm</t>
  </si>
  <si>
    <t>-1898981584</t>
  </si>
  <si>
    <t>"LS" 2*(5+5)*(3,17)</t>
  </si>
  <si>
    <t>"LJ" 2*((2+4*5)*(4,4) + (6)*(3,25))</t>
  </si>
  <si>
    <t>997</t>
  </si>
  <si>
    <t>Přesun sutě</t>
  </si>
  <si>
    <t>114</t>
  </si>
  <si>
    <t>997013212</t>
  </si>
  <si>
    <t>Vnitrostaveništní doprava suti a vybouraných hmot vodorovně do 50 m svisle ručně pro budovy a haly výšky přes 6 do 9 m</t>
  </si>
  <si>
    <t>t</t>
  </si>
  <si>
    <t>267412253</t>
  </si>
  <si>
    <t>115</t>
  </si>
  <si>
    <t>997013501</t>
  </si>
  <si>
    <t>Odvoz suti a vybouraných hmot na skládku nebo meziskládku se složením, na vzdálenost do 1 km</t>
  </si>
  <si>
    <t>82027274</t>
  </si>
  <si>
    <t>116</t>
  </si>
  <si>
    <t>997013509</t>
  </si>
  <si>
    <t>Odvoz suti a vybouraných hmot na skládku nebo meziskládku se složením, na vzdálenost Příplatek k ceně za každý další i započatý 1 km přes 1 km</t>
  </si>
  <si>
    <t>1245680730</t>
  </si>
  <si>
    <t>117</t>
  </si>
  <si>
    <t>997013801</t>
  </si>
  <si>
    <t>Poplatek za uložení stavebního odpadu na skládce (skládkovné) z prostého betonu zatříděného do Katalogu odpadů pod kódem 170 101</t>
  </si>
  <si>
    <t>-105861867</t>
  </si>
  <si>
    <t>16,086*0,2 'Přepočtené koeficientem množství</t>
  </si>
  <si>
    <t>118</t>
  </si>
  <si>
    <t>997013803</t>
  </si>
  <si>
    <t>Poplatek za uložení stavebního odpadu na skládce (skládkovné) cihelného zatříděného do Katalogu odpadů pod kódem 170 102</t>
  </si>
  <si>
    <t>-2087969545</t>
  </si>
  <si>
    <t>119</t>
  </si>
  <si>
    <t>997013807</t>
  </si>
  <si>
    <t>Poplatek za uložení stavebního odpadu na skládce (skládkovné) z tašek a keramických výrobků zatříděného do Katalogu odpadů pod kódem 170 103</t>
  </si>
  <si>
    <t>-2020498805</t>
  </si>
  <si>
    <t>120</t>
  </si>
  <si>
    <t>997013811</t>
  </si>
  <si>
    <t>Poplatek za uložení stavebního odpadu na skládce (skládkovné) dřevěného zatříděného do Katalogu odpadů pod kódem 170 201</t>
  </si>
  <si>
    <t>1838147683</t>
  </si>
  <si>
    <t>121</t>
  </si>
  <si>
    <t>997013814</t>
  </si>
  <si>
    <t>Poplatek za uložení stavebního odpadu na skládce (skládkovné) z izolačních materiálů zatříděného do Katalogu odpadů pod kódem 170 604</t>
  </si>
  <si>
    <t>1225897520</t>
  </si>
  <si>
    <t>16,086*0,1 'Přepočtené koeficientem množství</t>
  </si>
  <si>
    <t>122</t>
  </si>
  <si>
    <t>997013831</t>
  </si>
  <si>
    <t>Poplatek za uložení stavebního odpadu na skládce (skládkovné) směsného stavebního a demoličního zatříděného do Katalogu odpadů pod kódem 170 904</t>
  </si>
  <si>
    <t>2024895807</t>
  </si>
  <si>
    <t>998</t>
  </si>
  <si>
    <t>Přesun hmot</t>
  </si>
  <si>
    <t>292</t>
  </si>
  <si>
    <t>998014022</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</si>
  <si>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vícepodlažní, výšky přes 18 do 52 m</t>
  </si>
  <si>
    <t>1611410802</t>
  </si>
  <si>
    <t xml:space="preserve">Poznámka k souboru cen:_x000D_
1. Pokud se prefabrikáty složí přímo do prostoru technologické manipulace (pracovní zóna jeřábu), nezapočítává se jejich hmotnost do hmotnosti pro výpočet přesunu hmot._x000D_
</t>
  </si>
  <si>
    <t>PSV</t>
  </si>
  <si>
    <t>Práce a dodávky PSV</t>
  </si>
  <si>
    <t>711</t>
  </si>
  <si>
    <t>Izolace proti vodě, vlhkosti a plynům</t>
  </si>
  <si>
    <t>124</t>
  </si>
  <si>
    <t>711191201</t>
  </si>
  <si>
    <t>Provedení izolace proti zemní vlhkosti hydroizolační stěrkou na ploše vodorovné V dvouvrstvá na betonu</t>
  </si>
  <si>
    <t>-1692325332</t>
  </si>
  <si>
    <t xml:space="preserve">Poznámka k souboru cen:_x000D_
1. V cenách nejsou započteny náklady na dodávku materiálu, tyto se oceňují ve specifikaci._x000D_
</t>
  </si>
  <si>
    <t>hydroizolace vodor penetrace</t>
  </si>
  <si>
    <t>"LS" 2*(5+5)*(3,17)*0,1</t>
  </si>
  <si>
    <t>"LJ" 2*((2+4*5)*(4,4) + (6)*(3,25))*0,1</t>
  </si>
  <si>
    <t>hydroizolace vodor</t>
  </si>
  <si>
    <t>125</t>
  </si>
  <si>
    <t>24617152X01</t>
  </si>
  <si>
    <t>hmota nátěrová penetrační - bitumenovým základním nátěr</t>
  </si>
  <si>
    <t>litr</t>
  </si>
  <si>
    <t>32</t>
  </si>
  <si>
    <t>2042124758</t>
  </si>
  <si>
    <t>Poznámka k položce:_x000D_
penetrace podkladu bitumenovým základním nátěrem (aplikace štětcem a nebo nátěrem min. 2 vrstvy na dobře proschlý podklad, hustota cca 1,01 kg/dm3/, podíl pevných částic cca 61 % , spotřeba 200-250 ml/m2/ na 1 nátěr, teplota při zpracování/ teplota podkladu +5 °C až +30 °C)</t>
  </si>
  <si>
    <t>"LS" 2*(5+5)*(3,17)*0,1*0,25</t>
  </si>
  <si>
    <t>"LJ" 2*((2+4*5)*(4,4) + (6)*(3,25))*0,1*0,25</t>
  </si>
  <si>
    <t>126</t>
  </si>
  <si>
    <t>24617150X01</t>
  </si>
  <si>
    <t>dvousložková bitumenová hydroizolační stěrka</t>
  </si>
  <si>
    <t>kg</t>
  </si>
  <si>
    <t>-1610188571</t>
  </si>
  <si>
    <t>Poznámka k položce:_x000D_
dvousložková silnovrstvá hydroizolační stěrka na bázi bitumenů plněná polystyrenem v celkové konečné tl. min. 3 mm (vodotěsnost W2A, reakce na oheň E, pevnost v tlaku 0,3 MN/m2/, součinitel difúze radonu 3,96.10-12/ m2//s, hustota cca 0,7 kg/dm3/, teplota při zpracování/teplota podkladu +5 °C až +30 °C, doba zpracovatelnosti cca 60 min, vytažená 300 mm nad úroveň terénu) stěrka bude celoplošně vyztužena systémovou textilií</t>
  </si>
  <si>
    <t>"LS" 2*(5+5)*(3,17)*0,1*2,8</t>
  </si>
  <si>
    <t>"LJ" 2*((2+4*5)*(4,4) + (6)*(3,25))*0,1*2,8</t>
  </si>
  <si>
    <t>127</t>
  </si>
  <si>
    <t>711192202</t>
  </si>
  <si>
    <t>Provedení izolace proti zemní vlhkosti hydroizolační stěrkou na ploše svislé S dvouvrstvá na zdivu</t>
  </si>
  <si>
    <t>-1117674760</t>
  </si>
  <si>
    <t>hydroizolace svis penetrace</t>
  </si>
  <si>
    <t>"LS" 2*(5+5)*(3,17)*0,2</t>
  </si>
  <si>
    <t>"LJ" 2*((2+4*5)*(4,4) + (6)*(3,25))*0,2</t>
  </si>
  <si>
    <t>hydroizolace svis</t>
  </si>
  <si>
    <t>128</t>
  </si>
  <si>
    <t>-24801052</t>
  </si>
  <si>
    <t>"LS" 2*(5+5)*(3,17)*0,2*0,25</t>
  </si>
  <si>
    <t>"LJ" 2*((2+4*5)*(4,4) + (6)*(3,25))*0,2*0,25</t>
  </si>
  <si>
    <t>129</t>
  </si>
  <si>
    <t>-1840060821</t>
  </si>
  <si>
    <t>"LS" 2*(5+5)*(3,17)*0,2*2,8</t>
  </si>
  <si>
    <t>"LJ" 2*((2+4*5)*(4,4) + (6)*(3,25))*0,2*2,8</t>
  </si>
  <si>
    <t>130</t>
  </si>
  <si>
    <t>711199101</t>
  </si>
  <si>
    <t>Provedení izolace proti zemní vlhkosti hydroizolační stěrkou doplňků vodotěsné těsnící pásky pro dilatační a styčné spáry</t>
  </si>
  <si>
    <t>1368303033</t>
  </si>
  <si>
    <t>131</t>
  </si>
  <si>
    <t>28355200</t>
  </si>
  <si>
    <t>páska pružná těsnící hydroizolační š do 125mm</t>
  </si>
  <si>
    <t>-1765526965</t>
  </si>
  <si>
    <t>305</t>
  </si>
  <si>
    <t>998711103</t>
  </si>
  <si>
    <t>Přesun hmot pro izolace proti vodě, vlhkosti a plynům stanovený z hmotnosti přesunovaného materiálu vodorovná dopravní vzdálenost do 50 m v objektech výšky přes 12 do 60 m</t>
  </si>
  <si>
    <t>-87306949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</si>
  <si>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</si>
  <si>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735</t>
  </si>
  <si>
    <t>Ústřední vytápění - otopná tělesa</t>
  </si>
  <si>
    <t>263</t>
  </si>
  <si>
    <t>735151821</t>
  </si>
  <si>
    <t>Demontáž otopných těles panelových dvouřadých stavební délky do 1500 mm</t>
  </si>
  <si>
    <t>-347331514</t>
  </si>
  <si>
    <t>264</t>
  </si>
  <si>
    <t>735159220</t>
  </si>
  <si>
    <t>Montáž otopných těles panelových dvouřadých, stavební délky přes 1140 do 1500 mm</t>
  </si>
  <si>
    <t>1516926460</t>
  </si>
  <si>
    <t>265</t>
  </si>
  <si>
    <t>998735103</t>
  </si>
  <si>
    <t>Přesun hmot pro otopná tělesa stanovený z hmotnosti přesunovaného materiálu vodorovná dopravní vzdálenost do 50 m v objektech výšky přes 12 do 24 m</t>
  </si>
  <si>
    <t>639279578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</si>
  <si>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</si>
  <si>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749</t>
  </si>
  <si>
    <t>Elektromontáže - ostatní práce a konstrukce</t>
  </si>
  <si>
    <t>310</t>
  </si>
  <si>
    <t>210X501</t>
  </si>
  <si>
    <t>Úprava elektroinstalace v pův. konstrukci</t>
  </si>
  <si>
    <t>ks</t>
  </si>
  <si>
    <t>-1100119761</t>
  </si>
  <si>
    <t>764</t>
  </si>
  <si>
    <t>Konstrukce klempířské</t>
  </si>
  <si>
    <t>159</t>
  </si>
  <si>
    <t>764002851</t>
  </si>
  <si>
    <t>Demontáž klempířských konstrukcí oplechování parapetů do suti</t>
  </si>
  <si>
    <t>-2025707334</t>
  </si>
  <si>
    <t>"LS" (5+5)*(2,95)</t>
  </si>
  <si>
    <t>"LJ" ((2+4*5)*(2,1) + (6)*(1,9) + (2+4*5+6)*(0,98))</t>
  </si>
  <si>
    <t>160</t>
  </si>
  <si>
    <t>764226444</t>
  </si>
  <si>
    <t>Oplechování parapetů z hliníkového plechu rovných celoplošně lepené, bez rohů rš 330 mm</t>
  </si>
  <si>
    <t>1167391912</t>
  </si>
  <si>
    <t>268</t>
  </si>
  <si>
    <t>764226465</t>
  </si>
  <si>
    <t>Oplechování parapetů z hliníkového plechu rovných celoplošně lepené, bez rohů Příplatek k cenám za zvýšenou pracnost při provedení rohu nebo koutu do rš 400 mm</t>
  </si>
  <si>
    <t>-704127828</t>
  </si>
  <si>
    <t>"LS" 2*(5+5)*2</t>
  </si>
  <si>
    <t>"LJ" 2*((2+4*5)*2 + (6)*2)</t>
  </si>
  <si>
    <t>303</t>
  </si>
  <si>
    <t>998764103</t>
  </si>
  <si>
    <t>Přesun hmot pro konstrukce klempířské stanovený z hmotnosti přesunovaného materiálu vodorovná dopravní vzdálenost do 50 m v objektech výšky přes 12 do 24 m</t>
  </si>
  <si>
    <t>-1725706780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</si>
  <si>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</si>
  <si>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</si>
  <si>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</si>
  <si>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163</t>
  </si>
  <si>
    <t>766622131</t>
  </si>
  <si>
    <t>Montáž oken plastových včetně montáže rámu plochy přes 1 m2 otevíravých do zdiva, výšky do 1,5 m</t>
  </si>
  <si>
    <t>543808064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</si>
  <si>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</si>
  <si>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"LS" (5+5)*(1,29*(1,5))</t>
  </si>
  <si>
    <t>"LJ" ((2+4*5)*(2,1*(1,5)) + (6)*(1,35*(1,5)))</t>
  </si>
  <si>
    <t>295</t>
  </si>
  <si>
    <t>61143737X05</t>
  </si>
  <si>
    <t>okno plastové jednokřídlé otevíravé a sklápěcí 1290 x 1500 mm</t>
  </si>
  <si>
    <t>333089148</t>
  </si>
  <si>
    <t>Poznámka k položce:_x000D_
barva bílá, izolační dvojsklo 4-16-4, celoobvodové kování včetně kličky, U = 1,2 W/(m2.K)</t>
  </si>
  <si>
    <t>"LJ" (0)</t>
  </si>
  <si>
    <t>296</t>
  </si>
  <si>
    <t>61143744X05</t>
  </si>
  <si>
    <t>okno plastové jednokřídlé otevíravé a sklápěcí 1350 x 1500 mm</t>
  </si>
  <si>
    <t>1231836101</t>
  </si>
  <si>
    <t>297</t>
  </si>
  <si>
    <t>61143793X05</t>
  </si>
  <si>
    <t>okno plastové dvoukřídlé otevíravé a sklápěcí 2100 x 1500 mm</t>
  </si>
  <si>
    <t>-1038208559</t>
  </si>
  <si>
    <t>"LJ" ((2+4*5) + (0))</t>
  </si>
  <si>
    <t>293</t>
  </si>
  <si>
    <t>766641131</t>
  </si>
  <si>
    <t>Montáž balkónových dveří dřevěných nebo plastových včetně rámu zdvojených do zdiva jednokřídlových bez nadsvětlíku</t>
  </si>
  <si>
    <t>1896505317</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</si>
  <si>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</si>
  <si>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294</t>
  </si>
  <si>
    <t>61144139X05</t>
  </si>
  <si>
    <t>okno plastové jednokřídlé otevíravé a sklápěcí 980 x 2350 mm</t>
  </si>
  <si>
    <t>-1797469014</t>
  </si>
  <si>
    <t>187</t>
  </si>
  <si>
    <t>766691510X01</t>
  </si>
  <si>
    <t>Montáž ostatních truhlářských konstrukcí těsnění oken a balkónových dveří ve styku ostění s okenním rámem PT/PP páskou</t>
  </si>
  <si>
    <t>1053215564</t>
  </si>
  <si>
    <t xml:space="preserve">Poznámka k souboru cen:_x000D_
1. Cenami -8111 a -8112 se oceňuje montáž vrat oboru JKPOV 611._x000D_
2. Cenami -97 . . nelze oceňovat venkovní krycí lišty balkónových dveří; tato montáž se oceňuje cenou -1610._x000D_
</t>
  </si>
  <si>
    <t>PT páska</t>
  </si>
  <si>
    <t>PP páska</t>
  </si>
  <si>
    <t>188</t>
  </si>
  <si>
    <t>59071080</t>
  </si>
  <si>
    <t>fólie parotěsná exteriér těsnící připojovací spáry prosklené fasády  0,7x100mm</t>
  </si>
  <si>
    <t>754198185</t>
  </si>
  <si>
    <t>189</t>
  </si>
  <si>
    <t>59071054</t>
  </si>
  <si>
    <t>fólie okenní exteriér vodotěsná paropropustná PP s butylem 70mm</t>
  </si>
  <si>
    <t>-1782438073</t>
  </si>
  <si>
    <t>298</t>
  </si>
  <si>
    <t>766694111</t>
  </si>
  <si>
    <t>Montáž ostatních truhlářských konstrukcí parapetních desek dřevěných nebo plastových šířky do 300 mm, délky do 1000 mm</t>
  </si>
  <si>
    <t>-222471873</t>
  </si>
  <si>
    <t>300</t>
  </si>
  <si>
    <t>766694112</t>
  </si>
  <si>
    <t>Montáž ostatních truhlářských konstrukcí parapetních desek dřevěných nebo plastových šířky do 300 mm, délky přes 1000 do 1600 mm</t>
  </si>
  <si>
    <t>1633563738</t>
  </si>
  <si>
    <t>"LJ" (0 + (6))</t>
  </si>
  <si>
    <t>302</t>
  </si>
  <si>
    <t>766694113</t>
  </si>
  <si>
    <t>Montáž ostatních truhlářských konstrukcí parapetních desek dřevěných nebo plastových šířky do 300 mm, délky přes 1600 do 2600 mm</t>
  </si>
  <si>
    <t>661894729</t>
  </si>
  <si>
    <t>299</t>
  </si>
  <si>
    <t>61144400</t>
  </si>
  <si>
    <t>parapet plastový vnitřní komůrkový 180x20x1000mm</t>
  </si>
  <si>
    <t>-1975008857</t>
  </si>
  <si>
    <t>301</t>
  </si>
  <si>
    <t>61144019</t>
  </si>
  <si>
    <t>koncovka k parapetu plastovému vnitřnímu 1 pár</t>
  </si>
  <si>
    <t>sada</t>
  </si>
  <si>
    <t>1370097639</t>
  </si>
  <si>
    <t>"LS" (5+5)*2</t>
  </si>
  <si>
    <t>"LJ" ((2+4*5)*2 + (6)*2)</t>
  </si>
  <si>
    <t>304</t>
  </si>
  <si>
    <t>998766103</t>
  </si>
  <si>
    <t>Přesun hmot pro konstrukce truhlářské stanovený z hmotnosti přesunovaného materiálu vodorovná dopravní vzdálenost do 50 m v objektech výšky přes 12 do 24 m</t>
  </si>
  <si>
    <t>-1789616710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</si>
  <si>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</si>
  <si>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784</t>
  </si>
  <si>
    <t>Dokončovací práce - malby a tapety</t>
  </si>
  <si>
    <t>244</t>
  </si>
  <si>
    <t>784221111</t>
  </si>
  <si>
    <t>Malby z malířských směsí otěruvzdorných za sucha dvojnásobné, bílé za sucha otěruvzdorné středně v místnostech výšky do 3,80 m</t>
  </si>
  <si>
    <t>-2048510930</t>
  </si>
  <si>
    <t>VRN4</t>
  </si>
  <si>
    <t>Inženýrská činnost</t>
  </si>
  <si>
    <t>250</t>
  </si>
  <si>
    <t>059X961</t>
  </si>
  <si>
    <t>Vyklizení a ochrana stávajících zařízení prostorů dotčených stavbou</t>
  </si>
  <si>
    <t>-923618025</t>
  </si>
  <si>
    <t>Poznámka k položce:_x000D_
Vyklizení prostorů 2NP a půdy, vyklizení prostorů 1NP, ochrana stávajícího zařízení - nábytku, ZTI</t>
  </si>
  <si>
    <t>311</t>
  </si>
  <si>
    <t>735X562</t>
  </si>
  <si>
    <t>Vypuštění a opětovné napuštění topné vody v objektu včetně dodávky upravené vody</t>
  </si>
  <si>
    <t>518396049</t>
  </si>
  <si>
    <t>312</t>
  </si>
  <si>
    <t>735X563</t>
  </si>
  <si>
    <t>Vyregulování topné soustavy</t>
  </si>
  <si>
    <t>hod</t>
  </si>
  <si>
    <t>-2023694632</t>
  </si>
  <si>
    <t>245</t>
  </si>
  <si>
    <t>735X202020</t>
  </si>
  <si>
    <t>-2128355892</t>
  </si>
  <si>
    <t>Poznámka k položce:_x000D_
Před předáním. Vyhotovení zápisu s popisem postupu zprovoznění, výsledků seřízení, výsledků zkoušek, atd. Zařízení musí být před předáním bez závad.</t>
  </si>
  <si>
    <t>246</t>
  </si>
  <si>
    <t>735X202030</t>
  </si>
  <si>
    <t>-1502591804</t>
  </si>
  <si>
    <t>Poznámka k položce:_x000D_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</si>
  <si>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252</t>
  </si>
  <si>
    <t>99822004</t>
  </si>
  <si>
    <t>272053893</t>
  </si>
  <si>
    <t>Poznámka k položce:_x000D_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realizací._x000D_
Dokumentace je vypracována dodavatelem technologie či stavební části a je předána provozovateli jako součást komplexní dodávky technologie či stavební části.</t>
  </si>
  <si>
    <t>253</t>
  </si>
  <si>
    <t>005241010X</t>
  </si>
  <si>
    <t>-795586840</t>
  </si>
  <si>
    <t>Poznámka k položce:_x000D_
Dokumentace bude vypracována na úrovni prováděcí dokumentace (textová a výkresová část, specifikace skutečně použitého materiálu, zařízení a výrobků) a bude, pokud nebude smlouvou určeno jinak, předána 4 x v papírové podobě, 2 x elektronicky na CD ve formátu *.pdf, 2 x elektronicky výkresová část na CD ve formátu *.dwg. Dokumentace musí být dodána tak, aby provozovatel mohl provádět komplexní provoz, údržbu, servis i případné budoucí zmněny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	._x000D_
Dokumentace je vypracována dodavatelem technologie či stavební části a je předána provozovateli jako součást komplexní dodávky technologie či stavební části.</t>
  </si>
  <si>
    <t>254</t>
  </si>
  <si>
    <t>9988741</t>
  </si>
  <si>
    <t>-695913004</t>
  </si>
  <si>
    <t>Poznámka k položce:_x000D_
např. přizpůsobování stavby nových rozvodů a zařízení, ostatním stávajícícm zařízením a stavební části, zjištění při výkopových pracech, zjištění ponechávaného stavu při demontážích, provádění funkčních zkoušek a montáže s vazbou na zkoušky a montáž ostatních částí stavby, atd., a veškeré ostatní práce potřebné pro řádné dokončení díla a to i v souvislosti jeho povinností provedení komplexního seznámení se a komplexní kontroly zadávací projektové dokumentace. Provedení tzv. "Vytýkacího řízení" a tzv. "Ztotožnění" dodavatele se zadávací dokumentací.</t>
  </si>
  <si>
    <t>255</t>
  </si>
  <si>
    <t>9988744</t>
  </si>
  <si>
    <t>1531010884</t>
  </si>
  <si>
    <t>Poznámka k položce:_x000D_
např. přizpůsobování stavby nových rozvodů a zařízení ostatním stávajícícm zařízením a stavební části, zjištění při průzkumných pracích, zjištění ponechávaného stavu při demontážích, drobný materiál jako např. těsnění, atd., a veškerý ostatní materiál a výrobky potřebné pro řádné dokončení díla a to i v souvislosti jeho povinností provedení komplexního seznámení se a komplexní kontroly zadávací projektové dokumentace. Provedení tzv. "Vytýkacího řízení" a tzv. "Ztotožnění" dodavatele se zadávací dokumentací.</t>
  </si>
  <si>
    <t>251</t>
  </si>
  <si>
    <t>210020952X001</t>
  </si>
  <si>
    <t>Výstražné, informační, bezpečnostní a další tabulky</t>
  </si>
  <si>
    <t>-1851745230</t>
  </si>
  <si>
    <t>257</t>
  </si>
  <si>
    <t>005211091X</t>
  </si>
  <si>
    <t>-766685564</t>
  </si>
  <si>
    <t>258</t>
  </si>
  <si>
    <t>005211092X</t>
  </si>
  <si>
    <t>Průběžný úklid</t>
  </si>
  <si>
    <t>1333133302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</si>
  <si>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</si>
  <si>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</si>
  <si>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</si>
  <si>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</si>
  <si>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</si>
  <si>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</si>
  <si>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</si>
  <si>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</si>
  <si>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</si>
  <si>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</si>
  <si>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</si>
  <si>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</si>
  <si>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</si>
  <si>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</si>
  <si>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</si>
  <si>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</si>
  <si>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</si>
  <si>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</si>
  <si>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</si>
  <si>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</si>
  <si>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</si>
  <si>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</si>
  <si>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</si>
  <si>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</si>
  <si>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</si>
  <si>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</si>
  <si>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</si>
  <si>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</si>
  <si>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</si>
  <si>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</si>
  <si>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</si>
  <si>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</si>
  <si>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</si>
  <si>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</si>
  <si>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</si>
  <si>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</si>
  <si>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</si>
  <si>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</si>
  <si>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</si>
  <si>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</si>
  <si>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</si>
  <si>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</si>
  <si>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</si>
  <si>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</si>
  <si>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</si>
  <si>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</si>
  <si>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</si>
  <si>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</si>
  <si>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</si>
  <si>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</si>
  <si>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</si>
  <si>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</si>
  <si>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</si>
  <si>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</si>
  <si>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</si>
  <si>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</si>
  <si>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</si>
  <si>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</si>
  <si>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</si>
  <si>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</si>
  <si>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</si>
  <si>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</si>
  <si>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</si>
  <si>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</si>
  <si>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</si>
  <si>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</si>
  <si>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</si>
  <si>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</si>
  <si>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</si>
  <si>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</si>
  <si>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</si>
  <si>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</si>
  <si>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</si>
  <si>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</si>
  <si>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</si>
  <si>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</si>
  <si>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</si>
  <si>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</si>
  <si>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</si>
  <si>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</si>
  <si>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</si>
  <si>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</si>
  <si>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</si>
  <si>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</si>
  <si>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</si>
  <si>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</si>
  <si>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</si>
  <si>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</si>
  <si>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</si>
  <si>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</si>
  <si>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</si>
  <si>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</si>
  <si>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</si>
  <si>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</si>
  <si>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</si>
  <si>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</si>
  <si>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</si>
  <si>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</si>
  <si>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</si>
  <si>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</si>
  <si>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</si>
  <si>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</si>
  <si>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</si>
  <si>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</si>
  <si>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</si>
  <si>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</si>
  <si>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</si>
  <si>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</si>
  <si>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</si>
  <si>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</si>
  <si>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</si>
  <si>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</si>
  <si>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</si>
  <si>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</si>
  <si>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</si>
  <si>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</si>
  <si>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</si>
  <si>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</si>
  <si>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</si>
  <si>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</si>
  <si>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</si>
  <si>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</si>
  <si>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</si>
  <si>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</si>
  <si>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</si>
  <si>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</si>
  <si>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</si>
  <si>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</si>
  <si>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</si>
  <si>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</si>
  <si>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</si>
  <si>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</si>
  <si>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</si>
  <si>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</si>
  <si>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</si>
  <si>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</si>
  <si>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</si>
  <si>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</si>
  <si>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</si>
  <si>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</si>
  <si>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</si>
  <si>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</si>
  <si>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</si>
  <si>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</si>
  <si>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</si>
  <si>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</si>
  <si>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</si>
  <si>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</si>
  <si>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</si>
  <si>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</si>
  <si>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</si>
  <si>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</si>
  <si>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</si>
  <si>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</si>
  <si>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</si>
  <si>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</si>
  <si>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</si>
  <si>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</si>
  <si>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</si>
  <si>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</si>
  <si>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</si>
  <si>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</si>
  <si>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</si>
  <si>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</si>
  <si>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</si>
  <si>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</si>
  <si>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</si>
  <si>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</si>
  <si>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</si>
  <si>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</si>
  <si>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</si>
  <si>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</si>
  <si>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</si>
  <si>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</si>
  <si>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</si>
  <si>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</si>
  <si>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</si>
  <si>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</si>
  <si>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</si>
  <si>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</si>
  <si>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</si>
  <si>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</si>
  <si>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</si>
  <si>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Rekonstrukce objektu - 0812017</t>
  </si>
  <si>
    <t>Fr. Kotyzy 1026, Rokycany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</si>
</sst>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4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pplyProtection="1">
      <alignment horizontal="left" vertical="top"/>
      <protection locked="0"/>
    </xf>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4" fontId="18" fillId="0" borderId="0" xfId="0" applyNumberFormat="1" applyFont="1" applyAlignment="1" applyProtection="1">
      <alignment vertical="center"/>
    </xf>
    <xf numFmtId="0" fontId="1"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1" fillId="4" borderId="7" xfId="0" applyFont="1" applyFill="1" applyBorder="1" applyAlignment="1" applyProtection="1">
      <alignment horizontal="center" vertical="center"/>
    </xf>
    <xf numFmtId="0" fontId="25" fillId="0" borderId="0" xfId="0" applyFont="1" applyAlignment="1" applyProtection="1">
      <alignment horizontal="left" vertical="center" wrapText="1"/>
    </xf>
    <xf numFmtId="0" fontId="29"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1" fillId="0" borderId="1" xfId="0" applyFont="1" applyBorder="1" applyAlignment="1">
      <alignment horizontal="left" vertical="top"/>
    </xf>
    <xf numFmtId="0" fontId="41" fillId="0" borderId="1" xfId="0" applyFont="1" applyBorder="1" applyAlignment="1">
      <alignment horizontal="left" vertical="center"/>
    </xf>
    <xf numFmtId="0" fontId="40" fillId="0" borderId="29" xfId="0" applyFont="1" applyBorder="1" applyAlignment="1">
      <alignment horizontal="left"/>
    </xf>
    <xf numFmtId="0" fontId="39" fillId="0" borderId="1" xfId="0" applyFont="1" applyBorder="1" applyAlignment="1">
      <alignment horizontal="center" vertical="center" wrapText="1"/>
    </xf>
    <xf numFmtId="0" fontId="39" fillId="0" borderId="1" xfId="0" applyFont="1" applyBorder="1" applyAlignment="1">
      <alignment horizontal="center" vertical="center"/>
    </xf>
    <xf numFmtId="0" fontId="41" fillId="0" borderId="1" xfId="0" applyFont="1" applyBorder="1" applyAlignment="1">
      <alignment horizontal="left" vertical="center" wrapText="1"/>
    </xf>
    <xf numFmtId="49" fontId="41" fillId="0" borderId="1" xfId="0" applyNumberFormat="1" applyFont="1" applyBorder="1" applyAlignment="1">
      <alignment horizontal="left" vertical="center" wrapText="1"/>
    </xf>
    <xf numFmtId="0" fontId="40"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opLeftCell="A37" workbookViewId="0">
      <selection activeCell="AC13" sqref="AC13"/>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49"/>
      <c r="AS2" s="349"/>
      <c r="AT2" s="349"/>
      <c r="AU2" s="349"/>
      <c r="AV2" s="349"/>
      <c r="AW2" s="349"/>
      <c r="AX2" s="349"/>
      <c r="AY2" s="349"/>
      <c r="AZ2" s="349"/>
      <c r="BA2" s="349"/>
      <c r="BB2" s="349"/>
      <c r="BC2" s="349"/>
      <c r="BD2" s="349"/>
      <c r="BE2" s="349"/>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61" t="s">
        <v>14</v>
      </c>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23"/>
      <c r="AQ5" s="23"/>
      <c r="AR5" s="21"/>
      <c r="BE5" s="340" t="s">
        <v>15</v>
      </c>
      <c r="BS5" s="18" t="s">
        <v>6</v>
      </c>
    </row>
    <row r="6" spans="1:74" s="1" customFormat="1" ht="36.950000000000003" customHeight="1">
      <c r="B6" s="22"/>
      <c r="C6" s="23"/>
      <c r="D6" s="29" t="s">
        <v>16</v>
      </c>
      <c r="E6" s="23"/>
      <c r="F6" s="23"/>
      <c r="G6" s="23"/>
      <c r="H6" s="23"/>
      <c r="I6" s="23"/>
      <c r="J6" s="23"/>
      <c r="K6" s="363" t="s">
        <v>960</v>
      </c>
      <c r="L6" s="362"/>
      <c r="M6" s="362"/>
      <c r="N6" s="362"/>
      <c r="O6" s="362"/>
      <c r="P6" s="362"/>
      <c r="Q6" s="362"/>
      <c r="R6" s="362"/>
      <c r="S6" s="362"/>
      <c r="T6" s="362"/>
      <c r="U6" s="362"/>
      <c r="V6" s="362"/>
      <c r="W6" s="362"/>
      <c r="X6" s="362"/>
      <c r="Y6" s="362"/>
      <c r="Z6" s="362"/>
      <c r="AA6" s="362"/>
      <c r="AB6" s="362"/>
      <c r="AC6" s="362"/>
      <c r="AD6" s="362"/>
      <c r="AE6" s="362"/>
      <c r="AF6" s="362"/>
      <c r="AG6" s="362"/>
      <c r="AH6" s="362"/>
      <c r="AI6" s="362"/>
      <c r="AJ6" s="362"/>
      <c r="AK6" s="362"/>
      <c r="AL6" s="362"/>
      <c r="AM6" s="362"/>
      <c r="AN6" s="362"/>
      <c r="AO6" s="362"/>
      <c r="AP6" s="23"/>
      <c r="AQ6" s="23"/>
      <c r="AR6" s="21"/>
      <c r="BE6" s="341"/>
      <c r="BS6" s="18" t="s">
        <v>6</v>
      </c>
    </row>
    <row r="7" spans="1:74" s="1" customFormat="1" ht="12" customHeight="1">
      <c r="B7" s="22"/>
      <c r="C7" s="23"/>
      <c r="D7" s="30" t="s">
        <v>17</v>
      </c>
      <c r="E7" s="23"/>
      <c r="F7" s="23"/>
      <c r="G7" s="23"/>
      <c r="H7" s="23"/>
      <c r="I7" s="23"/>
      <c r="J7" s="23"/>
      <c r="K7" s="28" t="s">
        <v>18</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20</v>
      </c>
      <c r="AO7" s="23"/>
      <c r="AP7" s="23"/>
      <c r="AQ7" s="23"/>
      <c r="AR7" s="21"/>
      <c r="BE7" s="341"/>
      <c r="BS7" s="18" t="s">
        <v>6</v>
      </c>
    </row>
    <row r="8" spans="1:74" s="1" customFormat="1" ht="12" customHeight="1">
      <c r="B8" s="22"/>
      <c r="C8" s="23"/>
      <c r="D8" s="30" t="s">
        <v>21</v>
      </c>
      <c r="E8" s="23"/>
      <c r="F8" s="23"/>
      <c r="G8" s="23"/>
      <c r="H8" s="23"/>
      <c r="I8" s="23"/>
      <c r="J8" s="23"/>
      <c r="K8" s="28" t="s">
        <v>961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341"/>
      <c r="BS8" s="18" t="s">
        <v>6</v>
      </c>
    </row>
    <row r="9" spans="1:74" s="1" customFormat="1" ht="29.25" customHeight="1">
      <c r="B9" s="22"/>
      <c r="C9" s="23"/>
      <c r="D9" s="27" t="s">
        <v>24</v>
      </c>
      <c r="E9" s="23"/>
      <c r="F9" s="23"/>
      <c r="G9" s="23"/>
      <c r="H9" s="23"/>
      <c r="I9" s="23"/>
      <c r="J9" s="23"/>
      <c r="K9" s="32" t="s">
        <v>25</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26</v>
      </c>
      <c r="AL9" s="23"/>
      <c r="AM9" s="23"/>
      <c r="AN9" s="32" t="s">
        <v>27</v>
      </c>
      <c r="AO9" s="23"/>
      <c r="AP9" s="23"/>
      <c r="AQ9" s="23"/>
      <c r="AR9" s="21"/>
      <c r="BE9" s="341"/>
      <c r="BS9" s="18" t="s">
        <v>6</v>
      </c>
    </row>
    <row r="10" spans="1:74" s="1" customFormat="1" ht="12" customHeight="1">
      <c r="B10" s="22"/>
      <c r="C10" s="23"/>
      <c r="D10" s="30"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29</v>
      </c>
      <c r="AL10" s="23"/>
      <c r="AM10" s="23"/>
      <c r="AN10" s="28" t="s">
        <v>30</v>
      </c>
      <c r="AO10" s="23"/>
      <c r="AP10" s="23"/>
      <c r="AQ10" s="23"/>
      <c r="AR10" s="21"/>
      <c r="BE10" s="341"/>
      <c r="BS10" s="18" t="s">
        <v>6</v>
      </c>
    </row>
    <row r="11" spans="1:74" s="1" customFormat="1" ht="18.399999999999999" customHeight="1">
      <c r="B11" s="22"/>
      <c r="C11" s="23"/>
      <c r="D11" s="23"/>
      <c r="E11" s="28" t="s">
        <v>31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32</v>
      </c>
      <c r="AL11" s="23"/>
      <c r="AM11" s="23"/>
      <c r="AN11" s="28" t="s">
        <v>33</v>
      </c>
      <c r="AO11" s="23"/>
      <c r="AP11" s="23"/>
      <c r="AQ11" s="23"/>
      <c r="AR11" s="21"/>
      <c r="BE11" s="341"/>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41"/>
      <c r="BS12" s="18" t="s">
        <v>6</v>
      </c>
    </row>
    <row r="13" spans="1:74" s="1" customFormat="1" ht="12" customHeight="1">
      <c r="B13" s="22"/>
      <c r="C13" s="23"/>
      <c r="D13" s="30" t="s">
        <v>34</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29</v>
      </c>
      <c r="AL13" s="23"/>
      <c r="AM13" s="23"/>
      <c r="AN13" s="33" t="s">
        <v>35</v>
      </c>
      <c r="AO13" s="23"/>
      <c r="AP13" s="23"/>
      <c r="AQ13" s="23"/>
      <c r="AR13" s="21"/>
      <c r="BE13" s="341"/>
      <c r="BS13" s="18" t="s">
        <v>6</v>
      </c>
    </row>
    <row r="14" spans="1:74" ht="12.75">
      <c r="B14" s="22"/>
      <c r="C14" s="23"/>
      <c r="D14" s="23"/>
      <c r="E14" s="364" t="s">
        <v>35</v>
      </c>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0" t="s">
        <v>32</v>
      </c>
      <c r="AL14" s="23"/>
      <c r="AM14" s="23"/>
      <c r="AN14" s="33" t="s">
        <v>35</v>
      </c>
      <c r="AO14" s="23"/>
      <c r="AP14" s="23"/>
      <c r="AQ14" s="23"/>
      <c r="AR14" s="21"/>
      <c r="BE14" s="341"/>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41"/>
      <c r="BS15" s="18" t="s">
        <v>4</v>
      </c>
    </row>
    <row r="16" spans="1:74" s="1" customFormat="1" ht="12" customHeight="1">
      <c r="B16" s="22"/>
      <c r="C16" s="23"/>
      <c r="D16" s="30" t="s">
        <v>36</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29</v>
      </c>
      <c r="AL16" s="23"/>
      <c r="AM16" s="23"/>
      <c r="AN16" s="28" t="s">
        <v>37</v>
      </c>
      <c r="AO16" s="23"/>
      <c r="AP16" s="23"/>
      <c r="AQ16" s="23"/>
      <c r="AR16" s="21"/>
      <c r="BE16" s="341"/>
      <c r="BS16" s="18" t="s">
        <v>4</v>
      </c>
    </row>
    <row r="17" spans="1:71" s="1" customFormat="1" ht="18.399999999999999" customHeight="1">
      <c r="B17" s="22"/>
      <c r="C17" s="23"/>
      <c r="D17" s="23"/>
      <c r="E17" s="28" t="s">
        <v>38</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32</v>
      </c>
      <c r="AL17" s="23"/>
      <c r="AM17" s="23"/>
      <c r="AN17" s="28" t="s">
        <v>39</v>
      </c>
      <c r="AO17" s="23"/>
      <c r="AP17" s="23"/>
      <c r="AQ17" s="23"/>
      <c r="AR17" s="21"/>
      <c r="BE17" s="341"/>
      <c r="BS17" s="18" t="s">
        <v>40</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41"/>
      <c r="BS18" s="18" t="s">
        <v>6</v>
      </c>
    </row>
    <row r="19" spans="1:71" s="1" customFormat="1" ht="12" customHeight="1">
      <c r="B19" s="22"/>
      <c r="C19" s="23"/>
      <c r="D19" s="30" t="s">
        <v>41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29</v>
      </c>
      <c r="AL19" s="23"/>
      <c r="AM19" s="23"/>
      <c r="AN19" s="28" t="s">
        <v>42</v>
      </c>
      <c r="AO19" s="23"/>
      <c r="AP19" s="23"/>
      <c r="AQ19" s="23"/>
      <c r="AR19" s="21"/>
      <c r="BE19" s="341"/>
      <c r="BS19" s="18" t="s">
        <v>6</v>
      </c>
    </row>
    <row r="20" spans="1:71" s="1" customFormat="1" ht="18.399999999999999"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32</v>
      </c>
      <c r="AL20" s="23"/>
      <c r="AM20" s="23"/>
      <c r="AN20" s="28" t="s">
        <v>42</v>
      </c>
      <c r="AO20" s="23"/>
      <c r="AP20" s="23"/>
      <c r="AQ20" s="23"/>
      <c r="AR20" s="21"/>
      <c r="BE20" s="341"/>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41"/>
    </row>
    <row r="22" spans="1:71" s="1" customFormat="1" ht="12" customHeight="1">
      <c r="B22" s="22"/>
      <c r="C22" s="23"/>
      <c r="D22" s="30"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41"/>
    </row>
    <row r="23" spans="1:71" s="1" customFormat="1" ht="293.25" customHeight="1">
      <c r="B23" s="22"/>
      <c r="C23" s="23"/>
      <c r="D23" s="23"/>
      <c r="E23" s="366" t="s">
        <v>45</v>
      </c>
      <c r="F23" s="366"/>
      <c r="G23" s="366"/>
      <c r="H23" s="366"/>
      <c r="I23" s="366"/>
      <c r="J23" s="366"/>
      <c r="K23" s="366"/>
      <c r="L23" s="366"/>
      <c r="M23" s="366"/>
      <c r="N23" s="366"/>
      <c r="O23" s="366"/>
      <c r="P23" s="366"/>
      <c r="Q23" s="366"/>
      <c r="R23" s="366"/>
      <c r="S23" s="366"/>
      <c r="T23" s="366"/>
      <c r="U23" s="366"/>
      <c r="V23" s="366"/>
      <c r="W23" s="366"/>
      <c r="X23" s="366"/>
      <c r="Y23" s="366"/>
      <c r="Z23" s="366"/>
      <c r="AA23" s="366"/>
      <c r="AB23" s="366"/>
      <c r="AC23" s="366"/>
      <c r="AD23" s="366"/>
      <c r="AE23" s="366"/>
      <c r="AF23" s="366"/>
      <c r="AG23" s="366"/>
      <c r="AH23" s="366"/>
      <c r="AI23" s="366"/>
      <c r="AJ23" s="366"/>
      <c r="AK23" s="366"/>
      <c r="AL23" s="366"/>
      <c r="AM23" s="366"/>
      <c r="AN23" s="366"/>
      <c r="AO23" s="23"/>
      <c r="AP23" s="23"/>
      <c r="AQ23" s="23"/>
      <c r="AR23" s="21"/>
      <c r="BE23" s="341"/>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41"/>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341"/>
    </row>
    <row r="26" spans="1:71" s="2" customFormat="1" ht="25.9" customHeight="1">
      <c r="A26" s="36"/>
      <c r="B26" s="37"/>
      <c r="C26" s="38"/>
      <c r="D26" s="39" t="s">
        <v>46</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43">
        <f>ROUND(AG54,2)</f>
        <v>0</v>
      </c>
      <c r="AL26" s="344"/>
      <c r="AM26" s="344"/>
      <c r="AN26" s="344"/>
      <c r="AO26" s="344"/>
      <c r="AP26" s="38"/>
      <c r="AQ26" s="38"/>
      <c r="AR26" s="41"/>
      <c r="BE26" s="341"/>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41"/>
    </row>
    <row r="28" spans="1:71" s="2" customFormat="1" ht="12.75">
      <c r="A28" s="36"/>
      <c r="B28" s="37"/>
      <c r="C28" s="38"/>
      <c r="D28" s="38"/>
      <c r="E28" s="38"/>
      <c r="F28" s="38"/>
      <c r="G28" s="38"/>
      <c r="H28" s="38"/>
      <c r="I28" s="38"/>
      <c r="J28" s="38"/>
      <c r="K28" s="38"/>
      <c r="L28" s="367" t="s">
        <v>47</v>
      </c>
      <c r="M28" s="367"/>
      <c r="N28" s="367"/>
      <c r="O28" s="367"/>
      <c r="P28" s="367"/>
      <c r="Q28" s="38"/>
      <c r="R28" s="38"/>
      <c r="S28" s="38"/>
      <c r="T28" s="38"/>
      <c r="U28" s="38"/>
      <c r="V28" s="38"/>
      <c r="W28" s="367" t="s">
        <v>48</v>
      </c>
      <c r="X28" s="367"/>
      <c r="Y28" s="367"/>
      <c r="Z28" s="367"/>
      <c r="AA28" s="367"/>
      <c r="AB28" s="367"/>
      <c r="AC28" s="367"/>
      <c r="AD28" s="367"/>
      <c r="AE28" s="367"/>
      <c r="AF28" s="38"/>
      <c r="AG28" s="38"/>
      <c r="AH28" s="38"/>
      <c r="AI28" s="38"/>
      <c r="AJ28" s="38"/>
      <c r="AK28" s="367" t="s">
        <v>49</v>
      </c>
      <c r="AL28" s="367"/>
      <c r="AM28" s="367"/>
      <c r="AN28" s="367"/>
      <c r="AO28" s="367"/>
      <c r="AP28" s="38"/>
      <c r="AQ28" s="38"/>
      <c r="AR28" s="41"/>
      <c r="BE28" s="341"/>
    </row>
    <row r="29" spans="1:71" s="3" customFormat="1" ht="14.45" customHeight="1">
      <c r="B29" s="42"/>
      <c r="C29" s="43"/>
      <c r="D29" s="30" t="s">
        <v>50</v>
      </c>
      <c r="E29" s="43"/>
      <c r="F29" s="30" t="s">
        <v>51</v>
      </c>
      <c r="G29" s="43"/>
      <c r="H29" s="43"/>
      <c r="I29" s="43"/>
      <c r="J29" s="43"/>
      <c r="K29" s="43"/>
      <c r="L29" s="368">
        <v>0.21</v>
      </c>
      <c r="M29" s="339"/>
      <c r="N29" s="339"/>
      <c r="O29" s="339"/>
      <c r="P29" s="339"/>
      <c r="Q29" s="43"/>
      <c r="R29" s="43"/>
      <c r="S29" s="43"/>
      <c r="T29" s="43"/>
      <c r="U29" s="43"/>
      <c r="V29" s="43"/>
      <c r="W29" s="338">
        <f>ROUND(AZ54, 2)</f>
        <v>0</v>
      </c>
      <c r="X29" s="339"/>
      <c r="Y29" s="339"/>
      <c r="Z29" s="339"/>
      <c r="AA29" s="339"/>
      <c r="AB29" s="339"/>
      <c r="AC29" s="339"/>
      <c r="AD29" s="339"/>
      <c r="AE29" s="339"/>
      <c r="AF29" s="43"/>
      <c r="AG29" s="43"/>
      <c r="AH29" s="43"/>
      <c r="AI29" s="43"/>
      <c r="AJ29" s="43"/>
      <c r="AK29" s="338">
        <f>ROUND(AV54, 2)</f>
        <v>0</v>
      </c>
      <c r="AL29" s="339"/>
      <c r="AM29" s="339"/>
      <c r="AN29" s="339"/>
      <c r="AO29" s="339"/>
      <c r="AP29" s="43"/>
      <c r="AQ29" s="43"/>
      <c r="AR29" s="44"/>
      <c r="BE29" s="342"/>
    </row>
    <row r="30" spans="1:71" s="3" customFormat="1" ht="14.45" customHeight="1">
      <c r="B30" s="42"/>
      <c r="C30" s="43"/>
      <c r="D30" s="43"/>
      <c r="E30" s="43"/>
      <c r="F30" s="30" t="s">
        <v>52</v>
      </c>
      <c r="G30" s="43"/>
      <c r="H30" s="43"/>
      <c r="I30" s="43"/>
      <c r="J30" s="43"/>
      <c r="K30" s="43"/>
      <c r="L30" s="368">
        <v>0.15</v>
      </c>
      <c r="M30" s="339"/>
      <c r="N30" s="339"/>
      <c r="O30" s="339"/>
      <c r="P30" s="339"/>
      <c r="Q30" s="43"/>
      <c r="R30" s="43"/>
      <c r="S30" s="43"/>
      <c r="T30" s="43"/>
      <c r="U30" s="43"/>
      <c r="V30" s="43"/>
      <c r="W30" s="338">
        <f>ROUND(BA54, 2)</f>
        <v>0</v>
      </c>
      <c r="X30" s="339"/>
      <c r="Y30" s="339"/>
      <c r="Z30" s="339"/>
      <c r="AA30" s="339"/>
      <c r="AB30" s="339"/>
      <c r="AC30" s="339"/>
      <c r="AD30" s="339"/>
      <c r="AE30" s="339"/>
      <c r="AF30" s="43"/>
      <c r="AG30" s="43"/>
      <c r="AH30" s="43"/>
      <c r="AI30" s="43"/>
      <c r="AJ30" s="43"/>
      <c r="AK30" s="338">
        <f>ROUND(AW54, 2)</f>
        <v>0</v>
      </c>
      <c r="AL30" s="339"/>
      <c r="AM30" s="339"/>
      <c r="AN30" s="339"/>
      <c r="AO30" s="339"/>
      <c r="AP30" s="43"/>
      <c r="AQ30" s="43"/>
      <c r="AR30" s="44"/>
      <c r="BE30" s="342"/>
    </row>
    <row r="31" spans="1:71" s="3" customFormat="1" ht="14.45" hidden="1" customHeight="1">
      <c r="B31" s="42"/>
      <c r="C31" s="43"/>
      <c r="D31" s="43"/>
      <c r="E31" s="43"/>
      <c r="F31" s="30" t="s">
        <v>53</v>
      </c>
      <c r="G31" s="43"/>
      <c r="H31" s="43"/>
      <c r="I31" s="43"/>
      <c r="J31" s="43"/>
      <c r="K31" s="43"/>
      <c r="L31" s="368">
        <v>0.21</v>
      </c>
      <c r="M31" s="339"/>
      <c r="N31" s="339"/>
      <c r="O31" s="339"/>
      <c r="P31" s="339"/>
      <c r="Q31" s="43"/>
      <c r="R31" s="43"/>
      <c r="S31" s="43"/>
      <c r="T31" s="43"/>
      <c r="U31" s="43"/>
      <c r="V31" s="43"/>
      <c r="W31" s="338">
        <f>ROUND(BB54, 2)</f>
        <v>0</v>
      </c>
      <c r="X31" s="339"/>
      <c r="Y31" s="339"/>
      <c r="Z31" s="339"/>
      <c r="AA31" s="339"/>
      <c r="AB31" s="339"/>
      <c r="AC31" s="339"/>
      <c r="AD31" s="339"/>
      <c r="AE31" s="339"/>
      <c r="AF31" s="43"/>
      <c r="AG31" s="43"/>
      <c r="AH31" s="43"/>
      <c r="AI31" s="43"/>
      <c r="AJ31" s="43"/>
      <c r="AK31" s="338">
        <v>0</v>
      </c>
      <c r="AL31" s="339"/>
      <c r="AM31" s="339"/>
      <c r="AN31" s="339"/>
      <c r="AO31" s="339"/>
      <c r="AP31" s="43"/>
      <c r="AQ31" s="43"/>
      <c r="AR31" s="44"/>
      <c r="BE31" s="342"/>
    </row>
    <row r="32" spans="1:71" s="3" customFormat="1" ht="14.45" hidden="1" customHeight="1">
      <c r="B32" s="42"/>
      <c r="C32" s="43"/>
      <c r="D32" s="43"/>
      <c r="E32" s="43"/>
      <c r="F32" s="30" t="s">
        <v>54</v>
      </c>
      <c r="G32" s="43"/>
      <c r="H32" s="43"/>
      <c r="I32" s="43"/>
      <c r="J32" s="43"/>
      <c r="K32" s="43"/>
      <c r="L32" s="368">
        <v>0.15</v>
      </c>
      <c r="M32" s="339"/>
      <c r="N32" s="339"/>
      <c r="O32" s="339"/>
      <c r="P32" s="339"/>
      <c r="Q32" s="43"/>
      <c r="R32" s="43"/>
      <c r="S32" s="43"/>
      <c r="T32" s="43"/>
      <c r="U32" s="43"/>
      <c r="V32" s="43"/>
      <c r="W32" s="338">
        <f>ROUND(BC54, 2)</f>
        <v>0</v>
      </c>
      <c r="X32" s="339"/>
      <c r="Y32" s="339"/>
      <c r="Z32" s="339"/>
      <c r="AA32" s="339"/>
      <c r="AB32" s="339"/>
      <c r="AC32" s="339"/>
      <c r="AD32" s="339"/>
      <c r="AE32" s="339"/>
      <c r="AF32" s="43"/>
      <c r="AG32" s="43"/>
      <c r="AH32" s="43"/>
      <c r="AI32" s="43"/>
      <c r="AJ32" s="43"/>
      <c r="AK32" s="338">
        <v>0</v>
      </c>
      <c r="AL32" s="339"/>
      <c r="AM32" s="339"/>
      <c r="AN32" s="339"/>
      <c r="AO32" s="339"/>
      <c r="AP32" s="43"/>
      <c r="AQ32" s="43"/>
      <c r="AR32" s="44"/>
      <c r="BE32" s="342"/>
    </row>
    <row r="33" spans="1:57" s="3" customFormat="1" ht="14.45" hidden="1" customHeight="1">
      <c r="B33" s="42"/>
      <c r="C33" s="43"/>
      <c r="D33" s="43"/>
      <c r="E33" s="43"/>
      <c r="F33" s="30" t="s">
        <v>55</v>
      </c>
      <c r="G33" s="43"/>
      <c r="H33" s="43"/>
      <c r="I33" s="43"/>
      <c r="J33" s="43"/>
      <c r="K33" s="43"/>
      <c r="L33" s="368">
        <v>0</v>
      </c>
      <c r="M33" s="339"/>
      <c r="N33" s="339"/>
      <c r="O33" s="339"/>
      <c r="P33" s="339"/>
      <c r="Q33" s="43"/>
      <c r="R33" s="43"/>
      <c r="S33" s="43"/>
      <c r="T33" s="43"/>
      <c r="U33" s="43"/>
      <c r="V33" s="43"/>
      <c r="W33" s="338">
        <f>ROUND(BD54, 2)</f>
        <v>0</v>
      </c>
      <c r="X33" s="339"/>
      <c r="Y33" s="339"/>
      <c r="Z33" s="339"/>
      <c r="AA33" s="339"/>
      <c r="AB33" s="339"/>
      <c r="AC33" s="339"/>
      <c r="AD33" s="339"/>
      <c r="AE33" s="339"/>
      <c r="AF33" s="43"/>
      <c r="AG33" s="43"/>
      <c r="AH33" s="43"/>
      <c r="AI33" s="43"/>
      <c r="AJ33" s="43"/>
      <c r="AK33" s="338">
        <v>0</v>
      </c>
      <c r="AL33" s="339"/>
      <c r="AM33" s="339"/>
      <c r="AN33" s="339"/>
      <c r="AO33" s="339"/>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56</v>
      </c>
      <c r="E35" s="47"/>
      <c r="F35" s="47"/>
      <c r="G35" s="47"/>
      <c r="H35" s="47"/>
      <c r="I35" s="47"/>
      <c r="J35" s="47"/>
      <c r="K35" s="47"/>
      <c r="L35" s="47"/>
      <c r="M35" s="47"/>
      <c r="N35" s="47"/>
      <c r="O35" s="47"/>
      <c r="P35" s="47"/>
      <c r="Q35" s="47"/>
      <c r="R35" s="47"/>
      <c r="S35" s="47"/>
      <c r="T35" s="48" t="s">
        <v>57</v>
      </c>
      <c r="U35" s="47"/>
      <c r="V35" s="47"/>
      <c r="W35" s="47"/>
      <c r="X35" s="345" t="s">
        <v>58</v>
      </c>
      <c r="Y35" s="346"/>
      <c r="Z35" s="346"/>
      <c r="AA35" s="346"/>
      <c r="AB35" s="346"/>
      <c r="AC35" s="47"/>
      <c r="AD35" s="47"/>
      <c r="AE35" s="47"/>
      <c r="AF35" s="47"/>
      <c r="AG35" s="47"/>
      <c r="AH35" s="47"/>
      <c r="AI35" s="47"/>
      <c r="AJ35" s="47"/>
      <c r="AK35" s="347">
        <f>SUM(AK26:AK33)</f>
        <v>0</v>
      </c>
      <c r="AL35" s="346"/>
      <c r="AM35" s="346"/>
      <c r="AN35" s="346"/>
      <c r="AO35" s="348"/>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4" t="s">
        <v>59</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0" t="s">
        <v>13</v>
      </c>
      <c r="D44" s="54"/>
      <c r="E44" s="54"/>
      <c r="F44" s="54"/>
      <c r="G44" s="54"/>
      <c r="H44" s="54"/>
      <c r="I44" s="54"/>
      <c r="J44" s="54"/>
      <c r="K44" s="54"/>
      <c r="L44" s="54" t="str">
        <f>K5</f>
        <v>07/18/12</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58" t="str">
        <f>K6</f>
        <v>Rekonstrukce objektu - 0812017</v>
      </c>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59"/>
      <c r="AL45" s="359"/>
      <c r="AM45" s="359"/>
      <c r="AN45" s="359"/>
      <c r="AO45" s="359"/>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0" t="s">
        <v>21</v>
      </c>
      <c r="D47" s="38"/>
      <c r="E47" s="38"/>
      <c r="F47" s="38"/>
      <c r="G47" s="38"/>
      <c r="H47" s="38"/>
      <c r="I47" s="38"/>
      <c r="J47" s="38"/>
      <c r="K47" s="38"/>
      <c r="L47" s="60" t="str">
        <f>IF(K8="","",K8)</f>
        <v>Fr. Kotyzy 1026, Rokycany</v>
      </c>
      <c r="M47" s="38"/>
      <c r="N47" s="38"/>
      <c r="O47" s="38"/>
      <c r="P47" s="38"/>
      <c r="Q47" s="38"/>
      <c r="R47" s="38"/>
      <c r="S47" s="38"/>
      <c r="T47" s="38"/>
      <c r="U47" s="38"/>
      <c r="V47" s="38"/>
      <c r="W47" s="38"/>
      <c r="X47" s="38"/>
      <c r="Y47" s="38"/>
      <c r="Z47" s="38"/>
      <c r="AA47" s="38"/>
      <c r="AB47" s="38"/>
      <c r="AC47" s="38"/>
      <c r="AD47" s="38"/>
      <c r="AE47" s="38"/>
      <c r="AF47" s="38"/>
      <c r="AG47" s="38"/>
      <c r="AH47" s="38"/>
      <c r="AI47" s="30" t="s">
        <v>22</v>
      </c>
      <c r="AJ47" s="38"/>
      <c r="AK47" s="38"/>
      <c r="AL47" s="38"/>
      <c r="AM47" s="360" t="str">
        <f>IF(AN8= "","",AN8)</f>
        <v>29. 5. 2018</v>
      </c>
      <c r="AN47" s="360"/>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0" t="s">
        <v>28</v>
      </c>
      <c r="D49" s="38"/>
      <c r="E49" s="38"/>
      <c r="F49" s="38"/>
      <c r="G49" s="38"/>
      <c r="H49" s="38"/>
      <c r="I49" s="38"/>
      <c r="J49" s="38"/>
      <c r="K49" s="38"/>
      <c r="L49" s="54" t="str">
        <f>IF(E11= "","",E11)</f>
        <v>Střední škola, Rokycany</v>
      </c>
      <c r="M49" s="38"/>
      <c r="N49" s="38"/>
      <c r="O49" s="38"/>
      <c r="P49" s="38"/>
      <c r="Q49" s="38"/>
      <c r="R49" s="38"/>
      <c r="S49" s="38"/>
      <c r="T49" s="38"/>
      <c r="U49" s="38"/>
      <c r="V49" s="38"/>
      <c r="W49" s="38"/>
      <c r="X49" s="38"/>
      <c r="Y49" s="38"/>
      <c r="Z49" s="38"/>
      <c r="AA49" s="38"/>
      <c r="AB49" s="38"/>
      <c r="AC49" s="38"/>
      <c r="AD49" s="38"/>
      <c r="AE49" s="38"/>
      <c r="AF49" s="38"/>
      <c r="AG49" s="38"/>
      <c r="AH49" s="38"/>
      <c r="AI49" s="30" t="s">
        <v>36</v>
      </c>
      <c r="AJ49" s="38"/>
      <c r="AK49" s="38"/>
      <c r="AL49" s="38"/>
      <c r="AM49" s="356" t="str">
        <f>IF(E17="","",E17)</f>
        <v>SEAP Rokycany s. r. o.</v>
      </c>
      <c r="AN49" s="357"/>
      <c r="AO49" s="357"/>
      <c r="AP49" s="357"/>
      <c r="AQ49" s="38"/>
      <c r="AR49" s="41"/>
      <c r="AS49" s="350" t="s">
        <v>60</v>
      </c>
      <c r="AT49" s="351"/>
      <c r="AU49" s="62"/>
      <c r="AV49" s="62"/>
      <c r="AW49" s="62"/>
      <c r="AX49" s="62"/>
      <c r="AY49" s="62"/>
      <c r="AZ49" s="62"/>
      <c r="BA49" s="62"/>
      <c r="BB49" s="62"/>
      <c r="BC49" s="62"/>
      <c r="BD49" s="63"/>
      <c r="BE49" s="36"/>
    </row>
    <row r="50" spans="1:91" s="2" customFormat="1" ht="15.2" customHeight="1">
      <c r="A50" s="36"/>
      <c r="B50" s="37"/>
      <c r="C50" s="30" t="s">
        <v>34</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41</v>
      </c>
      <c r="AJ50" s="38"/>
      <c r="AK50" s="38"/>
      <c r="AL50" s="38"/>
      <c r="AM50" s="356" t="str">
        <f>IF(E20="","",E20)</f>
        <v xml:space="preserve"> </v>
      </c>
      <c r="AN50" s="357"/>
      <c r="AO50" s="357"/>
      <c r="AP50" s="357"/>
      <c r="AQ50" s="38"/>
      <c r="AR50" s="41"/>
      <c r="AS50" s="352"/>
      <c r="AT50" s="353"/>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54"/>
      <c r="AT51" s="355"/>
      <c r="AU51" s="66"/>
      <c r="AV51" s="66"/>
      <c r="AW51" s="66"/>
      <c r="AX51" s="66"/>
      <c r="AY51" s="66"/>
      <c r="AZ51" s="66"/>
      <c r="BA51" s="66"/>
      <c r="BB51" s="66"/>
      <c r="BC51" s="66"/>
      <c r="BD51" s="67"/>
      <c r="BE51" s="36"/>
    </row>
    <row r="52" spans="1:91" s="2" customFormat="1" ht="29.25" customHeight="1">
      <c r="A52" s="36"/>
      <c r="B52" s="37"/>
      <c r="C52" s="379" t="s">
        <v>61</v>
      </c>
      <c r="D52" s="370"/>
      <c r="E52" s="370"/>
      <c r="F52" s="370"/>
      <c r="G52" s="370"/>
      <c r="H52" s="68"/>
      <c r="I52" s="369" t="s">
        <v>62</v>
      </c>
      <c r="J52" s="370"/>
      <c r="K52" s="370"/>
      <c r="L52" s="370"/>
      <c r="M52" s="370"/>
      <c r="N52" s="370"/>
      <c r="O52" s="370"/>
      <c r="P52" s="370"/>
      <c r="Q52" s="370"/>
      <c r="R52" s="370"/>
      <c r="S52" s="370"/>
      <c r="T52" s="370"/>
      <c r="U52" s="370"/>
      <c r="V52" s="370"/>
      <c r="W52" s="370"/>
      <c r="X52" s="370"/>
      <c r="Y52" s="370"/>
      <c r="Z52" s="370"/>
      <c r="AA52" s="370"/>
      <c r="AB52" s="370"/>
      <c r="AC52" s="370"/>
      <c r="AD52" s="370"/>
      <c r="AE52" s="370"/>
      <c r="AF52" s="370"/>
      <c r="AG52" s="371" t="s">
        <v>63</v>
      </c>
      <c r="AH52" s="370"/>
      <c r="AI52" s="370"/>
      <c r="AJ52" s="370"/>
      <c r="AK52" s="370"/>
      <c r="AL52" s="370"/>
      <c r="AM52" s="370"/>
      <c r="AN52" s="369" t="s">
        <v>64</v>
      </c>
      <c r="AO52" s="370"/>
      <c r="AP52" s="370"/>
      <c r="AQ52" s="69" t="s">
        <v>65</v>
      </c>
      <c r="AR52" s="41"/>
      <c r="AS52" s="70" t="s">
        <v>66</v>
      </c>
      <c r="AT52" s="71" t="s">
        <v>67</v>
      </c>
      <c r="AU52" s="71" t="s">
        <v>68</v>
      </c>
      <c r="AV52" s="71" t="s">
        <v>69</v>
      </c>
      <c r="AW52" s="71" t="s">
        <v>70</v>
      </c>
      <c r="AX52" s="71" t="s">
        <v>71</v>
      </c>
      <c r="AY52" s="71" t="s">
        <v>72</v>
      </c>
      <c r="AZ52" s="71" t="s">
        <v>73</v>
      </c>
      <c r="BA52" s="71" t="s">
        <v>74</v>
      </c>
      <c r="BB52" s="71" t="s">
        <v>75</v>
      </c>
      <c r="BC52" s="71" t="s">
        <v>76</v>
      </c>
      <c r="BD52" s="72" t="s">
        <v>77</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78</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77">
        <f>ROUND(AG55+AG57,2)</f>
        <v>0</v>
      </c>
      <c r="AH54" s="377"/>
      <c r="AI54" s="377"/>
      <c r="AJ54" s="377"/>
      <c r="AK54" s="377"/>
      <c r="AL54" s="377"/>
      <c r="AM54" s="377"/>
      <c r="AN54" s="378">
        <f>SUM(AG54,AT54)</f>
        <v>0</v>
      </c>
      <c r="AO54" s="378"/>
      <c r="AP54" s="378"/>
      <c r="AQ54" s="80" t="s">
        <v>42</v>
      </c>
      <c r="AR54" s="81"/>
      <c r="AS54" s="82">
        <f>ROUND(AS55+AS57,2)</f>
        <v>0</v>
      </c>
      <c r="AT54" s="83">
        <f>ROUND(SUM(AV54:AW54),2)</f>
        <v>0</v>
      </c>
      <c r="AU54" s="84">
        <f>ROUND(AU55+AU57,5)</f>
        <v>0</v>
      </c>
      <c r="AV54" s="83">
        <f>ROUND(AZ54*L29,2)</f>
        <v>0</v>
      </c>
      <c r="AW54" s="83">
        <f>ROUND(BA54*L30,2)</f>
        <v>0</v>
      </c>
      <c r="AX54" s="83">
        <f>ROUND(BB54*L29,2)</f>
        <v>0</v>
      </c>
      <c r="AY54" s="83">
        <f>ROUND(BC54*L30,2)</f>
        <v>0</v>
      </c>
      <c r="AZ54" s="83">
        <f>ROUND(AZ55+AZ57,2)</f>
        <v>0</v>
      </c>
      <c r="BA54" s="83">
        <f>ROUND(BA55+BA57,2)</f>
        <v>0</v>
      </c>
      <c r="BB54" s="83">
        <f>ROUND(BB55+BB57,2)</f>
        <v>0</v>
      </c>
      <c r="BC54" s="83">
        <f>ROUND(BC55+BC57,2)</f>
        <v>0</v>
      </c>
      <c r="BD54" s="85">
        <f>ROUND(BD55+BD57,2)</f>
        <v>0</v>
      </c>
      <c r="BS54" s="86" t="s">
        <v>79</v>
      </c>
      <c r="BT54" s="86" t="s">
        <v>80</v>
      </c>
      <c r="BU54" s="87" t="s">
        <v>81</v>
      </c>
      <c r="BV54" s="86" t="s">
        <v>82</v>
      </c>
      <c r="BW54" s="86" t="s">
        <v>5</v>
      </c>
      <c r="BX54" s="86" t="s">
        <v>83</v>
      </c>
      <c r="CL54" s="86" t="s">
        <v>18</v>
      </c>
    </row>
    <row r="55" spans="1:91" s="7" customFormat="1" ht="16.5" customHeight="1">
      <c r="B55" s="88"/>
      <c r="C55" s="89"/>
      <c r="D55" s="380" t="s">
        <v>84</v>
      </c>
      <c r="E55" s="380"/>
      <c r="F55" s="380"/>
      <c r="G55" s="380"/>
      <c r="H55" s="380"/>
      <c r="I55" s="90"/>
      <c r="J55" s="380" t="s">
        <v>85</v>
      </c>
      <c r="K55" s="380"/>
      <c r="L55" s="380"/>
      <c r="M55" s="380"/>
      <c r="N55" s="380"/>
      <c r="O55" s="380"/>
      <c r="P55" s="380"/>
      <c r="Q55" s="380"/>
      <c r="R55" s="380"/>
      <c r="S55" s="380"/>
      <c r="T55" s="380"/>
      <c r="U55" s="380"/>
      <c r="V55" s="380"/>
      <c r="W55" s="380"/>
      <c r="X55" s="380"/>
      <c r="Y55" s="380"/>
      <c r="Z55" s="380"/>
      <c r="AA55" s="380"/>
      <c r="AB55" s="380"/>
      <c r="AC55" s="380"/>
      <c r="AD55" s="380"/>
      <c r="AE55" s="380"/>
      <c r="AF55" s="380"/>
      <c r="AG55" s="374">
        <f>ROUND(AG56,2)</f>
        <v>0</v>
      </c>
      <c r="AH55" s="373"/>
      <c r="AI55" s="373"/>
      <c r="AJ55" s="373"/>
      <c r="AK55" s="373"/>
      <c r="AL55" s="373"/>
      <c r="AM55" s="373"/>
      <c r="AN55" s="372">
        <f>SUM(AG55,AT55)</f>
        <v>0</v>
      </c>
      <c r="AO55" s="373"/>
      <c r="AP55" s="373"/>
      <c r="AQ55" s="91" t="s">
        <v>86</v>
      </c>
      <c r="AR55" s="92"/>
      <c r="AS55" s="93">
        <f>ROUND(AS56,2)</f>
        <v>0</v>
      </c>
      <c r="AT55" s="94">
        <f>ROUND(SUM(AV55:AW55),2)</f>
        <v>0</v>
      </c>
      <c r="AU55" s="95">
        <f>ROUND(AU56,5)</f>
        <v>0</v>
      </c>
      <c r="AV55" s="94">
        <f>ROUND(AZ55*L29,2)</f>
        <v>0</v>
      </c>
      <c r="AW55" s="94">
        <f>ROUND(BA55*L30,2)</f>
        <v>0</v>
      </c>
      <c r="AX55" s="94">
        <f>ROUND(BB55*L29,2)</f>
        <v>0</v>
      </c>
      <c r="AY55" s="94">
        <f>ROUND(BC55*L30,2)</f>
        <v>0</v>
      </c>
      <c r="AZ55" s="94">
        <f>ROUND(AZ56,2)</f>
        <v>0</v>
      </c>
      <c r="BA55" s="94">
        <f>ROUND(BA56,2)</f>
        <v>0</v>
      </c>
      <c r="BB55" s="94">
        <f>ROUND(BB56,2)</f>
        <v>0</v>
      </c>
      <c r="BC55" s="94">
        <f>ROUND(BC56,2)</f>
        <v>0</v>
      </c>
      <c r="BD55" s="96">
        <f>ROUND(BD56,2)</f>
        <v>0</v>
      </c>
      <c r="BS55" s="97" t="s">
        <v>79</v>
      </c>
      <c r="BT55" s="97" t="s">
        <v>87</v>
      </c>
      <c r="BU55" s="97" t="s">
        <v>81</v>
      </c>
      <c r="BV55" s="97" t="s">
        <v>82</v>
      </c>
      <c r="BW55" s="97" t="s">
        <v>88</v>
      </c>
      <c r="BX55" s="97" t="s">
        <v>5</v>
      </c>
      <c r="CL55" s="97" t="s">
        <v>42</v>
      </c>
      <c r="CM55" s="97" t="s">
        <v>89</v>
      </c>
    </row>
    <row r="56" spans="1:91" s="4" customFormat="1" ht="16.5" customHeight="1">
      <c r="A56" s="98" t="s">
        <v>90</v>
      </c>
      <c r="B56" s="53"/>
      <c r="C56" s="99"/>
      <c r="D56" s="99"/>
      <c r="E56" s="381" t="s">
        <v>91</v>
      </c>
      <c r="F56" s="381"/>
      <c r="G56" s="381"/>
      <c r="H56" s="381"/>
      <c r="I56" s="381"/>
      <c r="J56" s="99"/>
      <c r="K56" s="381" t="s">
        <v>85</v>
      </c>
      <c r="L56" s="381"/>
      <c r="M56" s="381"/>
      <c r="N56" s="381"/>
      <c r="O56" s="381"/>
      <c r="P56" s="381"/>
      <c r="Q56" s="381"/>
      <c r="R56" s="381"/>
      <c r="S56" s="381"/>
      <c r="T56" s="381"/>
      <c r="U56" s="381"/>
      <c r="V56" s="381"/>
      <c r="W56" s="381"/>
      <c r="X56" s="381"/>
      <c r="Y56" s="381"/>
      <c r="Z56" s="381"/>
      <c r="AA56" s="381"/>
      <c r="AB56" s="381"/>
      <c r="AC56" s="381"/>
      <c r="AD56" s="381"/>
      <c r="AE56" s="381"/>
      <c r="AF56" s="381"/>
      <c r="AG56" s="375">
        <f>'0001 - Vedlejší a ostatní...'!J32</f>
        <v>0</v>
      </c>
      <c r="AH56" s="376"/>
      <c r="AI56" s="376"/>
      <c r="AJ56" s="376"/>
      <c r="AK56" s="376"/>
      <c r="AL56" s="376"/>
      <c r="AM56" s="376"/>
      <c r="AN56" s="375">
        <f>SUM(AG56,AT56)</f>
        <v>0</v>
      </c>
      <c r="AO56" s="376"/>
      <c r="AP56" s="376"/>
      <c r="AQ56" s="100" t="s">
        <v>92</v>
      </c>
      <c r="AR56" s="55"/>
      <c r="AS56" s="101">
        <v>0</v>
      </c>
      <c r="AT56" s="102">
        <f>ROUND(SUM(AV56:AW56),2)</f>
        <v>0</v>
      </c>
      <c r="AU56" s="103">
        <f>'0001 - Vedlejší a ostatní...'!P87</f>
        <v>0</v>
      </c>
      <c r="AV56" s="102">
        <f>'0001 - Vedlejší a ostatní...'!J35</f>
        <v>0</v>
      </c>
      <c r="AW56" s="102">
        <f>'0001 - Vedlejší a ostatní...'!J36</f>
        <v>0</v>
      </c>
      <c r="AX56" s="102">
        <f>'0001 - Vedlejší a ostatní...'!J37</f>
        <v>0</v>
      </c>
      <c r="AY56" s="102">
        <f>'0001 - Vedlejší a ostatní...'!J38</f>
        <v>0</v>
      </c>
      <c r="AZ56" s="102">
        <f>'0001 - Vedlejší a ostatní...'!F35</f>
        <v>0</v>
      </c>
      <c r="BA56" s="102">
        <f>'0001 - Vedlejší a ostatní...'!F36</f>
        <v>0</v>
      </c>
      <c r="BB56" s="102">
        <f>'0001 - Vedlejší a ostatní...'!F37</f>
        <v>0</v>
      </c>
      <c r="BC56" s="102">
        <f>'0001 - Vedlejší a ostatní...'!F38</f>
        <v>0</v>
      </c>
      <c r="BD56" s="104">
        <f>'0001 - Vedlejší a ostatní...'!F39</f>
        <v>0</v>
      </c>
      <c r="BT56" s="105" t="s">
        <v>89</v>
      </c>
      <c r="BV56" s="105" t="s">
        <v>82</v>
      </c>
      <c r="BW56" s="105" t="s">
        <v>93</v>
      </c>
      <c r="BX56" s="105" t="s">
        <v>88</v>
      </c>
      <c r="CL56" s="105" t="s">
        <v>42</v>
      </c>
    </row>
    <row r="57" spans="1:91" s="7" customFormat="1" ht="16.5" customHeight="1">
      <c r="B57" s="88"/>
      <c r="C57" s="89"/>
      <c r="D57" s="380" t="s">
        <v>94</v>
      </c>
      <c r="E57" s="380"/>
      <c r="F57" s="380"/>
      <c r="G57" s="380"/>
      <c r="H57" s="380"/>
      <c r="I57" s="90"/>
      <c r="J57" s="380" t="s">
        <v>95</v>
      </c>
      <c r="K57" s="380"/>
      <c r="L57" s="380"/>
      <c r="M57" s="380"/>
      <c r="N57" s="380"/>
      <c r="O57" s="380"/>
      <c r="P57" s="380"/>
      <c r="Q57" s="380"/>
      <c r="R57" s="380"/>
      <c r="S57" s="380"/>
      <c r="T57" s="380"/>
      <c r="U57" s="380"/>
      <c r="V57" s="380"/>
      <c r="W57" s="380"/>
      <c r="X57" s="380"/>
      <c r="Y57" s="380"/>
      <c r="Z57" s="380"/>
      <c r="AA57" s="380"/>
      <c r="AB57" s="380"/>
      <c r="AC57" s="380"/>
      <c r="AD57" s="380"/>
      <c r="AE57" s="380"/>
      <c r="AF57" s="380"/>
      <c r="AG57" s="374">
        <f>ROUND(AG58,2)</f>
        <v>0</v>
      </c>
      <c r="AH57" s="373"/>
      <c r="AI57" s="373"/>
      <c r="AJ57" s="373"/>
      <c r="AK57" s="373"/>
      <c r="AL57" s="373"/>
      <c r="AM57" s="373"/>
      <c r="AN57" s="372">
        <f>SUM(AG57,AT57)</f>
        <v>0</v>
      </c>
      <c r="AO57" s="373"/>
      <c r="AP57" s="373"/>
      <c r="AQ57" s="91" t="s">
        <v>86</v>
      </c>
      <c r="AR57" s="92"/>
      <c r="AS57" s="93">
        <f>ROUND(AS58,2)</f>
        <v>0</v>
      </c>
      <c r="AT57" s="94">
        <f>ROUND(SUM(AV57:AW57),2)</f>
        <v>0</v>
      </c>
      <c r="AU57" s="95">
        <f>ROUND(AU58,5)</f>
        <v>0</v>
      </c>
      <c r="AV57" s="94">
        <f>ROUND(AZ57*L29,2)</f>
        <v>0</v>
      </c>
      <c r="AW57" s="94">
        <f>ROUND(BA57*L30,2)</f>
        <v>0</v>
      </c>
      <c r="AX57" s="94">
        <f>ROUND(BB57*L29,2)</f>
        <v>0</v>
      </c>
      <c r="AY57" s="94">
        <f>ROUND(BC57*L30,2)</f>
        <v>0</v>
      </c>
      <c r="AZ57" s="94">
        <f>ROUND(AZ58,2)</f>
        <v>0</v>
      </c>
      <c r="BA57" s="94">
        <f>ROUND(BA58,2)</f>
        <v>0</v>
      </c>
      <c r="BB57" s="94">
        <f>ROUND(BB58,2)</f>
        <v>0</v>
      </c>
      <c r="BC57" s="94">
        <f>ROUND(BC58,2)</f>
        <v>0</v>
      </c>
      <c r="BD57" s="96">
        <f>ROUND(BD58,2)</f>
        <v>0</v>
      </c>
      <c r="BS57" s="97" t="s">
        <v>79</v>
      </c>
      <c r="BT57" s="97" t="s">
        <v>87</v>
      </c>
      <c r="BU57" s="97" t="s">
        <v>81</v>
      </c>
      <c r="BV57" s="97" t="s">
        <v>82</v>
      </c>
      <c r="BW57" s="97" t="s">
        <v>96</v>
      </c>
      <c r="BX57" s="97" t="s">
        <v>5</v>
      </c>
      <c r="CL57" s="97" t="s">
        <v>42</v>
      </c>
      <c r="CM57" s="97" t="s">
        <v>89</v>
      </c>
    </row>
    <row r="58" spans="1:91" s="4" customFormat="1" ht="16.5" customHeight="1">
      <c r="A58" s="98" t="s">
        <v>90</v>
      </c>
      <c r="B58" s="53"/>
      <c r="C58" s="99"/>
      <c r="D58" s="99"/>
      <c r="E58" s="381" t="s">
        <v>97</v>
      </c>
      <c r="F58" s="381"/>
      <c r="G58" s="381"/>
      <c r="H58" s="381"/>
      <c r="I58" s="381"/>
      <c r="J58" s="99"/>
      <c r="K58" s="381" t="s">
        <v>98</v>
      </c>
      <c r="L58" s="381"/>
      <c r="M58" s="381"/>
      <c r="N58" s="381"/>
      <c r="O58" s="381"/>
      <c r="P58" s="381"/>
      <c r="Q58" s="381"/>
      <c r="R58" s="381"/>
      <c r="S58" s="381"/>
      <c r="T58" s="381"/>
      <c r="U58" s="381"/>
      <c r="V58" s="381"/>
      <c r="W58" s="381"/>
      <c r="X58" s="381"/>
      <c r="Y58" s="381"/>
      <c r="Z58" s="381"/>
      <c r="AA58" s="381"/>
      <c r="AB58" s="381"/>
      <c r="AC58" s="381"/>
      <c r="AD58" s="381"/>
      <c r="AE58" s="381"/>
      <c r="AF58" s="381"/>
      <c r="AG58" s="375">
        <f>'0101 - Stavební část'!J32</f>
        <v>0</v>
      </c>
      <c r="AH58" s="376"/>
      <c r="AI58" s="376"/>
      <c r="AJ58" s="376"/>
      <c r="AK58" s="376"/>
      <c r="AL58" s="376"/>
      <c r="AM58" s="376"/>
      <c r="AN58" s="375">
        <f>SUM(AG58,AT58)</f>
        <v>0</v>
      </c>
      <c r="AO58" s="376"/>
      <c r="AP58" s="376"/>
      <c r="AQ58" s="100" t="s">
        <v>92</v>
      </c>
      <c r="AR58" s="55"/>
      <c r="AS58" s="106">
        <v>0</v>
      </c>
      <c r="AT58" s="107">
        <f>ROUND(SUM(AV58:AW58),2)</f>
        <v>0</v>
      </c>
      <c r="AU58" s="108">
        <f>'0101 - Stavební část'!P100</f>
        <v>0</v>
      </c>
      <c r="AV58" s="107">
        <f>'0101 - Stavební část'!J35</f>
        <v>0</v>
      </c>
      <c r="AW58" s="107">
        <f>'0101 - Stavební část'!J36</f>
        <v>0</v>
      </c>
      <c r="AX58" s="107">
        <f>'0101 - Stavební část'!J37</f>
        <v>0</v>
      </c>
      <c r="AY58" s="107">
        <f>'0101 - Stavební část'!J38</f>
        <v>0</v>
      </c>
      <c r="AZ58" s="107">
        <f>'0101 - Stavební část'!F35</f>
        <v>0</v>
      </c>
      <c r="BA58" s="107">
        <f>'0101 - Stavební část'!F36</f>
        <v>0</v>
      </c>
      <c r="BB58" s="107">
        <f>'0101 - Stavební část'!F37</f>
        <v>0</v>
      </c>
      <c r="BC58" s="107">
        <f>'0101 - Stavební část'!F38</f>
        <v>0</v>
      </c>
      <c r="BD58" s="109">
        <f>'0101 - Stavební část'!F39</f>
        <v>0</v>
      </c>
      <c r="BT58" s="105" t="s">
        <v>89</v>
      </c>
      <c r="BV58" s="105" t="s">
        <v>82</v>
      </c>
      <c r="BW58" s="105" t="s">
        <v>99</v>
      </c>
      <c r="BX58" s="105" t="s">
        <v>96</v>
      </c>
      <c r="CL58" s="105" t="s">
        <v>18</v>
      </c>
    </row>
    <row r="59" spans="1:91" s="2" customFormat="1" ht="30" customHeight="1">
      <c r="A59" s="36"/>
      <c r="B59" s="37"/>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41"/>
      <c r="AS59" s="36"/>
      <c r="AT59" s="36"/>
      <c r="AU59" s="36"/>
      <c r="AV59" s="36"/>
      <c r="AW59" s="36"/>
      <c r="AX59" s="36"/>
      <c r="AY59" s="36"/>
      <c r="AZ59" s="36"/>
      <c r="BA59" s="36"/>
      <c r="BB59" s="36"/>
      <c r="BC59" s="36"/>
      <c r="BD59" s="36"/>
      <c r="BE59" s="36"/>
    </row>
    <row r="60" spans="1:91" s="2" customFormat="1" ht="6.95" customHeight="1">
      <c r="A60" s="36"/>
      <c r="B60" s="49"/>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41"/>
      <c r="AS60" s="36"/>
      <c r="AT60" s="36"/>
      <c r="AU60" s="36"/>
      <c r="AV60" s="36"/>
      <c r="AW60" s="36"/>
      <c r="AX60" s="36"/>
      <c r="AY60" s="36"/>
      <c r="AZ60" s="36"/>
      <c r="BA60" s="36"/>
      <c r="BB60" s="36"/>
      <c r="BC60" s="36"/>
      <c r="BD60" s="36"/>
      <c r="BE60" s="36"/>
    </row>
  </sheetData>
  <sheetProtection formatColumns="0" formatRows="0"/>
  <mergeCells count="54">
    <mergeCell ref="D57:H57"/>
    <mergeCell ref="J57:AF57"/>
    <mergeCell ref="E58:I58"/>
    <mergeCell ref="K58:AF58"/>
    <mergeCell ref="C52:G52"/>
    <mergeCell ref="I52:AF52"/>
    <mergeCell ref="D55:H55"/>
    <mergeCell ref="J55:AF55"/>
    <mergeCell ref="E56:I56"/>
    <mergeCell ref="K56:AF56"/>
    <mergeCell ref="AN56:AP56"/>
    <mergeCell ref="AG56:AM56"/>
    <mergeCell ref="AN57:AP57"/>
    <mergeCell ref="AG57:AM57"/>
    <mergeCell ref="AN58:AP58"/>
    <mergeCell ref="AG58:AM58"/>
    <mergeCell ref="L33:P33"/>
    <mergeCell ref="AN52:AP52"/>
    <mergeCell ref="AG52:AM52"/>
    <mergeCell ref="AN55:AP55"/>
    <mergeCell ref="AG55:AM55"/>
    <mergeCell ref="AG54:AM54"/>
    <mergeCell ref="AN54:AP54"/>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6" location="'0001 - Vedlejší a ostatní...'!C2" display="/"/>
    <hyperlink ref="A58" location="'0101 - Stavební část'!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3"/>
  <sheetViews>
    <sheetView showGridLines="0" topLeftCell="A55" zoomScale="130" zoomScaleNormal="130" workbookViewId="0">
      <selection activeCell="E7" sqref="E7:H7"/>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49"/>
      <c r="M2" s="349"/>
      <c r="N2" s="349"/>
      <c r="O2" s="349"/>
      <c r="P2" s="349"/>
      <c r="Q2" s="349"/>
      <c r="R2" s="349"/>
      <c r="S2" s="349"/>
      <c r="T2" s="349"/>
      <c r="U2" s="349"/>
      <c r="V2" s="349"/>
      <c r="AT2" s="18" t="s">
        <v>93</v>
      </c>
    </row>
    <row r="3" spans="1:46" s="1" customFormat="1" ht="6.95" customHeight="1">
      <c r="B3" s="111"/>
      <c r="C3" s="112"/>
      <c r="D3" s="112"/>
      <c r="E3" s="112"/>
      <c r="F3" s="112"/>
      <c r="G3" s="112"/>
      <c r="H3" s="112"/>
      <c r="I3" s="113"/>
      <c r="J3" s="112"/>
      <c r="K3" s="112"/>
      <c r="L3" s="21"/>
      <c r="AT3" s="18" t="s">
        <v>89</v>
      </c>
    </row>
    <row r="4" spans="1:46" s="1" customFormat="1" ht="24.95" customHeight="1">
      <c r="B4" s="21"/>
      <c r="D4" s="114" t="s">
        <v>100</v>
      </c>
      <c r="I4" s="110"/>
      <c r="L4" s="21"/>
      <c r="M4" s="115" t="s">
        <v>10</v>
      </c>
      <c r="AT4" s="18" t="s">
        <v>4</v>
      </c>
    </row>
    <row r="5" spans="1:46" s="1" customFormat="1" ht="6.95" customHeight="1">
      <c r="B5" s="21"/>
      <c r="I5" s="110"/>
      <c r="L5" s="21"/>
    </row>
    <row r="6" spans="1:46" s="1" customFormat="1" ht="12" customHeight="1">
      <c r="B6" s="21"/>
      <c r="D6" s="116" t="s">
        <v>16</v>
      </c>
      <c r="I6" s="110"/>
      <c r="L6" s="21"/>
    </row>
    <row r="7" spans="1:46" s="1" customFormat="1" ht="16.5" customHeight="1">
      <c r="B7" s="21"/>
      <c r="E7" s="382" t="str">
        <f>'Rekapitulace stavby'!K6</f>
        <v>Rekonstrukce objektu - 0812017</v>
      </c>
      <c r="F7" s="383"/>
      <c r="G7" s="383"/>
      <c r="H7" s="383"/>
      <c r="I7" s="110"/>
      <c r="L7" s="21"/>
    </row>
    <row r="8" spans="1:46" s="1" customFormat="1" ht="12" customHeight="1">
      <c r="B8" s="21"/>
      <c r="D8" s="116" t="s">
        <v>101</v>
      </c>
      <c r="I8" s="110"/>
      <c r="L8" s="21"/>
    </row>
    <row r="9" spans="1:46" s="2" customFormat="1" ht="16.5" customHeight="1">
      <c r="A9" s="36"/>
      <c r="B9" s="41"/>
      <c r="C9" s="36"/>
      <c r="D9" s="36"/>
      <c r="E9" s="382" t="s">
        <v>102</v>
      </c>
      <c r="F9" s="384"/>
      <c r="G9" s="384"/>
      <c r="H9" s="384"/>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103</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385" t="s">
        <v>104</v>
      </c>
      <c r="F11" s="384"/>
      <c r="G11" s="384"/>
      <c r="H11" s="384"/>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17</v>
      </c>
      <c r="E13" s="36"/>
      <c r="F13" s="105" t="s">
        <v>42</v>
      </c>
      <c r="G13" s="36"/>
      <c r="H13" s="36"/>
      <c r="I13" s="119" t="s">
        <v>19</v>
      </c>
      <c r="J13" s="105" t="s">
        <v>42</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961</v>
      </c>
      <c r="G14" s="36"/>
      <c r="H14" s="36"/>
      <c r="I14" s="119" t="s">
        <v>22</v>
      </c>
      <c r="J14" s="120" t="str">
        <f>'Rekapitulace stavby'!AN8</f>
        <v>29. 5. 2018</v>
      </c>
      <c r="K14" s="36"/>
      <c r="L14" s="118"/>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117"/>
      <c r="J15" s="36"/>
      <c r="K15" s="36"/>
      <c r="L15" s="118"/>
      <c r="S15" s="36"/>
      <c r="T15" s="36"/>
      <c r="U15" s="36"/>
      <c r="V15" s="36"/>
      <c r="W15" s="36"/>
      <c r="X15" s="36"/>
      <c r="Y15" s="36"/>
      <c r="Z15" s="36"/>
      <c r="AA15" s="36"/>
      <c r="AB15" s="36"/>
      <c r="AC15" s="36"/>
      <c r="AD15" s="36"/>
      <c r="AE15" s="36"/>
    </row>
    <row r="16" spans="1:46" s="2" customFormat="1" ht="12" customHeight="1">
      <c r="A16" s="36"/>
      <c r="B16" s="41"/>
      <c r="C16" s="36"/>
      <c r="D16" s="116" t="s">
        <v>28</v>
      </c>
      <c r="E16" s="36"/>
      <c r="F16" s="36"/>
      <c r="G16" s="36"/>
      <c r="H16" s="36"/>
      <c r="I16" s="119" t="s">
        <v>29</v>
      </c>
      <c r="J16" s="105" t="s">
        <v>30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31</v>
      </c>
      <c r="F17" s="36"/>
      <c r="G17" s="36"/>
      <c r="H17" s="36"/>
      <c r="I17" s="119" t="s">
        <v>32</v>
      </c>
      <c r="J17" s="105" t="s">
        <v>33</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34</v>
      </c>
      <c r="E19" s="36"/>
      <c r="F19" s="36"/>
      <c r="G19" s="36"/>
      <c r="H19" s="36"/>
      <c r="I19" s="119" t="s">
        <v>29</v>
      </c>
      <c r="J19" s="31"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86" t="str">
        <f>'Rekapitulace stavby'!E14</f>
        <v>Vyplň údaj</v>
      </c>
      <c r="F20" s="387"/>
      <c r="G20" s="387"/>
      <c r="H20" s="387"/>
      <c r="I20" s="119" t="s">
        <v>32</v>
      </c>
      <c r="J20" s="31"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36</v>
      </c>
      <c r="E22" s="36"/>
      <c r="F22" s="36"/>
      <c r="G22" s="36"/>
      <c r="H22" s="36"/>
      <c r="I22" s="119" t="s">
        <v>29</v>
      </c>
      <c r="J22" s="105" t="s">
        <v>37</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38</v>
      </c>
      <c r="F23" s="36"/>
      <c r="G23" s="36"/>
      <c r="H23" s="36"/>
      <c r="I23" s="119" t="s">
        <v>32</v>
      </c>
      <c r="J23" s="105" t="s">
        <v>39</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41</v>
      </c>
      <c r="E25" s="36"/>
      <c r="F25" s="36"/>
      <c r="G25" s="36"/>
      <c r="H25" s="36"/>
      <c r="I25" s="119" t="s">
        <v>29</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32</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44</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388" t="s">
        <v>42</v>
      </c>
      <c r="F29" s="388"/>
      <c r="G29" s="388"/>
      <c r="H29" s="388"/>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46</v>
      </c>
      <c r="E32" s="36"/>
      <c r="F32" s="36"/>
      <c r="G32" s="36"/>
      <c r="H32" s="36"/>
      <c r="I32" s="117"/>
      <c r="J32" s="128">
        <f>ROUND(J87,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48</v>
      </c>
      <c r="G34" s="36"/>
      <c r="H34" s="36"/>
      <c r="I34" s="130" t="s">
        <v>47</v>
      </c>
      <c r="J34" s="129" t="s">
        <v>49</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50</v>
      </c>
      <c r="E35" s="116" t="s">
        <v>51</v>
      </c>
      <c r="F35" s="132">
        <f>ROUND((SUM(BE87:BE130)),  2)</f>
        <v>0</v>
      </c>
      <c r="G35" s="36"/>
      <c r="H35" s="36"/>
      <c r="I35" s="133">
        <v>0.21</v>
      </c>
      <c r="J35" s="132">
        <f>ROUND(((SUM(BE87:BE130))*I35),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52</v>
      </c>
      <c r="F36" s="132">
        <f>ROUND((SUM(BF87:BF130)),  2)</f>
        <v>0</v>
      </c>
      <c r="G36" s="36"/>
      <c r="H36" s="36"/>
      <c r="I36" s="133">
        <v>0.15</v>
      </c>
      <c r="J36" s="132">
        <f>ROUND(((SUM(BF87:BF130))*I36),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53</v>
      </c>
      <c r="F37" s="132">
        <f>ROUND((SUM(BG87:BG130)),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54</v>
      </c>
      <c r="F38" s="132">
        <f>ROUND((SUM(BH87:BH130)),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55</v>
      </c>
      <c r="F39" s="132">
        <f>ROUND((SUM(BI87:BI130)),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56</v>
      </c>
      <c r="E41" s="136"/>
      <c r="F41" s="136"/>
      <c r="G41" s="137" t="s">
        <v>57</v>
      </c>
      <c r="H41" s="138" t="s">
        <v>58</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4" t="s">
        <v>105</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0"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389" t="str">
        <f>E7</f>
        <v>Rekonstrukce objektu - 0812017</v>
      </c>
      <c r="F50" s="390"/>
      <c r="G50" s="390"/>
      <c r="H50" s="390"/>
      <c r="I50" s="117"/>
      <c r="J50" s="38"/>
      <c r="K50" s="38"/>
      <c r="L50" s="118"/>
      <c r="S50" s="36"/>
      <c r="T50" s="36"/>
      <c r="U50" s="36"/>
      <c r="V50" s="36"/>
      <c r="W50" s="36"/>
      <c r="X50" s="36"/>
      <c r="Y50" s="36"/>
      <c r="Z50" s="36"/>
      <c r="AA50" s="36"/>
      <c r="AB50" s="36"/>
      <c r="AC50" s="36"/>
      <c r="AD50" s="36"/>
      <c r="AE50" s="36"/>
    </row>
    <row r="51" spans="1:47" s="1" customFormat="1" ht="12" customHeight="1">
      <c r="B51" s="22"/>
      <c r="C51" s="30" t="s">
        <v>101</v>
      </c>
      <c r="D51" s="23"/>
      <c r="E51" s="23"/>
      <c r="F51" s="23"/>
      <c r="G51" s="23"/>
      <c r="H51" s="23"/>
      <c r="I51" s="110"/>
      <c r="J51" s="23"/>
      <c r="K51" s="23"/>
      <c r="L51" s="21"/>
    </row>
    <row r="52" spans="1:47" s="2" customFormat="1" ht="16.5" customHeight="1">
      <c r="A52" s="36"/>
      <c r="B52" s="37"/>
      <c r="C52" s="38"/>
      <c r="D52" s="38"/>
      <c r="E52" s="389" t="s">
        <v>102</v>
      </c>
      <c r="F52" s="391"/>
      <c r="G52" s="391"/>
      <c r="H52" s="391"/>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0" t="s">
        <v>103</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58" t="str">
        <f>E11</f>
        <v>0001 - Vedlejší a ostatní náklady</v>
      </c>
      <c r="F54" s="391"/>
      <c r="G54" s="391"/>
      <c r="H54" s="391"/>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0" t="s">
        <v>21</v>
      </c>
      <c r="D56" s="38"/>
      <c r="E56" s="38"/>
      <c r="F56" s="28" t="str">
        <f>F14</f>
        <v>Fr. Kotyzy 1026, Rokycany</v>
      </c>
      <c r="G56" s="38"/>
      <c r="H56" s="38"/>
      <c r="I56" s="119" t="s">
        <v>22</v>
      </c>
      <c r="J56" s="61" t="str">
        <f>IF(J14="","",J14)</f>
        <v>29. 5. 2018</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7.95" customHeight="1">
      <c r="A58" s="36"/>
      <c r="B58" s="37"/>
      <c r="C58" s="30" t="s">
        <v>28</v>
      </c>
      <c r="D58" s="38"/>
      <c r="E58" s="38"/>
      <c r="F58" s="28" t="str">
        <f>E17</f>
        <v>Střední škola, Rokycany</v>
      </c>
      <c r="G58" s="38"/>
      <c r="H58" s="38"/>
      <c r="I58" s="119" t="s">
        <v>36</v>
      </c>
      <c r="J58" s="34" t="str">
        <f>E23</f>
        <v>SEAP Rokycany s. r. o.</v>
      </c>
      <c r="K58" s="38"/>
      <c r="L58" s="118"/>
      <c r="S58" s="36"/>
      <c r="T58" s="36"/>
      <c r="U58" s="36"/>
      <c r="V58" s="36"/>
      <c r="W58" s="36"/>
      <c r="X58" s="36"/>
      <c r="Y58" s="36"/>
      <c r="Z58" s="36"/>
      <c r="AA58" s="36"/>
      <c r="AB58" s="36"/>
      <c r="AC58" s="36"/>
      <c r="AD58" s="36"/>
      <c r="AE58" s="36"/>
    </row>
    <row r="59" spans="1:47" s="2" customFormat="1" ht="15.2" customHeight="1">
      <c r="A59" s="36"/>
      <c r="B59" s="37"/>
      <c r="C59" s="30" t="s">
        <v>34</v>
      </c>
      <c r="D59" s="38"/>
      <c r="E59" s="38"/>
      <c r="F59" s="28" t="str">
        <f>IF(E20="","",E20)</f>
        <v>Vyplň údaj</v>
      </c>
      <c r="G59" s="38"/>
      <c r="H59" s="38"/>
      <c r="I59" s="119" t="s">
        <v>41</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106</v>
      </c>
      <c r="D61" s="149"/>
      <c r="E61" s="149"/>
      <c r="F61" s="149"/>
      <c r="G61" s="149"/>
      <c r="H61" s="149"/>
      <c r="I61" s="150"/>
      <c r="J61" s="151" t="s">
        <v>107</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78</v>
      </c>
      <c r="D63" s="38"/>
      <c r="E63" s="38"/>
      <c r="F63" s="38"/>
      <c r="G63" s="38"/>
      <c r="H63" s="38"/>
      <c r="I63" s="117"/>
      <c r="J63" s="79">
        <f>J87</f>
        <v>0</v>
      </c>
      <c r="K63" s="38"/>
      <c r="L63" s="118"/>
      <c r="S63" s="36"/>
      <c r="T63" s="36"/>
      <c r="U63" s="36"/>
      <c r="V63" s="36"/>
      <c r="W63" s="36"/>
      <c r="X63" s="36"/>
      <c r="Y63" s="36"/>
      <c r="Z63" s="36"/>
      <c r="AA63" s="36"/>
      <c r="AB63" s="36"/>
      <c r="AC63" s="36"/>
      <c r="AD63" s="36"/>
      <c r="AE63" s="36"/>
      <c r="AU63" s="18" t="s">
        <v>108</v>
      </c>
    </row>
    <row r="64" spans="1:47" s="9" customFormat="1" ht="24.95" customHeight="1">
      <c r="B64" s="153"/>
      <c r="C64" s="154"/>
      <c r="D64" s="155" t="s">
        <v>109</v>
      </c>
      <c r="E64" s="156"/>
      <c r="F64" s="156"/>
      <c r="G64" s="156"/>
      <c r="H64" s="156"/>
      <c r="I64" s="157"/>
      <c r="J64" s="158">
        <f>J88</f>
        <v>0</v>
      </c>
      <c r="K64" s="154"/>
      <c r="L64" s="159"/>
    </row>
    <row r="65" spans="1:31" s="10" customFormat="1" ht="19.899999999999999" customHeight="1">
      <c r="B65" s="160"/>
      <c r="C65" s="99"/>
      <c r="D65" s="161" t="s">
        <v>110</v>
      </c>
      <c r="E65" s="162"/>
      <c r="F65" s="162"/>
      <c r="G65" s="162"/>
      <c r="H65" s="162"/>
      <c r="I65" s="163"/>
      <c r="J65" s="164">
        <f>J89</f>
        <v>0</v>
      </c>
      <c r="K65" s="99"/>
      <c r="L65" s="165"/>
    </row>
    <row r="66" spans="1:31" s="2" customFormat="1" ht="21.75" customHeight="1">
      <c r="A66" s="36"/>
      <c r="B66" s="37"/>
      <c r="C66" s="38"/>
      <c r="D66" s="38"/>
      <c r="E66" s="38"/>
      <c r="F66" s="38"/>
      <c r="G66" s="38"/>
      <c r="H66" s="38"/>
      <c r="I66" s="117"/>
      <c r="J66" s="38"/>
      <c r="K66" s="38"/>
      <c r="L66" s="118"/>
      <c r="S66" s="36"/>
      <c r="T66" s="36"/>
      <c r="U66" s="36"/>
      <c r="V66" s="36"/>
      <c r="W66" s="36"/>
      <c r="X66" s="36"/>
      <c r="Y66" s="36"/>
      <c r="Z66" s="36"/>
      <c r="AA66" s="36"/>
      <c r="AB66" s="36"/>
      <c r="AC66" s="36"/>
      <c r="AD66" s="36"/>
      <c r="AE66" s="36"/>
    </row>
    <row r="67" spans="1:31" s="2" customFormat="1" ht="6.95" customHeight="1">
      <c r="A67" s="36"/>
      <c r="B67" s="49"/>
      <c r="C67" s="50"/>
      <c r="D67" s="50"/>
      <c r="E67" s="50"/>
      <c r="F67" s="50"/>
      <c r="G67" s="50"/>
      <c r="H67" s="50"/>
      <c r="I67" s="144"/>
      <c r="J67" s="50"/>
      <c r="K67" s="50"/>
      <c r="L67" s="118"/>
      <c r="S67" s="36"/>
      <c r="T67" s="36"/>
      <c r="U67" s="36"/>
      <c r="V67" s="36"/>
      <c r="W67" s="36"/>
      <c r="X67" s="36"/>
      <c r="Y67" s="36"/>
      <c r="Z67" s="36"/>
      <c r="AA67" s="36"/>
      <c r="AB67" s="36"/>
      <c r="AC67" s="36"/>
      <c r="AD67" s="36"/>
      <c r="AE67" s="36"/>
    </row>
    <row r="71" spans="1:31" s="2" customFormat="1" ht="6.95" customHeight="1">
      <c r="A71" s="36"/>
      <c r="B71" s="51"/>
      <c r="C71" s="52"/>
      <c r="D71" s="52"/>
      <c r="E71" s="52"/>
      <c r="F71" s="52"/>
      <c r="G71" s="52"/>
      <c r="H71" s="52"/>
      <c r="I71" s="147"/>
      <c r="J71" s="52"/>
      <c r="K71" s="52"/>
      <c r="L71" s="118"/>
      <c r="S71" s="36"/>
      <c r="T71" s="36"/>
      <c r="U71" s="36"/>
      <c r="V71" s="36"/>
      <c r="W71" s="36"/>
      <c r="X71" s="36"/>
      <c r="Y71" s="36"/>
      <c r="Z71" s="36"/>
      <c r="AA71" s="36"/>
      <c r="AB71" s="36"/>
      <c r="AC71" s="36"/>
      <c r="AD71" s="36"/>
      <c r="AE71" s="36"/>
    </row>
    <row r="72" spans="1:31" s="2" customFormat="1" ht="24.95" customHeight="1">
      <c r="A72" s="36"/>
      <c r="B72" s="37"/>
      <c r="C72" s="24" t="s">
        <v>111</v>
      </c>
      <c r="D72" s="38"/>
      <c r="E72" s="38"/>
      <c r="F72" s="38"/>
      <c r="G72" s="38"/>
      <c r="H72" s="38"/>
      <c r="I72" s="117"/>
      <c r="J72" s="38"/>
      <c r="K72" s="38"/>
      <c r="L72" s="118"/>
      <c r="S72" s="36"/>
      <c r="T72" s="36"/>
      <c r="U72" s="36"/>
      <c r="V72" s="36"/>
      <c r="W72" s="36"/>
      <c r="X72" s="36"/>
      <c r="Y72" s="36"/>
      <c r="Z72" s="36"/>
      <c r="AA72" s="36"/>
      <c r="AB72" s="36"/>
      <c r="AC72" s="36"/>
      <c r="AD72" s="36"/>
      <c r="AE72" s="36"/>
    </row>
    <row r="73" spans="1:31" s="2" customFormat="1" ht="6.95" customHeight="1">
      <c r="A73" s="36"/>
      <c r="B73" s="37"/>
      <c r="C73" s="38"/>
      <c r="D73" s="38"/>
      <c r="E73" s="38"/>
      <c r="F73" s="38"/>
      <c r="G73" s="38"/>
      <c r="H73" s="38"/>
      <c r="I73" s="117"/>
      <c r="J73" s="38"/>
      <c r="K73" s="38"/>
      <c r="L73" s="118"/>
      <c r="S73" s="36"/>
      <c r="T73" s="36"/>
      <c r="U73" s="36"/>
      <c r="V73" s="36"/>
      <c r="W73" s="36"/>
      <c r="X73" s="36"/>
      <c r="Y73" s="36"/>
      <c r="Z73" s="36"/>
      <c r="AA73" s="36"/>
      <c r="AB73" s="36"/>
      <c r="AC73" s="36"/>
      <c r="AD73" s="36"/>
      <c r="AE73" s="36"/>
    </row>
    <row r="74" spans="1:31" s="2" customFormat="1" ht="12" customHeight="1">
      <c r="A74" s="36"/>
      <c r="B74" s="37"/>
      <c r="C74" s="30" t="s">
        <v>16</v>
      </c>
      <c r="D74" s="38"/>
      <c r="E74" s="38"/>
      <c r="F74" s="38"/>
      <c r="G74" s="38"/>
      <c r="H74" s="38"/>
      <c r="I74" s="117"/>
      <c r="J74" s="38"/>
      <c r="K74" s="38"/>
      <c r="L74" s="118"/>
      <c r="S74" s="36"/>
      <c r="T74" s="36"/>
      <c r="U74" s="36"/>
      <c r="V74" s="36"/>
      <c r="W74" s="36"/>
      <c r="X74" s="36"/>
      <c r="Y74" s="36"/>
      <c r="Z74" s="36"/>
      <c r="AA74" s="36"/>
      <c r="AB74" s="36"/>
      <c r="AC74" s="36"/>
      <c r="AD74" s="36"/>
      <c r="AE74" s="36"/>
    </row>
    <row r="75" spans="1:31" s="2" customFormat="1" ht="16.5" customHeight="1">
      <c r="A75" s="36"/>
      <c r="B75" s="37"/>
      <c r="C75" s="38"/>
      <c r="D75" s="38"/>
      <c r="E75" s="389" t="str">
        <f>E7</f>
        <v>Rekonstrukce objektu - 0812017</v>
      </c>
      <c r="F75" s="390"/>
      <c r="G75" s="390"/>
      <c r="H75" s="390"/>
      <c r="I75" s="117"/>
      <c r="J75" s="38"/>
      <c r="K75" s="38"/>
      <c r="L75" s="118"/>
      <c r="S75" s="36"/>
      <c r="T75" s="36"/>
      <c r="U75" s="36"/>
      <c r="V75" s="36"/>
      <c r="W75" s="36"/>
      <c r="X75" s="36"/>
      <c r="Y75" s="36"/>
      <c r="Z75" s="36"/>
      <c r="AA75" s="36"/>
      <c r="AB75" s="36"/>
      <c r="AC75" s="36"/>
      <c r="AD75" s="36"/>
      <c r="AE75" s="36"/>
    </row>
    <row r="76" spans="1:31" s="1" customFormat="1" ht="12" customHeight="1">
      <c r="B76" s="22"/>
      <c r="C76" s="30" t="s">
        <v>101</v>
      </c>
      <c r="D76" s="23"/>
      <c r="E76" s="23"/>
      <c r="F76" s="23"/>
      <c r="G76" s="23"/>
      <c r="H76" s="23"/>
      <c r="I76" s="110"/>
      <c r="J76" s="23"/>
      <c r="K76" s="23"/>
      <c r="L76" s="21"/>
    </row>
    <row r="77" spans="1:31" s="2" customFormat="1" ht="16.5" customHeight="1">
      <c r="A77" s="36"/>
      <c r="B77" s="37"/>
      <c r="C77" s="38"/>
      <c r="D77" s="38"/>
      <c r="E77" s="389" t="s">
        <v>102</v>
      </c>
      <c r="F77" s="391"/>
      <c r="G77" s="391"/>
      <c r="H77" s="391"/>
      <c r="I77" s="117"/>
      <c r="J77" s="38"/>
      <c r="K77" s="38"/>
      <c r="L77" s="118"/>
      <c r="S77" s="36"/>
      <c r="T77" s="36"/>
      <c r="U77" s="36"/>
      <c r="V77" s="36"/>
      <c r="W77" s="36"/>
      <c r="X77" s="36"/>
      <c r="Y77" s="36"/>
      <c r="Z77" s="36"/>
      <c r="AA77" s="36"/>
      <c r="AB77" s="36"/>
      <c r="AC77" s="36"/>
      <c r="AD77" s="36"/>
      <c r="AE77" s="36"/>
    </row>
    <row r="78" spans="1:31" s="2" customFormat="1" ht="12" customHeight="1">
      <c r="A78" s="36"/>
      <c r="B78" s="37"/>
      <c r="C78" s="30" t="s">
        <v>103</v>
      </c>
      <c r="D78" s="38"/>
      <c r="E78" s="38"/>
      <c r="F78" s="38"/>
      <c r="G78" s="38"/>
      <c r="H78" s="38"/>
      <c r="I78" s="117"/>
      <c r="J78" s="38"/>
      <c r="K78" s="38"/>
      <c r="L78" s="118"/>
      <c r="S78" s="36"/>
      <c r="T78" s="36"/>
      <c r="U78" s="36"/>
      <c r="V78" s="36"/>
      <c r="W78" s="36"/>
      <c r="X78" s="36"/>
      <c r="Y78" s="36"/>
      <c r="Z78" s="36"/>
      <c r="AA78" s="36"/>
      <c r="AB78" s="36"/>
      <c r="AC78" s="36"/>
      <c r="AD78" s="36"/>
      <c r="AE78" s="36"/>
    </row>
    <row r="79" spans="1:31" s="2" customFormat="1" ht="16.5" customHeight="1">
      <c r="A79" s="36"/>
      <c r="B79" s="37"/>
      <c r="C79" s="38"/>
      <c r="D79" s="38"/>
      <c r="E79" s="358" t="str">
        <f>E11</f>
        <v>0001 - Vedlejší a ostatní náklady</v>
      </c>
      <c r="F79" s="391"/>
      <c r="G79" s="391"/>
      <c r="H79" s="391"/>
      <c r="I79" s="117"/>
      <c r="J79" s="38"/>
      <c r="K79" s="38"/>
      <c r="L79" s="11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117"/>
      <c r="J80" s="38"/>
      <c r="K80" s="38"/>
      <c r="L80" s="118"/>
      <c r="S80" s="36"/>
      <c r="T80" s="36"/>
      <c r="U80" s="36"/>
      <c r="V80" s="36"/>
      <c r="W80" s="36"/>
      <c r="X80" s="36"/>
      <c r="Y80" s="36"/>
      <c r="Z80" s="36"/>
      <c r="AA80" s="36"/>
      <c r="AB80" s="36"/>
      <c r="AC80" s="36"/>
      <c r="AD80" s="36"/>
      <c r="AE80" s="36"/>
    </row>
    <row r="81" spans="1:65" s="2" customFormat="1" ht="12" customHeight="1">
      <c r="A81" s="36"/>
      <c r="B81" s="37"/>
      <c r="C81" s="30" t="s">
        <v>21</v>
      </c>
      <c r="D81" s="38"/>
      <c r="E81" s="38"/>
      <c r="F81" s="28" t="str">
        <f>F14</f>
        <v>Fr. Kotyzy 1026, Rokycany</v>
      </c>
      <c r="G81" s="38"/>
      <c r="H81" s="38"/>
      <c r="I81" s="119" t="s">
        <v>22</v>
      </c>
      <c r="J81" s="61" t="str">
        <f>IF(J14="","",J14)</f>
        <v>29. 5. 2018</v>
      </c>
      <c r="K81" s="38"/>
      <c r="L81" s="11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117"/>
      <c r="J82" s="38"/>
      <c r="K82" s="38"/>
      <c r="L82" s="118"/>
      <c r="S82" s="36"/>
      <c r="T82" s="36"/>
      <c r="U82" s="36"/>
      <c r="V82" s="36"/>
      <c r="W82" s="36"/>
      <c r="X82" s="36"/>
      <c r="Y82" s="36"/>
      <c r="Z82" s="36"/>
      <c r="AA82" s="36"/>
      <c r="AB82" s="36"/>
      <c r="AC82" s="36"/>
      <c r="AD82" s="36"/>
      <c r="AE82" s="36"/>
    </row>
    <row r="83" spans="1:65" s="2" customFormat="1" ht="27.95" customHeight="1">
      <c r="A83" s="36"/>
      <c r="B83" s="37"/>
      <c r="C83" s="30" t="s">
        <v>28</v>
      </c>
      <c r="D83" s="38"/>
      <c r="E83" s="38"/>
      <c r="F83" s="28" t="str">
        <f>E17</f>
        <v>Střední škola, Rokycany</v>
      </c>
      <c r="G83" s="38"/>
      <c r="H83" s="38"/>
      <c r="I83" s="119" t="s">
        <v>36</v>
      </c>
      <c r="J83" s="34" t="str">
        <f>E23</f>
        <v>SEAP Rokycany s. r. o.</v>
      </c>
      <c r="K83" s="38"/>
      <c r="L83" s="118"/>
      <c r="S83" s="36"/>
      <c r="T83" s="36"/>
      <c r="U83" s="36"/>
      <c r="V83" s="36"/>
      <c r="W83" s="36"/>
      <c r="X83" s="36"/>
      <c r="Y83" s="36"/>
      <c r="Z83" s="36"/>
      <c r="AA83" s="36"/>
      <c r="AB83" s="36"/>
      <c r="AC83" s="36"/>
      <c r="AD83" s="36"/>
      <c r="AE83" s="36"/>
    </row>
    <row r="84" spans="1:65" s="2" customFormat="1" ht="15.2" customHeight="1">
      <c r="A84" s="36"/>
      <c r="B84" s="37"/>
      <c r="C84" s="30" t="s">
        <v>34</v>
      </c>
      <c r="D84" s="38"/>
      <c r="E84" s="38"/>
      <c r="F84" s="28" t="str">
        <f>IF(E20="","",E20)</f>
        <v>Vyplň údaj</v>
      </c>
      <c r="G84" s="38"/>
      <c r="H84" s="38"/>
      <c r="I84" s="119" t="s">
        <v>41</v>
      </c>
      <c r="J84" s="34" t="str">
        <f>E26</f>
        <v xml:space="preserve"> </v>
      </c>
      <c r="K84" s="38"/>
      <c r="L84" s="11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117"/>
      <c r="J85" s="38"/>
      <c r="K85" s="38"/>
      <c r="L85" s="118"/>
      <c r="S85" s="36"/>
      <c r="T85" s="36"/>
      <c r="U85" s="36"/>
      <c r="V85" s="36"/>
      <c r="W85" s="36"/>
      <c r="X85" s="36"/>
      <c r="Y85" s="36"/>
      <c r="Z85" s="36"/>
      <c r="AA85" s="36"/>
      <c r="AB85" s="36"/>
      <c r="AC85" s="36"/>
      <c r="AD85" s="36"/>
      <c r="AE85" s="36"/>
    </row>
    <row r="86" spans="1:65" s="11" customFormat="1" ht="29.25" customHeight="1">
      <c r="A86" s="166"/>
      <c r="B86" s="167"/>
      <c r="C86" s="168" t="s">
        <v>112</v>
      </c>
      <c r="D86" s="169" t="s">
        <v>65</v>
      </c>
      <c r="E86" s="169" t="s">
        <v>61</v>
      </c>
      <c r="F86" s="169" t="s">
        <v>62</v>
      </c>
      <c r="G86" s="169" t="s">
        <v>113</v>
      </c>
      <c r="H86" s="169" t="s">
        <v>114</v>
      </c>
      <c r="I86" s="170" t="s">
        <v>115</v>
      </c>
      <c r="J86" s="169" t="s">
        <v>107</v>
      </c>
      <c r="K86" s="171" t="s">
        <v>116</v>
      </c>
      <c r="L86" s="172"/>
      <c r="M86" s="70" t="s">
        <v>42</v>
      </c>
      <c r="N86" s="71" t="s">
        <v>50</v>
      </c>
      <c r="O86" s="71" t="s">
        <v>117</v>
      </c>
      <c r="P86" s="71" t="s">
        <v>118</v>
      </c>
      <c r="Q86" s="71" t="s">
        <v>119</v>
      </c>
      <c r="R86" s="71" t="s">
        <v>120</v>
      </c>
      <c r="S86" s="71" t="s">
        <v>121</v>
      </c>
      <c r="T86" s="72" t="s">
        <v>122</v>
      </c>
      <c r="U86" s="166"/>
      <c r="V86" s="166"/>
      <c r="W86" s="166"/>
      <c r="X86" s="166"/>
      <c r="Y86" s="166"/>
      <c r="Z86" s="166"/>
      <c r="AA86" s="166"/>
      <c r="AB86" s="166"/>
      <c r="AC86" s="166"/>
      <c r="AD86" s="166"/>
      <c r="AE86" s="166"/>
    </row>
    <row r="87" spans="1:65" s="2" customFormat="1" ht="22.9" customHeight="1">
      <c r="A87" s="36"/>
      <c r="B87" s="37"/>
      <c r="C87" s="77" t="s">
        <v>123</v>
      </c>
      <c r="D87" s="38"/>
      <c r="E87" s="38"/>
      <c r="F87" s="38"/>
      <c r="G87" s="38"/>
      <c r="H87" s="38"/>
      <c r="I87" s="117"/>
      <c r="J87" s="173">
        <f>BK87</f>
        <v>0</v>
      </c>
      <c r="K87" s="38"/>
      <c r="L87" s="41"/>
      <c r="M87" s="73"/>
      <c r="N87" s="174"/>
      <c r="O87" s="74"/>
      <c r="P87" s="175">
        <f>P88</f>
        <v>0</v>
      </c>
      <c r="Q87" s="74"/>
      <c r="R87" s="175">
        <f>R88</f>
        <v>0</v>
      </c>
      <c r="S87" s="74"/>
      <c r="T87" s="176">
        <f>T88</f>
        <v>0</v>
      </c>
      <c r="U87" s="36"/>
      <c r="V87" s="36"/>
      <c r="W87" s="36"/>
      <c r="X87" s="36"/>
      <c r="Y87" s="36"/>
      <c r="Z87" s="36"/>
      <c r="AA87" s="36"/>
      <c r="AB87" s="36"/>
      <c r="AC87" s="36"/>
      <c r="AD87" s="36"/>
      <c r="AE87" s="36"/>
      <c r="AT87" s="18" t="s">
        <v>79</v>
      </c>
      <c r="AU87" s="18" t="s">
        <v>108</v>
      </c>
      <c r="BK87" s="177">
        <f>BK88</f>
        <v>0</v>
      </c>
    </row>
    <row r="88" spans="1:65" s="12" customFormat="1" ht="25.9" customHeight="1">
      <c r="B88" s="178"/>
      <c r="C88" s="179"/>
      <c r="D88" s="180" t="s">
        <v>79</v>
      </c>
      <c r="E88" s="181" t="s">
        <v>124</v>
      </c>
      <c r="F88" s="181" t="s">
        <v>125</v>
      </c>
      <c r="G88" s="179"/>
      <c r="H88" s="179"/>
      <c r="I88" s="182"/>
      <c r="J88" s="183">
        <f>BK88</f>
        <v>0</v>
      </c>
      <c r="K88" s="179"/>
      <c r="L88" s="184"/>
      <c r="M88" s="185"/>
      <c r="N88" s="186"/>
      <c r="O88" s="186"/>
      <c r="P88" s="187">
        <f>P89</f>
        <v>0</v>
      </c>
      <c r="Q88" s="186"/>
      <c r="R88" s="187">
        <f>R89</f>
        <v>0</v>
      </c>
      <c r="S88" s="186"/>
      <c r="T88" s="188">
        <f>T89</f>
        <v>0</v>
      </c>
      <c r="AR88" s="189" t="s">
        <v>126</v>
      </c>
      <c r="AT88" s="190" t="s">
        <v>79</v>
      </c>
      <c r="AU88" s="190" t="s">
        <v>80</v>
      </c>
      <c r="AY88" s="189" t="s">
        <v>127</v>
      </c>
      <c r="BK88" s="191">
        <f>BK89</f>
        <v>0</v>
      </c>
    </row>
    <row r="89" spans="1:65" s="12" customFormat="1" ht="22.9" customHeight="1">
      <c r="B89" s="178"/>
      <c r="C89" s="179"/>
      <c r="D89" s="180" t="s">
        <v>79</v>
      </c>
      <c r="E89" s="192" t="s">
        <v>128</v>
      </c>
      <c r="F89" s="192" t="s">
        <v>129</v>
      </c>
      <c r="G89" s="179"/>
      <c r="H89" s="179"/>
      <c r="I89" s="182"/>
      <c r="J89" s="193">
        <f>BK89</f>
        <v>0</v>
      </c>
      <c r="K89" s="179"/>
      <c r="L89" s="184"/>
      <c r="M89" s="185"/>
      <c r="N89" s="186"/>
      <c r="O89" s="186"/>
      <c r="P89" s="187">
        <f>SUM(P90:P130)</f>
        <v>0</v>
      </c>
      <c r="Q89" s="186"/>
      <c r="R89" s="187">
        <f>SUM(R90:R130)</f>
        <v>0</v>
      </c>
      <c r="S89" s="186"/>
      <c r="T89" s="188">
        <f>SUM(T90:T130)</f>
        <v>0</v>
      </c>
      <c r="AR89" s="189" t="s">
        <v>126</v>
      </c>
      <c r="AT89" s="190" t="s">
        <v>79</v>
      </c>
      <c r="AU89" s="190" t="s">
        <v>87</v>
      </c>
      <c r="AY89" s="189" t="s">
        <v>127</v>
      </c>
      <c r="BK89" s="191">
        <f>SUM(BK90:BK130)</f>
        <v>0</v>
      </c>
    </row>
    <row r="90" spans="1:65" s="2" customFormat="1" ht="16.5" customHeight="1">
      <c r="A90" s="36"/>
      <c r="B90" s="37"/>
      <c r="C90" s="194" t="s">
        <v>87</v>
      </c>
      <c r="D90" s="194" t="s">
        <v>130</v>
      </c>
      <c r="E90" s="195" t="s">
        <v>131</v>
      </c>
      <c r="F90" s="196" t="s">
        <v>132</v>
      </c>
      <c r="G90" s="197" t="s">
        <v>618</v>
      </c>
      <c r="H90" s="198">
        <v>1</v>
      </c>
      <c r="I90" s="199"/>
      <c r="J90" s="200">
        <f>ROUND(I90*H90,2)</f>
        <v>0</v>
      </c>
      <c r="K90" s="196" t="s">
        <v>42</v>
      </c>
      <c r="L90" s="201"/>
      <c r="M90" s="202" t="s">
        <v>42</v>
      </c>
      <c r="N90" s="203" t="s">
        <v>51</v>
      </c>
      <c r="O90" s="66"/>
      <c r="P90" s="204">
        <f>O90*H90</f>
        <v>0</v>
      </c>
      <c r="Q90" s="204">
        <v>0</v>
      </c>
      <c r="R90" s="204">
        <f>Q90*H90</f>
        <v>0</v>
      </c>
      <c r="S90" s="204">
        <v>0</v>
      </c>
      <c r="T90" s="205">
        <f>S90*H90</f>
        <v>0</v>
      </c>
      <c r="U90" s="36"/>
      <c r="V90" s="36"/>
      <c r="W90" s="36"/>
      <c r="X90" s="36"/>
      <c r="Y90" s="36"/>
      <c r="Z90" s="36"/>
      <c r="AA90" s="36"/>
      <c r="AB90" s="36"/>
      <c r="AC90" s="36"/>
      <c r="AD90" s="36"/>
      <c r="AE90" s="36"/>
      <c r="AR90" s="206" t="s">
        <v>133</v>
      </c>
      <c r="AT90" s="206" t="s">
        <v>130</v>
      </c>
      <c r="AU90" s="206" t="s">
        <v>89</v>
      </c>
      <c r="AY90" s="18" t="s">
        <v>127</v>
      </c>
      <c r="BE90" s="207">
        <f>IF(N90="základní",J90,0)</f>
        <v>0</v>
      </c>
      <c r="BF90" s="207">
        <f>IF(N90="snížená",J90,0)</f>
        <v>0</v>
      </c>
      <c r="BG90" s="207">
        <f>IF(N90="zákl. přenesená",J90,0)</f>
        <v>0</v>
      </c>
      <c r="BH90" s="207">
        <f>IF(N90="sníž. přenesená",J90,0)</f>
        <v>0</v>
      </c>
      <c r="BI90" s="207">
        <f>IF(N90="nulová",J90,0)</f>
        <v>0</v>
      </c>
      <c r="BJ90" s="18" t="s">
        <v>87</v>
      </c>
      <c r="BK90" s="207">
        <f>ROUND(I90*H90,2)</f>
        <v>0</v>
      </c>
      <c r="BL90" s="18" t="s">
        <v>133</v>
      </c>
      <c r="BM90" s="206" t="s">
        <v>134</v>
      </c>
    </row>
    <row r="91" spans="1:65" s="2" customFormat="1" ht="48.75">
      <c r="A91" s="36"/>
      <c r="B91" s="37"/>
      <c r="C91" s="38"/>
      <c r="D91" s="208" t="s">
        <v>135</v>
      </c>
      <c r="E91" s="38"/>
      <c r="F91" s="209" t="s">
        <v>136</v>
      </c>
      <c r="G91" s="38"/>
      <c r="H91" s="38"/>
      <c r="I91" s="117"/>
      <c r="J91" s="38"/>
      <c r="K91" s="38"/>
      <c r="L91" s="41"/>
      <c r="M91" s="210"/>
      <c r="N91" s="211"/>
      <c r="O91" s="66"/>
      <c r="P91" s="66"/>
      <c r="Q91" s="66"/>
      <c r="R91" s="66"/>
      <c r="S91" s="66"/>
      <c r="T91" s="67"/>
      <c r="U91" s="36"/>
      <c r="V91" s="36"/>
      <c r="W91" s="36"/>
      <c r="X91" s="36"/>
      <c r="Y91" s="36"/>
      <c r="Z91" s="36"/>
      <c r="AA91" s="36"/>
      <c r="AB91" s="36"/>
      <c r="AC91" s="36"/>
      <c r="AD91" s="36"/>
      <c r="AE91" s="36"/>
      <c r="AT91" s="18" t="s">
        <v>135</v>
      </c>
      <c r="AU91" s="18" t="s">
        <v>89</v>
      </c>
    </row>
    <row r="92" spans="1:65" s="2" customFormat="1" ht="16.5" customHeight="1">
      <c r="A92" s="36"/>
      <c r="B92" s="37"/>
      <c r="C92" s="194" t="s">
        <v>89</v>
      </c>
      <c r="D92" s="194" t="s">
        <v>130</v>
      </c>
      <c r="E92" s="195" t="s">
        <v>137</v>
      </c>
      <c r="F92" s="196" t="s">
        <v>138</v>
      </c>
      <c r="G92" s="197" t="s">
        <v>618</v>
      </c>
      <c r="H92" s="198">
        <v>1</v>
      </c>
      <c r="I92" s="199"/>
      <c r="J92" s="200">
        <f>ROUND(I92*H92,2)</f>
        <v>0</v>
      </c>
      <c r="K92" s="196" t="s">
        <v>42</v>
      </c>
      <c r="L92" s="201"/>
      <c r="M92" s="202" t="s">
        <v>42</v>
      </c>
      <c r="N92" s="203" t="s">
        <v>51</v>
      </c>
      <c r="O92" s="66"/>
      <c r="P92" s="204">
        <f>O92*H92</f>
        <v>0</v>
      </c>
      <c r="Q92" s="204">
        <v>0</v>
      </c>
      <c r="R92" s="204">
        <f>Q92*H92</f>
        <v>0</v>
      </c>
      <c r="S92" s="204">
        <v>0</v>
      </c>
      <c r="T92" s="205">
        <f>S92*H92</f>
        <v>0</v>
      </c>
      <c r="U92" s="36"/>
      <c r="V92" s="36"/>
      <c r="W92" s="36"/>
      <c r="X92" s="36"/>
      <c r="Y92" s="36"/>
      <c r="Z92" s="36"/>
      <c r="AA92" s="36"/>
      <c r="AB92" s="36"/>
      <c r="AC92" s="36"/>
      <c r="AD92" s="36"/>
      <c r="AE92" s="36"/>
      <c r="AR92" s="206" t="s">
        <v>133</v>
      </c>
      <c r="AT92" s="206" t="s">
        <v>130</v>
      </c>
      <c r="AU92" s="206" t="s">
        <v>89</v>
      </c>
      <c r="AY92" s="18" t="s">
        <v>127</v>
      </c>
      <c r="BE92" s="207">
        <f>IF(N92="základní",J92,0)</f>
        <v>0</v>
      </c>
      <c r="BF92" s="207">
        <f>IF(N92="snížená",J92,0)</f>
        <v>0</v>
      </c>
      <c r="BG92" s="207">
        <f>IF(N92="zákl. přenesená",J92,0)</f>
        <v>0</v>
      </c>
      <c r="BH92" s="207">
        <f>IF(N92="sníž. přenesená",J92,0)</f>
        <v>0</v>
      </c>
      <c r="BI92" s="207">
        <f>IF(N92="nulová",J92,0)</f>
        <v>0</v>
      </c>
      <c r="BJ92" s="18" t="s">
        <v>87</v>
      </c>
      <c r="BK92" s="207">
        <f>ROUND(I92*H92,2)</f>
        <v>0</v>
      </c>
      <c r="BL92" s="18" t="s">
        <v>133</v>
      </c>
      <c r="BM92" s="206" t="s">
        <v>139</v>
      </c>
    </row>
    <row r="93" spans="1:65" s="2" customFormat="1" ht="19.5">
      <c r="A93" s="36"/>
      <c r="B93" s="37"/>
      <c r="C93" s="38"/>
      <c r="D93" s="208" t="s">
        <v>135</v>
      </c>
      <c r="E93" s="38"/>
      <c r="F93" s="209" t="s">
        <v>140</v>
      </c>
      <c r="G93" s="38"/>
      <c r="H93" s="38"/>
      <c r="I93" s="117"/>
      <c r="J93" s="38"/>
      <c r="K93" s="38"/>
      <c r="L93" s="41"/>
      <c r="M93" s="210"/>
      <c r="N93" s="211"/>
      <c r="O93" s="66"/>
      <c r="P93" s="66"/>
      <c r="Q93" s="66"/>
      <c r="R93" s="66"/>
      <c r="S93" s="66"/>
      <c r="T93" s="67"/>
      <c r="U93" s="36"/>
      <c r="V93" s="36"/>
      <c r="W93" s="36"/>
      <c r="X93" s="36"/>
      <c r="Y93" s="36"/>
      <c r="Z93" s="36"/>
      <c r="AA93" s="36"/>
      <c r="AB93" s="36"/>
      <c r="AC93" s="36"/>
      <c r="AD93" s="36"/>
      <c r="AE93" s="36"/>
      <c r="AT93" s="18" t="s">
        <v>135</v>
      </c>
      <c r="AU93" s="18" t="s">
        <v>89</v>
      </c>
    </row>
    <row r="94" spans="1:65" s="2" customFormat="1" ht="16.5" customHeight="1">
      <c r="A94" s="36"/>
      <c r="B94" s="37"/>
      <c r="C94" s="194" t="s">
        <v>141</v>
      </c>
      <c r="D94" s="194" t="s">
        <v>130</v>
      </c>
      <c r="E94" s="195" t="s">
        <v>142</v>
      </c>
      <c r="F94" s="196" t="s">
        <v>143</v>
      </c>
      <c r="G94" s="197" t="s">
        <v>618</v>
      </c>
      <c r="H94" s="198">
        <v>1</v>
      </c>
      <c r="I94" s="199"/>
      <c r="J94" s="200">
        <f>ROUND(I94*H94,2)</f>
        <v>0</v>
      </c>
      <c r="K94" s="196" t="s">
        <v>42</v>
      </c>
      <c r="L94" s="201"/>
      <c r="M94" s="202" t="s">
        <v>42</v>
      </c>
      <c r="N94" s="203" t="s">
        <v>51</v>
      </c>
      <c r="O94" s="66"/>
      <c r="P94" s="204">
        <f>O94*H94</f>
        <v>0</v>
      </c>
      <c r="Q94" s="204">
        <v>0</v>
      </c>
      <c r="R94" s="204">
        <f>Q94*H94</f>
        <v>0</v>
      </c>
      <c r="S94" s="204">
        <v>0</v>
      </c>
      <c r="T94" s="205">
        <f>S94*H94</f>
        <v>0</v>
      </c>
      <c r="U94" s="36"/>
      <c r="V94" s="36"/>
      <c r="W94" s="36"/>
      <c r="X94" s="36"/>
      <c r="Y94" s="36"/>
      <c r="Z94" s="36"/>
      <c r="AA94" s="36"/>
      <c r="AB94" s="36"/>
      <c r="AC94" s="36"/>
      <c r="AD94" s="36"/>
      <c r="AE94" s="36"/>
      <c r="AR94" s="206" t="s">
        <v>133</v>
      </c>
      <c r="AT94" s="206" t="s">
        <v>130</v>
      </c>
      <c r="AU94" s="206" t="s">
        <v>89</v>
      </c>
      <c r="AY94" s="18" t="s">
        <v>127</v>
      </c>
      <c r="BE94" s="207">
        <f>IF(N94="základní",J94,0)</f>
        <v>0</v>
      </c>
      <c r="BF94" s="207">
        <f>IF(N94="snížená",J94,0)</f>
        <v>0</v>
      </c>
      <c r="BG94" s="207">
        <f>IF(N94="zákl. přenesená",J94,0)</f>
        <v>0</v>
      </c>
      <c r="BH94" s="207">
        <f>IF(N94="sníž. přenesená",J94,0)</f>
        <v>0</v>
      </c>
      <c r="BI94" s="207">
        <f>IF(N94="nulová",J94,0)</f>
        <v>0</v>
      </c>
      <c r="BJ94" s="18" t="s">
        <v>87</v>
      </c>
      <c r="BK94" s="207">
        <f>ROUND(I94*H94,2)</f>
        <v>0</v>
      </c>
      <c r="BL94" s="18" t="s">
        <v>133</v>
      </c>
      <c r="BM94" s="206" t="s">
        <v>144</v>
      </c>
    </row>
    <row r="95" spans="1:65" s="2" customFormat="1" ht="48.75">
      <c r="A95" s="36"/>
      <c r="B95" s="37"/>
      <c r="C95" s="38"/>
      <c r="D95" s="208" t="s">
        <v>135</v>
      </c>
      <c r="E95" s="38"/>
      <c r="F95" s="209" t="s">
        <v>145</v>
      </c>
      <c r="G95" s="38"/>
      <c r="H95" s="38"/>
      <c r="I95" s="117"/>
      <c r="J95" s="38"/>
      <c r="K95" s="38"/>
      <c r="L95" s="41"/>
      <c r="M95" s="210"/>
      <c r="N95" s="211"/>
      <c r="O95" s="66"/>
      <c r="P95" s="66"/>
      <c r="Q95" s="66"/>
      <c r="R95" s="66"/>
      <c r="S95" s="66"/>
      <c r="T95" s="67"/>
      <c r="U95" s="36"/>
      <c r="V95" s="36"/>
      <c r="W95" s="36"/>
      <c r="X95" s="36"/>
      <c r="Y95" s="36"/>
      <c r="Z95" s="36"/>
      <c r="AA95" s="36"/>
      <c r="AB95" s="36"/>
      <c r="AC95" s="36"/>
      <c r="AD95" s="36"/>
      <c r="AE95" s="36"/>
      <c r="AT95" s="18" t="s">
        <v>135</v>
      </c>
      <c r="AU95" s="18" t="s">
        <v>89</v>
      </c>
    </row>
    <row r="96" spans="1:65" s="2" customFormat="1" ht="16.5" customHeight="1">
      <c r="A96" s="36"/>
      <c r="B96" s="37"/>
      <c r="C96" s="194" t="s">
        <v>126</v>
      </c>
      <c r="D96" s="194" t="s">
        <v>130</v>
      </c>
      <c r="E96" s="195" t="s">
        <v>146</v>
      </c>
      <c r="F96" s="196" t="s">
        <v>147</v>
      </c>
      <c r="G96" s="197" t="s">
        <v>618</v>
      </c>
      <c r="H96" s="198">
        <v>1</v>
      </c>
      <c r="I96" s="199"/>
      <c r="J96" s="200">
        <f>ROUND(I96*H96,2)</f>
        <v>0</v>
      </c>
      <c r="K96" s="196" t="s">
        <v>42</v>
      </c>
      <c r="L96" s="201"/>
      <c r="M96" s="202" t="s">
        <v>42</v>
      </c>
      <c r="N96" s="203" t="s">
        <v>51</v>
      </c>
      <c r="O96" s="66"/>
      <c r="P96" s="204">
        <f>O96*H96</f>
        <v>0</v>
      </c>
      <c r="Q96" s="204">
        <v>0</v>
      </c>
      <c r="R96" s="204">
        <f>Q96*H96</f>
        <v>0</v>
      </c>
      <c r="S96" s="204">
        <v>0</v>
      </c>
      <c r="T96" s="205">
        <f>S96*H96</f>
        <v>0</v>
      </c>
      <c r="U96" s="36"/>
      <c r="V96" s="36"/>
      <c r="W96" s="36"/>
      <c r="X96" s="36"/>
      <c r="Y96" s="36"/>
      <c r="Z96" s="36"/>
      <c r="AA96" s="36"/>
      <c r="AB96" s="36"/>
      <c r="AC96" s="36"/>
      <c r="AD96" s="36"/>
      <c r="AE96" s="36"/>
      <c r="AR96" s="206" t="s">
        <v>133</v>
      </c>
      <c r="AT96" s="206" t="s">
        <v>130</v>
      </c>
      <c r="AU96" s="206" t="s">
        <v>89</v>
      </c>
      <c r="AY96" s="18" t="s">
        <v>127</v>
      </c>
      <c r="BE96" s="207">
        <f>IF(N96="základní",J96,0)</f>
        <v>0</v>
      </c>
      <c r="BF96" s="207">
        <f>IF(N96="snížená",J96,0)</f>
        <v>0</v>
      </c>
      <c r="BG96" s="207">
        <f>IF(N96="zákl. přenesená",J96,0)</f>
        <v>0</v>
      </c>
      <c r="BH96" s="207">
        <f>IF(N96="sníž. přenesená",J96,0)</f>
        <v>0</v>
      </c>
      <c r="BI96" s="207">
        <f>IF(N96="nulová",J96,0)</f>
        <v>0</v>
      </c>
      <c r="BJ96" s="18" t="s">
        <v>87</v>
      </c>
      <c r="BK96" s="207">
        <f>ROUND(I96*H96,2)</f>
        <v>0</v>
      </c>
      <c r="BL96" s="18" t="s">
        <v>133</v>
      </c>
      <c r="BM96" s="206" t="s">
        <v>148</v>
      </c>
    </row>
    <row r="97" spans="1:65" s="2" customFormat="1" ht="58.5">
      <c r="A97" s="36"/>
      <c r="B97" s="37"/>
      <c r="C97" s="38"/>
      <c r="D97" s="208" t="s">
        <v>135</v>
      </c>
      <c r="E97" s="38"/>
      <c r="F97" s="209" t="s">
        <v>149</v>
      </c>
      <c r="G97" s="38"/>
      <c r="H97" s="38"/>
      <c r="I97" s="117"/>
      <c r="J97" s="38"/>
      <c r="K97" s="38"/>
      <c r="L97" s="41"/>
      <c r="M97" s="210"/>
      <c r="N97" s="211"/>
      <c r="O97" s="66"/>
      <c r="P97" s="66"/>
      <c r="Q97" s="66"/>
      <c r="R97" s="66"/>
      <c r="S97" s="66"/>
      <c r="T97" s="67"/>
      <c r="U97" s="36"/>
      <c r="V97" s="36"/>
      <c r="W97" s="36"/>
      <c r="X97" s="36"/>
      <c r="Y97" s="36"/>
      <c r="Z97" s="36"/>
      <c r="AA97" s="36"/>
      <c r="AB97" s="36"/>
      <c r="AC97" s="36"/>
      <c r="AD97" s="36"/>
      <c r="AE97" s="36"/>
      <c r="AT97" s="18" t="s">
        <v>135</v>
      </c>
      <c r="AU97" s="18" t="s">
        <v>89</v>
      </c>
    </row>
    <row r="98" spans="1:65" s="2" customFormat="1" ht="16.5" customHeight="1">
      <c r="A98" s="36"/>
      <c r="B98" s="37"/>
      <c r="C98" s="194" t="s">
        <v>150</v>
      </c>
      <c r="D98" s="194" t="s">
        <v>130</v>
      </c>
      <c r="E98" s="195" t="s">
        <v>151</v>
      </c>
      <c r="F98" s="196" t="s">
        <v>152</v>
      </c>
      <c r="G98" s="197" t="s">
        <v>153</v>
      </c>
      <c r="H98" s="198">
        <v>2</v>
      </c>
      <c r="I98" s="199"/>
      <c r="J98" s="200">
        <f>ROUND(I98*H98,2)</f>
        <v>0</v>
      </c>
      <c r="K98" s="196" t="s">
        <v>42</v>
      </c>
      <c r="L98" s="201"/>
      <c r="M98" s="202" t="s">
        <v>42</v>
      </c>
      <c r="N98" s="203" t="s">
        <v>51</v>
      </c>
      <c r="O98" s="66"/>
      <c r="P98" s="204">
        <f>O98*H98</f>
        <v>0</v>
      </c>
      <c r="Q98" s="204">
        <v>0</v>
      </c>
      <c r="R98" s="204">
        <f>Q98*H98</f>
        <v>0</v>
      </c>
      <c r="S98" s="204">
        <v>0</v>
      </c>
      <c r="T98" s="205">
        <f>S98*H98</f>
        <v>0</v>
      </c>
      <c r="U98" s="36"/>
      <c r="V98" s="36"/>
      <c r="W98" s="36"/>
      <c r="X98" s="36"/>
      <c r="Y98" s="36"/>
      <c r="Z98" s="36"/>
      <c r="AA98" s="36"/>
      <c r="AB98" s="36"/>
      <c r="AC98" s="36"/>
      <c r="AD98" s="36"/>
      <c r="AE98" s="36"/>
      <c r="AR98" s="206" t="s">
        <v>133</v>
      </c>
      <c r="AT98" s="206" t="s">
        <v>130</v>
      </c>
      <c r="AU98" s="206" t="s">
        <v>89</v>
      </c>
      <c r="AY98" s="18" t="s">
        <v>127</v>
      </c>
      <c r="BE98" s="207">
        <f>IF(N98="základní",J98,0)</f>
        <v>0</v>
      </c>
      <c r="BF98" s="207">
        <f>IF(N98="snížená",J98,0)</f>
        <v>0</v>
      </c>
      <c r="BG98" s="207">
        <f>IF(N98="zákl. přenesená",J98,0)</f>
        <v>0</v>
      </c>
      <c r="BH98" s="207">
        <f>IF(N98="sníž. přenesená",J98,0)</f>
        <v>0</v>
      </c>
      <c r="BI98" s="207">
        <f>IF(N98="nulová",J98,0)</f>
        <v>0</v>
      </c>
      <c r="BJ98" s="18" t="s">
        <v>87</v>
      </c>
      <c r="BK98" s="207">
        <f>ROUND(I98*H98,2)</f>
        <v>0</v>
      </c>
      <c r="BL98" s="18" t="s">
        <v>133</v>
      </c>
      <c r="BM98" s="206" t="s">
        <v>154</v>
      </c>
    </row>
    <row r="99" spans="1:65" s="2" customFormat="1" ht="29.25">
      <c r="A99" s="36"/>
      <c r="B99" s="37"/>
      <c r="C99" s="38"/>
      <c r="D99" s="208" t="s">
        <v>135</v>
      </c>
      <c r="E99" s="38"/>
      <c r="F99" s="209" t="s">
        <v>155</v>
      </c>
      <c r="G99" s="38"/>
      <c r="H99" s="38"/>
      <c r="I99" s="117"/>
      <c r="J99" s="38"/>
      <c r="K99" s="38"/>
      <c r="L99" s="41"/>
      <c r="M99" s="210"/>
      <c r="N99" s="211"/>
      <c r="O99" s="66"/>
      <c r="P99" s="66"/>
      <c r="Q99" s="66"/>
      <c r="R99" s="66"/>
      <c r="S99" s="66"/>
      <c r="T99" s="67"/>
      <c r="U99" s="36"/>
      <c r="V99" s="36"/>
      <c r="W99" s="36"/>
      <c r="X99" s="36"/>
      <c r="Y99" s="36"/>
      <c r="Z99" s="36"/>
      <c r="AA99" s="36"/>
      <c r="AB99" s="36"/>
      <c r="AC99" s="36"/>
      <c r="AD99" s="36"/>
      <c r="AE99" s="36"/>
      <c r="AT99" s="18" t="s">
        <v>135</v>
      </c>
      <c r="AU99" s="18" t="s">
        <v>89</v>
      </c>
    </row>
    <row r="100" spans="1:65" s="2" customFormat="1" ht="16.5" customHeight="1">
      <c r="A100" s="36"/>
      <c r="B100" s="37"/>
      <c r="C100" s="194" t="s">
        <v>156</v>
      </c>
      <c r="D100" s="194" t="s">
        <v>130</v>
      </c>
      <c r="E100" s="195" t="s">
        <v>157</v>
      </c>
      <c r="F100" s="196" t="s">
        <v>158</v>
      </c>
      <c r="G100" s="197" t="s">
        <v>618</v>
      </c>
      <c r="H100" s="198">
        <v>1</v>
      </c>
      <c r="I100" s="199"/>
      <c r="J100" s="200">
        <f>ROUND(I100*H100,2)</f>
        <v>0</v>
      </c>
      <c r="K100" s="196" t="s">
        <v>42</v>
      </c>
      <c r="L100" s="201"/>
      <c r="M100" s="202" t="s">
        <v>42</v>
      </c>
      <c r="N100" s="203" t="s">
        <v>51</v>
      </c>
      <c r="O100" s="66"/>
      <c r="P100" s="204">
        <f>O100*H100</f>
        <v>0</v>
      </c>
      <c r="Q100" s="204">
        <v>0</v>
      </c>
      <c r="R100" s="204">
        <f>Q100*H100</f>
        <v>0</v>
      </c>
      <c r="S100" s="204">
        <v>0</v>
      </c>
      <c r="T100" s="205">
        <f>S100*H100</f>
        <v>0</v>
      </c>
      <c r="U100" s="36"/>
      <c r="V100" s="36"/>
      <c r="W100" s="36"/>
      <c r="X100" s="36"/>
      <c r="Y100" s="36"/>
      <c r="Z100" s="36"/>
      <c r="AA100" s="36"/>
      <c r="AB100" s="36"/>
      <c r="AC100" s="36"/>
      <c r="AD100" s="36"/>
      <c r="AE100" s="36"/>
      <c r="AR100" s="206" t="s">
        <v>133</v>
      </c>
      <c r="AT100" s="206" t="s">
        <v>130</v>
      </c>
      <c r="AU100" s="206" t="s">
        <v>89</v>
      </c>
      <c r="AY100" s="18" t="s">
        <v>127</v>
      </c>
      <c r="BE100" s="207">
        <f>IF(N100="základní",J100,0)</f>
        <v>0</v>
      </c>
      <c r="BF100" s="207">
        <f>IF(N100="snížená",J100,0)</f>
        <v>0</v>
      </c>
      <c r="BG100" s="207">
        <f>IF(N100="zákl. přenesená",J100,0)</f>
        <v>0</v>
      </c>
      <c r="BH100" s="207">
        <f>IF(N100="sníž. přenesená",J100,0)</f>
        <v>0</v>
      </c>
      <c r="BI100" s="207">
        <f>IF(N100="nulová",J100,0)</f>
        <v>0</v>
      </c>
      <c r="BJ100" s="18" t="s">
        <v>87</v>
      </c>
      <c r="BK100" s="207">
        <f>ROUND(I100*H100,2)</f>
        <v>0</v>
      </c>
      <c r="BL100" s="18" t="s">
        <v>133</v>
      </c>
      <c r="BM100" s="206" t="s">
        <v>159</v>
      </c>
    </row>
    <row r="101" spans="1:65" s="2" customFormat="1" ht="68.25">
      <c r="A101" s="36"/>
      <c r="B101" s="37"/>
      <c r="C101" s="38"/>
      <c r="D101" s="208" t="s">
        <v>135</v>
      </c>
      <c r="E101" s="38"/>
      <c r="F101" s="209" t="s">
        <v>160</v>
      </c>
      <c r="G101" s="38"/>
      <c r="H101" s="38"/>
      <c r="I101" s="117"/>
      <c r="J101" s="38"/>
      <c r="K101" s="38"/>
      <c r="L101" s="41"/>
      <c r="M101" s="210"/>
      <c r="N101" s="211"/>
      <c r="O101" s="66"/>
      <c r="P101" s="66"/>
      <c r="Q101" s="66"/>
      <c r="R101" s="66"/>
      <c r="S101" s="66"/>
      <c r="T101" s="67"/>
      <c r="U101" s="36"/>
      <c r="V101" s="36"/>
      <c r="W101" s="36"/>
      <c r="X101" s="36"/>
      <c r="Y101" s="36"/>
      <c r="Z101" s="36"/>
      <c r="AA101" s="36"/>
      <c r="AB101" s="36"/>
      <c r="AC101" s="36"/>
      <c r="AD101" s="36"/>
      <c r="AE101" s="36"/>
      <c r="AT101" s="18" t="s">
        <v>135</v>
      </c>
      <c r="AU101" s="18" t="s">
        <v>89</v>
      </c>
    </row>
    <row r="102" spans="1:65" s="2" customFormat="1" ht="24" customHeight="1">
      <c r="A102" s="36"/>
      <c r="B102" s="37"/>
      <c r="C102" s="194" t="s">
        <v>161</v>
      </c>
      <c r="D102" s="194" t="s">
        <v>130</v>
      </c>
      <c r="E102" s="195" t="s">
        <v>162</v>
      </c>
      <c r="F102" s="196" t="s">
        <v>163</v>
      </c>
      <c r="G102" s="197" t="s">
        <v>618</v>
      </c>
      <c r="H102" s="198">
        <v>1</v>
      </c>
      <c r="I102" s="199"/>
      <c r="J102" s="200">
        <f>ROUND(I102*H102,2)</f>
        <v>0</v>
      </c>
      <c r="K102" s="196" t="s">
        <v>42</v>
      </c>
      <c r="L102" s="201"/>
      <c r="M102" s="202" t="s">
        <v>42</v>
      </c>
      <c r="N102" s="203" t="s">
        <v>51</v>
      </c>
      <c r="O102" s="66"/>
      <c r="P102" s="204">
        <f>O102*H102</f>
        <v>0</v>
      </c>
      <c r="Q102" s="204">
        <v>0</v>
      </c>
      <c r="R102" s="204">
        <f>Q102*H102</f>
        <v>0</v>
      </c>
      <c r="S102" s="204">
        <v>0</v>
      </c>
      <c r="T102" s="205">
        <f>S102*H102</f>
        <v>0</v>
      </c>
      <c r="U102" s="36"/>
      <c r="V102" s="36"/>
      <c r="W102" s="36"/>
      <c r="X102" s="36"/>
      <c r="Y102" s="36"/>
      <c r="Z102" s="36"/>
      <c r="AA102" s="36"/>
      <c r="AB102" s="36"/>
      <c r="AC102" s="36"/>
      <c r="AD102" s="36"/>
      <c r="AE102" s="36"/>
      <c r="AR102" s="206" t="s">
        <v>133</v>
      </c>
      <c r="AT102" s="206" t="s">
        <v>130</v>
      </c>
      <c r="AU102" s="206" t="s">
        <v>89</v>
      </c>
      <c r="AY102" s="18" t="s">
        <v>127</v>
      </c>
      <c r="BE102" s="207">
        <f>IF(N102="základní",J102,0)</f>
        <v>0</v>
      </c>
      <c r="BF102" s="207">
        <f>IF(N102="snížená",J102,0)</f>
        <v>0</v>
      </c>
      <c r="BG102" s="207">
        <f>IF(N102="zákl. přenesená",J102,0)</f>
        <v>0</v>
      </c>
      <c r="BH102" s="207">
        <f>IF(N102="sníž. přenesená",J102,0)</f>
        <v>0</v>
      </c>
      <c r="BI102" s="207">
        <f>IF(N102="nulová",J102,0)</f>
        <v>0</v>
      </c>
      <c r="BJ102" s="18" t="s">
        <v>87</v>
      </c>
      <c r="BK102" s="207">
        <f>ROUND(I102*H102,2)</f>
        <v>0</v>
      </c>
      <c r="BL102" s="18" t="s">
        <v>133</v>
      </c>
      <c r="BM102" s="206" t="s">
        <v>164</v>
      </c>
    </row>
    <row r="103" spans="1:65" s="2" customFormat="1" ht="97.5">
      <c r="A103" s="36"/>
      <c r="B103" s="37"/>
      <c r="C103" s="38"/>
      <c r="D103" s="208" t="s">
        <v>135</v>
      </c>
      <c r="E103" s="38"/>
      <c r="F103" s="209" t="s">
        <v>165</v>
      </c>
      <c r="G103" s="38"/>
      <c r="H103" s="38"/>
      <c r="I103" s="117"/>
      <c r="J103" s="38"/>
      <c r="K103" s="38"/>
      <c r="L103" s="41"/>
      <c r="M103" s="210"/>
      <c r="N103" s="211"/>
      <c r="O103" s="66"/>
      <c r="P103" s="66"/>
      <c r="Q103" s="66"/>
      <c r="R103" s="66"/>
      <c r="S103" s="66"/>
      <c r="T103" s="67"/>
      <c r="U103" s="36"/>
      <c r="V103" s="36"/>
      <c r="W103" s="36"/>
      <c r="X103" s="36"/>
      <c r="Y103" s="36"/>
      <c r="Z103" s="36"/>
      <c r="AA103" s="36"/>
      <c r="AB103" s="36"/>
      <c r="AC103" s="36"/>
      <c r="AD103" s="36"/>
      <c r="AE103" s="36"/>
      <c r="AT103" s="18" t="s">
        <v>135</v>
      </c>
      <c r="AU103" s="18" t="s">
        <v>89</v>
      </c>
    </row>
    <row r="104" spans="1:65" s="2" customFormat="1" ht="24" customHeight="1">
      <c r="A104" s="36"/>
      <c r="B104" s="37"/>
      <c r="C104" s="194" t="s">
        <v>166</v>
      </c>
      <c r="D104" s="194" t="s">
        <v>130</v>
      </c>
      <c r="E104" s="195" t="s">
        <v>167</v>
      </c>
      <c r="F104" s="196" t="s">
        <v>168</v>
      </c>
      <c r="G104" s="197" t="s">
        <v>618</v>
      </c>
      <c r="H104" s="198">
        <v>1</v>
      </c>
      <c r="I104" s="199"/>
      <c r="J104" s="200">
        <f>ROUND(I104*H104,2)</f>
        <v>0</v>
      </c>
      <c r="K104" s="196" t="s">
        <v>42</v>
      </c>
      <c r="L104" s="201"/>
      <c r="M104" s="202" t="s">
        <v>42</v>
      </c>
      <c r="N104" s="203" t="s">
        <v>51</v>
      </c>
      <c r="O104" s="66"/>
      <c r="P104" s="204">
        <f>O104*H104</f>
        <v>0</v>
      </c>
      <c r="Q104" s="204">
        <v>0</v>
      </c>
      <c r="R104" s="204">
        <f>Q104*H104</f>
        <v>0</v>
      </c>
      <c r="S104" s="204">
        <v>0</v>
      </c>
      <c r="T104" s="205">
        <f>S104*H104</f>
        <v>0</v>
      </c>
      <c r="U104" s="36"/>
      <c r="V104" s="36"/>
      <c r="W104" s="36"/>
      <c r="X104" s="36"/>
      <c r="Y104" s="36"/>
      <c r="Z104" s="36"/>
      <c r="AA104" s="36"/>
      <c r="AB104" s="36"/>
      <c r="AC104" s="36"/>
      <c r="AD104" s="36"/>
      <c r="AE104" s="36"/>
      <c r="AR104" s="206" t="s">
        <v>133</v>
      </c>
      <c r="AT104" s="206" t="s">
        <v>130</v>
      </c>
      <c r="AU104" s="206" t="s">
        <v>89</v>
      </c>
      <c r="AY104" s="18" t="s">
        <v>127</v>
      </c>
      <c r="BE104" s="207">
        <f>IF(N104="základní",J104,0)</f>
        <v>0</v>
      </c>
      <c r="BF104" s="207">
        <f>IF(N104="snížená",J104,0)</f>
        <v>0</v>
      </c>
      <c r="BG104" s="207">
        <f>IF(N104="zákl. přenesená",J104,0)</f>
        <v>0</v>
      </c>
      <c r="BH104" s="207">
        <f>IF(N104="sníž. přenesená",J104,0)</f>
        <v>0</v>
      </c>
      <c r="BI104" s="207">
        <f>IF(N104="nulová",J104,0)</f>
        <v>0</v>
      </c>
      <c r="BJ104" s="18" t="s">
        <v>87</v>
      </c>
      <c r="BK104" s="207">
        <f>ROUND(I104*H104,2)</f>
        <v>0</v>
      </c>
      <c r="BL104" s="18" t="s">
        <v>133</v>
      </c>
      <c r="BM104" s="206" t="s">
        <v>169</v>
      </c>
    </row>
    <row r="105" spans="1:65" s="2" customFormat="1" ht="39">
      <c r="A105" s="36"/>
      <c r="B105" s="37"/>
      <c r="C105" s="38"/>
      <c r="D105" s="208" t="s">
        <v>135</v>
      </c>
      <c r="E105" s="38"/>
      <c r="F105" s="209" t="s">
        <v>170</v>
      </c>
      <c r="G105" s="38"/>
      <c r="H105" s="38"/>
      <c r="I105" s="117"/>
      <c r="J105" s="38"/>
      <c r="K105" s="38"/>
      <c r="L105" s="41"/>
      <c r="M105" s="210"/>
      <c r="N105" s="211"/>
      <c r="O105" s="66"/>
      <c r="P105" s="66"/>
      <c r="Q105" s="66"/>
      <c r="R105" s="66"/>
      <c r="S105" s="66"/>
      <c r="T105" s="67"/>
      <c r="U105" s="36"/>
      <c r="V105" s="36"/>
      <c r="W105" s="36"/>
      <c r="X105" s="36"/>
      <c r="Y105" s="36"/>
      <c r="Z105" s="36"/>
      <c r="AA105" s="36"/>
      <c r="AB105" s="36"/>
      <c r="AC105" s="36"/>
      <c r="AD105" s="36"/>
      <c r="AE105" s="36"/>
      <c r="AT105" s="18" t="s">
        <v>135</v>
      </c>
      <c r="AU105" s="18" t="s">
        <v>89</v>
      </c>
    </row>
    <row r="106" spans="1:65" s="2" customFormat="1" ht="16.5" customHeight="1">
      <c r="A106" s="36"/>
      <c r="B106" s="37"/>
      <c r="C106" s="194" t="s">
        <v>171</v>
      </c>
      <c r="D106" s="194" t="s">
        <v>130</v>
      </c>
      <c r="E106" s="195" t="s">
        <v>172</v>
      </c>
      <c r="F106" s="196" t="s">
        <v>173</v>
      </c>
      <c r="G106" s="197" t="s">
        <v>153</v>
      </c>
      <c r="H106" s="198">
        <v>4</v>
      </c>
      <c r="I106" s="199"/>
      <c r="J106" s="200">
        <f>ROUND(I106*H106,2)</f>
        <v>0</v>
      </c>
      <c r="K106" s="196" t="s">
        <v>42</v>
      </c>
      <c r="L106" s="201"/>
      <c r="M106" s="202" t="s">
        <v>42</v>
      </c>
      <c r="N106" s="203" t="s">
        <v>51</v>
      </c>
      <c r="O106" s="66"/>
      <c r="P106" s="204">
        <f>O106*H106</f>
        <v>0</v>
      </c>
      <c r="Q106" s="204">
        <v>0</v>
      </c>
      <c r="R106" s="204">
        <f>Q106*H106</f>
        <v>0</v>
      </c>
      <c r="S106" s="204">
        <v>0</v>
      </c>
      <c r="T106" s="205">
        <f>S106*H106</f>
        <v>0</v>
      </c>
      <c r="U106" s="36"/>
      <c r="V106" s="36"/>
      <c r="W106" s="36"/>
      <c r="X106" s="36"/>
      <c r="Y106" s="36"/>
      <c r="Z106" s="36"/>
      <c r="AA106" s="36"/>
      <c r="AB106" s="36"/>
      <c r="AC106" s="36"/>
      <c r="AD106" s="36"/>
      <c r="AE106" s="36"/>
      <c r="AR106" s="206" t="s">
        <v>133</v>
      </c>
      <c r="AT106" s="206" t="s">
        <v>130</v>
      </c>
      <c r="AU106" s="206" t="s">
        <v>89</v>
      </c>
      <c r="AY106" s="18" t="s">
        <v>127</v>
      </c>
      <c r="BE106" s="207">
        <f>IF(N106="základní",J106,0)</f>
        <v>0</v>
      </c>
      <c r="BF106" s="207">
        <f>IF(N106="snížená",J106,0)</f>
        <v>0</v>
      </c>
      <c r="BG106" s="207">
        <f>IF(N106="zákl. přenesená",J106,0)</f>
        <v>0</v>
      </c>
      <c r="BH106" s="207">
        <f>IF(N106="sníž. přenesená",J106,0)</f>
        <v>0</v>
      </c>
      <c r="BI106" s="207">
        <f>IF(N106="nulová",J106,0)</f>
        <v>0</v>
      </c>
      <c r="BJ106" s="18" t="s">
        <v>87</v>
      </c>
      <c r="BK106" s="207">
        <f>ROUND(I106*H106,2)</f>
        <v>0</v>
      </c>
      <c r="BL106" s="18" t="s">
        <v>133</v>
      </c>
      <c r="BM106" s="206" t="s">
        <v>174</v>
      </c>
    </row>
    <row r="107" spans="1:65" s="2" customFormat="1" ht="19.5">
      <c r="A107" s="36"/>
      <c r="B107" s="37"/>
      <c r="C107" s="38"/>
      <c r="D107" s="208" t="s">
        <v>135</v>
      </c>
      <c r="E107" s="38"/>
      <c r="F107" s="209" t="s">
        <v>175</v>
      </c>
      <c r="G107" s="38"/>
      <c r="H107" s="38"/>
      <c r="I107" s="117"/>
      <c r="J107" s="38"/>
      <c r="K107" s="38"/>
      <c r="L107" s="41"/>
      <c r="M107" s="210"/>
      <c r="N107" s="211"/>
      <c r="O107" s="66"/>
      <c r="P107" s="66"/>
      <c r="Q107" s="66"/>
      <c r="R107" s="66"/>
      <c r="S107" s="66"/>
      <c r="T107" s="67"/>
      <c r="U107" s="36"/>
      <c r="V107" s="36"/>
      <c r="W107" s="36"/>
      <c r="X107" s="36"/>
      <c r="Y107" s="36"/>
      <c r="Z107" s="36"/>
      <c r="AA107" s="36"/>
      <c r="AB107" s="36"/>
      <c r="AC107" s="36"/>
      <c r="AD107" s="36"/>
      <c r="AE107" s="36"/>
      <c r="AT107" s="18" t="s">
        <v>135</v>
      </c>
      <c r="AU107" s="18" t="s">
        <v>89</v>
      </c>
    </row>
    <row r="108" spans="1:65" s="2" customFormat="1" ht="24" customHeight="1">
      <c r="A108" s="36"/>
      <c r="B108" s="37"/>
      <c r="C108" s="194" t="s">
        <v>176</v>
      </c>
      <c r="D108" s="194" t="s">
        <v>130</v>
      </c>
      <c r="E108" s="195" t="s">
        <v>177</v>
      </c>
      <c r="F108" s="196" t="s">
        <v>178</v>
      </c>
      <c r="G108" s="197" t="s">
        <v>618</v>
      </c>
      <c r="H108" s="198">
        <v>1</v>
      </c>
      <c r="I108" s="199"/>
      <c r="J108" s="200">
        <f>ROUND(I108*H108,2)</f>
        <v>0</v>
      </c>
      <c r="K108" s="196" t="s">
        <v>42</v>
      </c>
      <c r="L108" s="201"/>
      <c r="M108" s="202" t="s">
        <v>42</v>
      </c>
      <c r="N108" s="203" t="s">
        <v>51</v>
      </c>
      <c r="O108" s="66"/>
      <c r="P108" s="204">
        <f>O108*H108</f>
        <v>0</v>
      </c>
      <c r="Q108" s="204">
        <v>0</v>
      </c>
      <c r="R108" s="204">
        <f>Q108*H108</f>
        <v>0</v>
      </c>
      <c r="S108" s="204">
        <v>0</v>
      </c>
      <c r="T108" s="205">
        <f>S108*H108</f>
        <v>0</v>
      </c>
      <c r="U108" s="36"/>
      <c r="V108" s="36"/>
      <c r="W108" s="36"/>
      <c r="X108" s="36"/>
      <c r="Y108" s="36"/>
      <c r="Z108" s="36"/>
      <c r="AA108" s="36"/>
      <c r="AB108" s="36"/>
      <c r="AC108" s="36"/>
      <c r="AD108" s="36"/>
      <c r="AE108" s="36"/>
      <c r="AR108" s="206" t="s">
        <v>133</v>
      </c>
      <c r="AT108" s="206" t="s">
        <v>130</v>
      </c>
      <c r="AU108" s="206" t="s">
        <v>89</v>
      </c>
      <c r="AY108" s="18" t="s">
        <v>127</v>
      </c>
      <c r="BE108" s="207">
        <f>IF(N108="základní",J108,0)</f>
        <v>0</v>
      </c>
      <c r="BF108" s="207">
        <f>IF(N108="snížená",J108,0)</f>
        <v>0</v>
      </c>
      <c r="BG108" s="207">
        <f>IF(N108="zákl. přenesená",J108,0)</f>
        <v>0</v>
      </c>
      <c r="BH108" s="207">
        <f>IF(N108="sníž. přenesená",J108,0)</f>
        <v>0</v>
      </c>
      <c r="BI108" s="207">
        <f>IF(N108="nulová",J108,0)</f>
        <v>0</v>
      </c>
      <c r="BJ108" s="18" t="s">
        <v>87</v>
      </c>
      <c r="BK108" s="207">
        <f>ROUND(I108*H108,2)</f>
        <v>0</v>
      </c>
      <c r="BL108" s="18" t="s">
        <v>133</v>
      </c>
      <c r="BM108" s="206" t="s">
        <v>179</v>
      </c>
    </row>
    <row r="109" spans="1:65" s="2" customFormat="1" ht="156">
      <c r="A109" s="36"/>
      <c r="B109" s="37"/>
      <c r="C109" s="38"/>
      <c r="D109" s="208" t="s">
        <v>135</v>
      </c>
      <c r="E109" s="38"/>
      <c r="F109" s="209" t="s">
        <v>180</v>
      </c>
      <c r="G109" s="38"/>
      <c r="H109" s="38"/>
      <c r="I109" s="117"/>
      <c r="J109" s="38"/>
      <c r="K109" s="38"/>
      <c r="L109" s="41"/>
      <c r="M109" s="210"/>
      <c r="N109" s="211"/>
      <c r="O109" s="66"/>
      <c r="P109" s="66"/>
      <c r="Q109" s="66"/>
      <c r="R109" s="66"/>
      <c r="S109" s="66"/>
      <c r="T109" s="67"/>
      <c r="U109" s="36"/>
      <c r="V109" s="36"/>
      <c r="W109" s="36"/>
      <c r="X109" s="36"/>
      <c r="Y109" s="36"/>
      <c r="Z109" s="36"/>
      <c r="AA109" s="36"/>
      <c r="AB109" s="36"/>
      <c r="AC109" s="36"/>
      <c r="AD109" s="36"/>
      <c r="AE109" s="36"/>
      <c r="AT109" s="18" t="s">
        <v>135</v>
      </c>
      <c r="AU109" s="18" t="s">
        <v>89</v>
      </c>
    </row>
    <row r="110" spans="1:65" s="2" customFormat="1" ht="16.5" customHeight="1">
      <c r="A110" s="36"/>
      <c r="B110" s="37"/>
      <c r="C110" s="194" t="s">
        <v>181</v>
      </c>
      <c r="D110" s="194" t="s">
        <v>130</v>
      </c>
      <c r="E110" s="195" t="s">
        <v>182</v>
      </c>
      <c r="F110" s="196" t="s">
        <v>183</v>
      </c>
      <c r="G110" s="197" t="s">
        <v>618</v>
      </c>
      <c r="H110" s="198">
        <v>1</v>
      </c>
      <c r="I110" s="199"/>
      <c r="J110" s="200">
        <f>ROUND(I110*H110,2)</f>
        <v>0</v>
      </c>
      <c r="K110" s="196" t="s">
        <v>42</v>
      </c>
      <c r="L110" s="201"/>
      <c r="M110" s="202" t="s">
        <v>42</v>
      </c>
      <c r="N110" s="203" t="s">
        <v>51</v>
      </c>
      <c r="O110" s="66"/>
      <c r="P110" s="204">
        <f>O110*H110</f>
        <v>0</v>
      </c>
      <c r="Q110" s="204">
        <v>0</v>
      </c>
      <c r="R110" s="204">
        <f>Q110*H110</f>
        <v>0</v>
      </c>
      <c r="S110" s="204">
        <v>0</v>
      </c>
      <c r="T110" s="205">
        <f>S110*H110</f>
        <v>0</v>
      </c>
      <c r="U110" s="36"/>
      <c r="V110" s="36"/>
      <c r="W110" s="36"/>
      <c r="X110" s="36"/>
      <c r="Y110" s="36"/>
      <c r="Z110" s="36"/>
      <c r="AA110" s="36"/>
      <c r="AB110" s="36"/>
      <c r="AC110" s="36"/>
      <c r="AD110" s="36"/>
      <c r="AE110" s="36"/>
      <c r="AR110" s="206" t="s">
        <v>133</v>
      </c>
      <c r="AT110" s="206" t="s">
        <v>130</v>
      </c>
      <c r="AU110" s="206" t="s">
        <v>89</v>
      </c>
      <c r="AY110" s="18" t="s">
        <v>127</v>
      </c>
      <c r="BE110" s="207">
        <f>IF(N110="základní",J110,0)</f>
        <v>0</v>
      </c>
      <c r="BF110" s="207">
        <f>IF(N110="snížená",J110,0)</f>
        <v>0</v>
      </c>
      <c r="BG110" s="207">
        <f>IF(N110="zákl. přenesená",J110,0)</f>
        <v>0</v>
      </c>
      <c r="BH110" s="207">
        <f>IF(N110="sníž. přenesená",J110,0)</f>
        <v>0</v>
      </c>
      <c r="BI110" s="207">
        <f>IF(N110="nulová",J110,0)</f>
        <v>0</v>
      </c>
      <c r="BJ110" s="18" t="s">
        <v>87</v>
      </c>
      <c r="BK110" s="207">
        <f>ROUND(I110*H110,2)</f>
        <v>0</v>
      </c>
      <c r="BL110" s="18" t="s">
        <v>133</v>
      </c>
      <c r="BM110" s="206" t="s">
        <v>184</v>
      </c>
    </row>
    <row r="111" spans="1:65" s="2" customFormat="1" ht="48.75">
      <c r="A111" s="36"/>
      <c r="B111" s="37"/>
      <c r="C111" s="38"/>
      <c r="D111" s="208" t="s">
        <v>135</v>
      </c>
      <c r="E111" s="38"/>
      <c r="F111" s="209" t="s">
        <v>185</v>
      </c>
      <c r="G111" s="38"/>
      <c r="H111" s="38"/>
      <c r="I111" s="117"/>
      <c r="J111" s="38"/>
      <c r="K111" s="38"/>
      <c r="L111" s="41"/>
      <c r="M111" s="210"/>
      <c r="N111" s="211"/>
      <c r="O111" s="66"/>
      <c r="P111" s="66"/>
      <c r="Q111" s="66"/>
      <c r="R111" s="66"/>
      <c r="S111" s="66"/>
      <c r="T111" s="67"/>
      <c r="U111" s="36"/>
      <c r="V111" s="36"/>
      <c r="W111" s="36"/>
      <c r="X111" s="36"/>
      <c r="Y111" s="36"/>
      <c r="Z111" s="36"/>
      <c r="AA111" s="36"/>
      <c r="AB111" s="36"/>
      <c r="AC111" s="36"/>
      <c r="AD111" s="36"/>
      <c r="AE111" s="36"/>
      <c r="AT111" s="18" t="s">
        <v>135</v>
      </c>
      <c r="AU111" s="18" t="s">
        <v>89</v>
      </c>
    </row>
    <row r="112" spans="1:65" s="2" customFormat="1" ht="16.5" customHeight="1">
      <c r="A112" s="36"/>
      <c r="B112" s="37"/>
      <c r="C112" s="194" t="s">
        <v>8</v>
      </c>
      <c r="D112" s="194" t="s">
        <v>130</v>
      </c>
      <c r="E112" s="195" t="s">
        <v>186</v>
      </c>
      <c r="F112" s="196" t="s">
        <v>187</v>
      </c>
      <c r="G112" s="197" t="s">
        <v>618</v>
      </c>
      <c r="H112" s="198">
        <v>1</v>
      </c>
      <c r="I112" s="199"/>
      <c r="J112" s="200">
        <f>ROUND(I112*H112,2)</f>
        <v>0</v>
      </c>
      <c r="K112" s="196" t="s">
        <v>42</v>
      </c>
      <c r="L112" s="201"/>
      <c r="M112" s="202" t="s">
        <v>42</v>
      </c>
      <c r="N112" s="203" t="s">
        <v>51</v>
      </c>
      <c r="O112" s="66"/>
      <c r="P112" s="204">
        <f>O112*H112</f>
        <v>0</v>
      </c>
      <c r="Q112" s="204">
        <v>0</v>
      </c>
      <c r="R112" s="204">
        <f>Q112*H112</f>
        <v>0</v>
      </c>
      <c r="S112" s="204">
        <v>0</v>
      </c>
      <c r="T112" s="205">
        <f>S112*H112</f>
        <v>0</v>
      </c>
      <c r="U112" s="36"/>
      <c r="V112" s="36"/>
      <c r="W112" s="36"/>
      <c r="X112" s="36"/>
      <c r="Y112" s="36"/>
      <c r="Z112" s="36"/>
      <c r="AA112" s="36"/>
      <c r="AB112" s="36"/>
      <c r="AC112" s="36"/>
      <c r="AD112" s="36"/>
      <c r="AE112" s="36"/>
      <c r="AR112" s="206" t="s">
        <v>133</v>
      </c>
      <c r="AT112" s="206" t="s">
        <v>130</v>
      </c>
      <c r="AU112" s="206" t="s">
        <v>89</v>
      </c>
      <c r="AY112" s="18" t="s">
        <v>127</v>
      </c>
      <c r="BE112" s="207">
        <f>IF(N112="základní",J112,0)</f>
        <v>0</v>
      </c>
      <c r="BF112" s="207">
        <f>IF(N112="snížená",J112,0)</f>
        <v>0</v>
      </c>
      <c r="BG112" s="207">
        <f>IF(N112="zákl. přenesená",J112,0)</f>
        <v>0</v>
      </c>
      <c r="BH112" s="207">
        <f>IF(N112="sníž. přenesená",J112,0)</f>
        <v>0</v>
      </c>
      <c r="BI112" s="207">
        <f>IF(N112="nulová",J112,0)</f>
        <v>0</v>
      </c>
      <c r="BJ112" s="18" t="s">
        <v>87</v>
      </c>
      <c r="BK112" s="207">
        <f>ROUND(I112*H112,2)</f>
        <v>0</v>
      </c>
      <c r="BL112" s="18" t="s">
        <v>133</v>
      </c>
      <c r="BM112" s="206" t="s">
        <v>188</v>
      </c>
    </row>
    <row r="113" spans="1:65" s="2" customFormat="1" ht="68.25">
      <c r="A113" s="36"/>
      <c r="B113" s="37"/>
      <c r="C113" s="38"/>
      <c r="D113" s="208" t="s">
        <v>135</v>
      </c>
      <c r="E113" s="38"/>
      <c r="F113" s="209" t="s">
        <v>189</v>
      </c>
      <c r="G113" s="38"/>
      <c r="H113" s="38"/>
      <c r="I113" s="117"/>
      <c r="J113" s="38"/>
      <c r="K113" s="38"/>
      <c r="L113" s="41"/>
      <c r="M113" s="210"/>
      <c r="N113" s="211"/>
      <c r="O113" s="66"/>
      <c r="P113" s="66"/>
      <c r="Q113" s="66"/>
      <c r="R113" s="66"/>
      <c r="S113" s="66"/>
      <c r="T113" s="67"/>
      <c r="U113" s="36"/>
      <c r="V113" s="36"/>
      <c r="W113" s="36"/>
      <c r="X113" s="36"/>
      <c r="Y113" s="36"/>
      <c r="Z113" s="36"/>
      <c r="AA113" s="36"/>
      <c r="AB113" s="36"/>
      <c r="AC113" s="36"/>
      <c r="AD113" s="36"/>
      <c r="AE113" s="36"/>
      <c r="AT113" s="18" t="s">
        <v>135</v>
      </c>
      <c r="AU113" s="18" t="s">
        <v>89</v>
      </c>
    </row>
    <row r="114" spans="1:65" s="2" customFormat="1" ht="16.5" customHeight="1">
      <c r="A114" s="36"/>
      <c r="B114" s="37"/>
      <c r="C114" s="194" t="s">
        <v>190</v>
      </c>
      <c r="D114" s="194" t="s">
        <v>130</v>
      </c>
      <c r="E114" s="195" t="s">
        <v>191</v>
      </c>
      <c r="F114" s="196" t="s">
        <v>192</v>
      </c>
      <c r="G114" s="197" t="s">
        <v>618</v>
      </c>
      <c r="H114" s="198">
        <v>1</v>
      </c>
      <c r="I114" s="199"/>
      <c r="J114" s="200">
        <f>ROUND(I114*H114,2)</f>
        <v>0</v>
      </c>
      <c r="K114" s="196" t="s">
        <v>42</v>
      </c>
      <c r="L114" s="201"/>
      <c r="M114" s="202" t="s">
        <v>42</v>
      </c>
      <c r="N114" s="203" t="s">
        <v>51</v>
      </c>
      <c r="O114" s="66"/>
      <c r="P114" s="204">
        <f>O114*H114</f>
        <v>0</v>
      </c>
      <c r="Q114" s="204">
        <v>0</v>
      </c>
      <c r="R114" s="204">
        <f>Q114*H114</f>
        <v>0</v>
      </c>
      <c r="S114" s="204">
        <v>0</v>
      </c>
      <c r="T114" s="205">
        <f>S114*H114</f>
        <v>0</v>
      </c>
      <c r="U114" s="36"/>
      <c r="V114" s="36"/>
      <c r="W114" s="36"/>
      <c r="X114" s="36"/>
      <c r="Y114" s="36"/>
      <c r="Z114" s="36"/>
      <c r="AA114" s="36"/>
      <c r="AB114" s="36"/>
      <c r="AC114" s="36"/>
      <c r="AD114" s="36"/>
      <c r="AE114" s="36"/>
      <c r="AR114" s="206" t="s">
        <v>133</v>
      </c>
      <c r="AT114" s="206" t="s">
        <v>130</v>
      </c>
      <c r="AU114" s="206" t="s">
        <v>89</v>
      </c>
      <c r="AY114" s="18" t="s">
        <v>127</v>
      </c>
      <c r="BE114" s="207">
        <f>IF(N114="základní",J114,0)</f>
        <v>0</v>
      </c>
      <c r="BF114" s="207">
        <f>IF(N114="snížená",J114,0)</f>
        <v>0</v>
      </c>
      <c r="BG114" s="207">
        <f>IF(N114="zákl. přenesená",J114,0)</f>
        <v>0</v>
      </c>
      <c r="BH114" s="207">
        <f>IF(N114="sníž. přenesená",J114,0)</f>
        <v>0</v>
      </c>
      <c r="BI114" s="207">
        <f>IF(N114="nulová",J114,0)</f>
        <v>0</v>
      </c>
      <c r="BJ114" s="18" t="s">
        <v>87</v>
      </c>
      <c r="BK114" s="207">
        <f>ROUND(I114*H114,2)</f>
        <v>0</v>
      </c>
      <c r="BL114" s="18" t="s">
        <v>133</v>
      </c>
      <c r="BM114" s="206" t="s">
        <v>193</v>
      </c>
    </row>
    <row r="115" spans="1:65" s="2" customFormat="1" ht="39">
      <c r="A115" s="36"/>
      <c r="B115" s="37"/>
      <c r="C115" s="38"/>
      <c r="D115" s="208" t="s">
        <v>135</v>
      </c>
      <c r="E115" s="38"/>
      <c r="F115" s="209" t="s">
        <v>194</v>
      </c>
      <c r="G115" s="38"/>
      <c r="H115" s="38"/>
      <c r="I115" s="117"/>
      <c r="J115" s="38"/>
      <c r="K115" s="38"/>
      <c r="L115" s="41"/>
      <c r="M115" s="210"/>
      <c r="N115" s="211"/>
      <c r="O115" s="66"/>
      <c r="P115" s="66"/>
      <c r="Q115" s="66"/>
      <c r="R115" s="66"/>
      <c r="S115" s="66"/>
      <c r="T115" s="67"/>
      <c r="U115" s="36"/>
      <c r="V115" s="36"/>
      <c r="W115" s="36"/>
      <c r="X115" s="36"/>
      <c r="Y115" s="36"/>
      <c r="Z115" s="36"/>
      <c r="AA115" s="36"/>
      <c r="AB115" s="36"/>
      <c r="AC115" s="36"/>
      <c r="AD115" s="36"/>
      <c r="AE115" s="36"/>
      <c r="AT115" s="18" t="s">
        <v>135</v>
      </c>
      <c r="AU115" s="18" t="s">
        <v>89</v>
      </c>
    </row>
    <row r="116" spans="1:65" s="2" customFormat="1" ht="16.5" customHeight="1">
      <c r="A116" s="36"/>
      <c r="B116" s="37"/>
      <c r="C116" s="194" t="s">
        <v>195</v>
      </c>
      <c r="D116" s="194" t="s">
        <v>130</v>
      </c>
      <c r="E116" s="195" t="s">
        <v>196</v>
      </c>
      <c r="F116" s="196" t="s">
        <v>197</v>
      </c>
      <c r="G116" s="197" t="s">
        <v>198</v>
      </c>
      <c r="H116" s="198">
        <v>2</v>
      </c>
      <c r="I116" s="199"/>
      <c r="J116" s="200">
        <f>ROUND(I116*H116,2)</f>
        <v>0</v>
      </c>
      <c r="K116" s="196" t="s">
        <v>42</v>
      </c>
      <c r="L116" s="201"/>
      <c r="M116" s="202" t="s">
        <v>42</v>
      </c>
      <c r="N116" s="203" t="s">
        <v>51</v>
      </c>
      <c r="O116" s="66"/>
      <c r="P116" s="204">
        <f>O116*H116</f>
        <v>0</v>
      </c>
      <c r="Q116" s="204">
        <v>0</v>
      </c>
      <c r="R116" s="204">
        <f>Q116*H116</f>
        <v>0</v>
      </c>
      <c r="S116" s="204">
        <v>0</v>
      </c>
      <c r="T116" s="205">
        <f>S116*H116</f>
        <v>0</v>
      </c>
      <c r="U116" s="36"/>
      <c r="V116" s="36"/>
      <c r="W116" s="36"/>
      <c r="X116" s="36"/>
      <c r="Y116" s="36"/>
      <c r="Z116" s="36"/>
      <c r="AA116" s="36"/>
      <c r="AB116" s="36"/>
      <c r="AC116" s="36"/>
      <c r="AD116" s="36"/>
      <c r="AE116" s="36"/>
      <c r="AR116" s="206" t="s">
        <v>133</v>
      </c>
      <c r="AT116" s="206" t="s">
        <v>130</v>
      </c>
      <c r="AU116" s="206" t="s">
        <v>89</v>
      </c>
      <c r="AY116" s="18" t="s">
        <v>127</v>
      </c>
      <c r="BE116" s="207">
        <f>IF(N116="základní",J116,0)</f>
        <v>0</v>
      </c>
      <c r="BF116" s="207">
        <f>IF(N116="snížená",J116,0)</f>
        <v>0</v>
      </c>
      <c r="BG116" s="207">
        <f>IF(N116="zákl. přenesená",J116,0)</f>
        <v>0</v>
      </c>
      <c r="BH116" s="207">
        <f>IF(N116="sníž. přenesená",J116,0)</f>
        <v>0</v>
      </c>
      <c r="BI116" s="207">
        <f>IF(N116="nulová",J116,0)</f>
        <v>0</v>
      </c>
      <c r="BJ116" s="18" t="s">
        <v>87</v>
      </c>
      <c r="BK116" s="207">
        <f>ROUND(I116*H116,2)</f>
        <v>0</v>
      </c>
      <c r="BL116" s="18" t="s">
        <v>133</v>
      </c>
      <c r="BM116" s="206" t="s">
        <v>199</v>
      </c>
    </row>
    <row r="117" spans="1:65" s="2" customFormat="1" ht="16.5" customHeight="1">
      <c r="A117" s="36"/>
      <c r="B117" s="37"/>
      <c r="C117" s="194" t="s">
        <v>200</v>
      </c>
      <c r="D117" s="194" t="s">
        <v>130</v>
      </c>
      <c r="E117" s="195" t="s">
        <v>201</v>
      </c>
      <c r="F117" s="196" t="s">
        <v>202</v>
      </c>
      <c r="G117" s="197" t="s">
        <v>618</v>
      </c>
      <c r="H117" s="198">
        <v>1</v>
      </c>
      <c r="I117" s="199"/>
      <c r="J117" s="200">
        <f>ROUND(I117*H117,2)</f>
        <v>0</v>
      </c>
      <c r="K117" s="196" t="s">
        <v>42</v>
      </c>
      <c r="L117" s="201"/>
      <c r="M117" s="202" t="s">
        <v>42</v>
      </c>
      <c r="N117" s="203" t="s">
        <v>51</v>
      </c>
      <c r="O117" s="66"/>
      <c r="P117" s="204">
        <f>O117*H117</f>
        <v>0</v>
      </c>
      <c r="Q117" s="204">
        <v>0</v>
      </c>
      <c r="R117" s="204">
        <f>Q117*H117</f>
        <v>0</v>
      </c>
      <c r="S117" s="204">
        <v>0</v>
      </c>
      <c r="T117" s="205">
        <f>S117*H117</f>
        <v>0</v>
      </c>
      <c r="U117" s="36"/>
      <c r="V117" s="36"/>
      <c r="W117" s="36"/>
      <c r="X117" s="36"/>
      <c r="Y117" s="36"/>
      <c r="Z117" s="36"/>
      <c r="AA117" s="36"/>
      <c r="AB117" s="36"/>
      <c r="AC117" s="36"/>
      <c r="AD117" s="36"/>
      <c r="AE117" s="36"/>
      <c r="AR117" s="206" t="s">
        <v>133</v>
      </c>
      <c r="AT117" s="206" t="s">
        <v>130</v>
      </c>
      <c r="AU117" s="206" t="s">
        <v>89</v>
      </c>
      <c r="AY117" s="18" t="s">
        <v>127</v>
      </c>
      <c r="BE117" s="207">
        <f>IF(N117="základní",J117,0)</f>
        <v>0</v>
      </c>
      <c r="BF117" s="207">
        <f>IF(N117="snížená",J117,0)</f>
        <v>0</v>
      </c>
      <c r="BG117" s="207">
        <f>IF(N117="zákl. přenesená",J117,0)</f>
        <v>0</v>
      </c>
      <c r="BH117" s="207">
        <f>IF(N117="sníž. přenesená",J117,0)</f>
        <v>0</v>
      </c>
      <c r="BI117" s="207">
        <f>IF(N117="nulová",J117,0)</f>
        <v>0</v>
      </c>
      <c r="BJ117" s="18" t="s">
        <v>87</v>
      </c>
      <c r="BK117" s="207">
        <f>ROUND(I117*H117,2)</f>
        <v>0</v>
      </c>
      <c r="BL117" s="18" t="s">
        <v>133</v>
      </c>
      <c r="BM117" s="206" t="s">
        <v>203</v>
      </c>
    </row>
    <row r="118" spans="1:65" s="2" customFormat="1" ht="156">
      <c r="A118" s="36"/>
      <c r="B118" s="37"/>
      <c r="C118" s="38"/>
      <c r="D118" s="208" t="s">
        <v>135</v>
      </c>
      <c r="E118" s="38"/>
      <c r="F118" s="209" t="s">
        <v>204</v>
      </c>
      <c r="G118" s="38"/>
      <c r="H118" s="38"/>
      <c r="I118" s="117"/>
      <c r="J118" s="38"/>
      <c r="K118" s="38"/>
      <c r="L118" s="41"/>
      <c r="M118" s="210"/>
      <c r="N118" s="211"/>
      <c r="O118" s="66"/>
      <c r="P118" s="66"/>
      <c r="Q118" s="66"/>
      <c r="R118" s="66"/>
      <c r="S118" s="66"/>
      <c r="T118" s="67"/>
      <c r="U118" s="36"/>
      <c r="V118" s="36"/>
      <c r="W118" s="36"/>
      <c r="X118" s="36"/>
      <c r="Y118" s="36"/>
      <c r="Z118" s="36"/>
      <c r="AA118" s="36"/>
      <c r="AB118" s="36"/>
      <c r="AC118" s="36"/>
      <c r="AD118" s="36"/>
      <c r="AE118" s="36"/>
      <c r="AT118" s="18" t="s">
        <v>135</v>
      </c>
      <c r="AU118" s="18" t="s">
        <v>89</v>
      </c>
    </row>
    <row r="119" spans="1:65" s="2" customFormat="1" ht="36" customHeight="1">
      <c r="A119" s="36"/>
      <c r="B119" s="37"/>
      <c r="C119" s="194" t="s">
        <v>205</v>
      </c>
      <c r="D119" s="194" t="s">
        <v>130</v>
      </c>
      <c r="E119" s="195" t="s">
        <v>206</v>
      </c>
      <c r="F119" s="196" t="s">
        <v>207</v>
      </c>
      <c r="G119" s="197" t="s">
        <v>153</v>
      </c>
      <c r="H119" s="198">
        <v>2</v>
      </c>
      <c r="I119" s="199"/>
      <c r="J119" s="200">
        <f>ROUND(I119*H119,2)</f>
        <v>0</v>
      </c>
      <c r="K119" s="196" t="s">
        <v>42</v>
      </c>
      <c r="L119" s="201"/>
      <c r="M119" s="202" t="s">
        <v>42</v>
      </c>
      <c r="N119" s="203" t="s">
        <v>51</v>
      </c>
      <c r="O119" s="66"/>
      <c r="P119" s="204">
        <f>O119*H119</f>
        <v>0</v>
      </c>
      <c r="Q119" s="204">
        <v>0</v>
      </c>
      <c r="R119" s="204">
        <f>Q119*H119</f>
        <v>0</v>
      </c>
      <c r="S119" s="204">
        <v>0</v>
      </c>
      <c r="T119" s="205">
        <f>S119*H119</f>
        <v>0</v>
      </c>
      <c r="U119" s="36"/>
      <c r="V119" s="36"/>
      <c r="W119" s="36"/>
      <c r="X119" s="36"/>
      <c r="Y119" s="36"/>
      <c r="Z119" s="36"/>
      <c r="AA119" s="36"/>
      <c r="AB119" s="36"/>
      <c r="AC119" s="36"/>
      <c r="AD119" s="36"/>
      <c r="AE119" s="36"/>
      <c r="AR119" s="206" t="s">
        <v>133</v>
      </c>
      <c r="AT119" s="206" t="s">
        <v>130</v>
      </c>
      <c r="AU119" s="206" t="s">
        <v>89</v>
      </c>
      <c r="AY119" s="18" t="s">
        <v>127</v>
      </c>
      <c r="BE119" s="207">
        <f>IF(N119="základní",J119,0)</f>
        <v>0</v>
      </c>
      <c r="BF119" s="207">
        <f>IF(N119="snížená",J119,0)</f>
        <v>0</v>
      </c>
      <c r="BG119" s="207">
        <f>IF(N119="zákl. přenesená",J119,0)</f>
        <v>0</v>
      </c>
      <c r="BH119" s="207">
        <f>IF(N119="sníž. přenesená",J119,0)</f>
        <v>0</v>
      </c>
      <c r="BI119" s="207">
        <f>IF(N119="nulová",J119,0)</f>
        <v>0</v>
      </c>
      <c r="BJ119" s="18" t="s">
        <v>87</v>
      </c>
      <c r="BK119" s="207">
        <f>ROUND(I119*H119,2)</f>
        <v>0</v>
      </c>
      <c r="BL119" s="18" t="s">
        <v>133</v>
      </c>
      <c r="BM119" s="206" t="s">
        <v>208</v>
      </c>
    </row>
    <row r="120" spans="1:65" s="2" customFormat="1" ht="19.5">
      <c r="A120" s="36"/>
      <c r="B120" s="37"/>
      <c r="C120" s="38"/>
      <c r="D120" s="208" t="s">
        <v>135</v>
      </c>
      <c r="E120" s="38"/>
      <c r="F120" s="209" t="s">
        <v>175</v>
      </c>
      <c r="G120" s="38"/>
      <c r="H120" s="38"/>
      <c r="I120" s="117"/>
      <c r="J120" s="38"/>
      <c r="K120" s="38"/>
      <c r="L120" s="41"/>
      <c r="M120" s="210"/>
      <c r="N120" s="211"/>
      <c r="O120" s="66"/>
      <c r="P120" s="66"/>
      <c r="Q120" s="66"/>
      <c r="R120" s="66"/>
      <c r="S120" s="66"/>
      <c r="T120" s="67"/>
      <c r="U120" s="36"/>
      <c r="V120" s="36"/>
      <c r="W120" s="36"/>
      <c r="X120" s="36"/>
      <c r="Y120" s="36"/>
      <c r="Z120" s="36"/>
      <c r="AA120" s="36"/>
      <c r="AB120" s="36"/>
      <c r="AC120" s="36"/>
      <c r="AD120" s="36"/>
      <c r="AE120" s="36"/>
      <c r="AT120" s="18" t="s">
        <v>135</v>
      </c>
      <c r="AU120" s="18" t="s">
        <v>89</v>
      </c>
    </row>
    <row r="121" spans="1:65" s="2" customFormat="1" ht="24" customHeight="1">
      <c r="A121" s="36"/>
      <c r="B121" s="37"/>
      <c r="C121" s="194" t="s">
        <v>209</v>
      </c>
      <c r="D121" s="194" t="s">
        <v>130</v>
      </c>
      <c r="E121" s="195" t="s">
        <v>210</v>
      </c>
      <c r="F121" s="196" t="s">
        <v>211</v>
      </c>
      <c r="G121" s="197" t="s">
        <v>618</v>
      </c>
      <c r="H121" s="198">
        <v>1</v>
      </c>
      <c r="I121" s="199"/>
      <c r="J121" s="200">
        <f>ROUND(I121*H121,2)</f>
        <v>0</v>
      </c>
      <c r="K121" s="196" t="s">
        <v>42</v>
      </c>
      <c r="L121" s="201"/>
      <c r="M121" s="202" t="s">
        <v>42</v>
      </c>
      <c r="N121" s="203" t="s">
        <v>51</v>
      </c>
      <c r="O121" s="66"/>
      <c r="P121" s="204">
        <f>O121*H121</f>
        <v>0</v>
      </c>
      <c r="Q121" s="204">
        <v>0</v>
      </c>
      <c r="R121" s="204">
        <f>Q121*H121</f>
        <v>0</v>
      </c>
      <c r="S121" s="204">
        <v>0</v>
      </c>
      <c r="T121" s="205">
        <f>S121*H121</f>
        <v>0</v>
      </c>
      <c r="U121" s="36"/>
      <c r="V121" s="36"/>
      <c r="W121" s="36"/>
      <c r="X121" s="36"/>
      <c r="Y121" s="36"/>
      <c r="Z121" s="36"/>
      <c r="AA121" s="36"/>
      <c r="AB121" s="36"/>
      <c r="AC121" s="36"/>
      <c r="AD121" s="36"/>
      <c r="AE121" s="36"/>
      <c r="AR121" s="206" t="s">
        <v>133</v>
      </c>
      <c r="AT121" s="206" t="s">
        <v>130</v>
      </c>
      <c r="AU121" s="206" t="s">
        <v>89</v>
      </c>
      <c r="AY121" s="18" t="s">
        <v>127</v>
      </c>
      <c r="BE121" s="207">
        <f>IF(N121="základní",J121,0)</f>
        <v>0</v>
      </c>
      <c r="BF121" s="207">
        <f>IF(N121="snížená",J121,0)</f>
        <v>0</v>
      </c>
      <c r="BG121" s="207">
        <f>IF(N121="zákl. přenesená",J121,0)</f>
        <v>0</v>
      </c>
      <c r="BH121" s="207">
        <f>IF(N121="sníž. přenesená",J121,0)</f>
        <v>0</v>
      </c>
      <c r="BI121" s="207">
        <f>IF(N121="nulová",J121,0)</f>
        <v>0</v>
      </c>
      <c r="BJ121" s="18" t="s">
        <v>87</v>
      </c>
      <c r="BK121" s="207">
        <f>ROUND(I121*H121,2)</f>
        <v>0</v>
      </c>
      <c r="BL121" s="18" t="s">
        <v>133</v>
      </c>
      <c r="BM121" s="206" t="s">
        <v>212</v>
      </c>
    </row>
    <row r="122" spans="1:65" s="2" customFormat="1" ht="97.5">
      <c r="A122" s="36"/>
      <c r="B122" s="37"/>
      <c r="C122" s="38"/>
      <c r="D122" s="208" t="s">
        <v>135</v>
      </c>
      <c r="E122" s="38"/>
      <c r="F122" s="209" t="s">
        <v>213</v>
      </c>
      <c r="G122" s="38"/>
      <c r="H122" s="38"/>
      <c r="I122" s="117"/>
      <c r="J122" s="38"/>
      <c r="K122" s="38"/>
      <c r="L122" s="41"/>
      <c r="M122" s="210"/>
      <c r="N122" s="211"/>
      <c r="O122" s="66"/>
      <c r="P122" s="66"/>
      <c r="Q122" s="66"/>
      <c r="R122" s="66"/>
      <c r="S122" s="66"/>
      <c r="T122" s="67"/>
      <c r="U122" s="36"/>
      <c r="V122" s="36"/>
      <c r="W122" s="36"/>
      <c r="X122" s="36"/>
      <c r="Y122" s="36"/>
      <c r="Z122" s="36"/>
      <c r="AA122" s="36"/>
      <c r="AB122" s="36"/>
      <c r="AC122" s="36"/>
      <c r="AD122" s="36"/>
      <c r="AE122" s="36"/>
      <c r="AT122" s="18" t="s">
        <v>135</v>
      </c>
      <c r="AU122" s="18" t="s">
        <v>89</v>
      </c>
    </row>
    <row r="123" spans="1:65" s="2" customFormat="1" ht="36" customHeight="1">
      <c r="A123" s="36"/>
      <c r="B123" s="37"/>
      <c r="C123" s="194" t="s">
        <v>7</v>
      </c>
      <c r="D123" s="194" t="s">
        <v>130</v>
      </c>
      <c r="E123" s="195" t="s">
        <v>214</v>
      </c>
      <c r="F123" s="196" t="s">
        <v>215</v>
      </c>
      <c r="G123" s="197" t="s">
        <v>618</v>
      </c>
      <c r="H123" s="198">
        <v>1</v>
      </c>
      <c r="I123" s="199"/>
      <c r="J123" s="200">
        <f>ROUND(I123*H123,2)</f>
        <v>0</v>
      </c>
      <c r="K123" s="196" t="s">
        <v>42</v>
      </c>
      <c r="L123" s="201"/>
      <c r="M123" s="202" t="s">
        <v>42</v>
      </c>
      <c r="N123" s="203" t="s">
        <v>51</v>
      </c>
      <c r="O123" s="66"/>
      <c r="P123" s="204">
        <f>O123*H123</f>
        <v>0</v>
      </c>
      <c r="Q123" s="204">
        <v>0</v>
      </c>
      <c r="R123" s="204">
        <f>Q123*H123</f>
        <v>0</v>
      </c>
      <c r="S123" s="204">
        <v>0</v>
      </c>
      <c r="T123" s="205">
        <f>S123*H123</f>
        <v>0</v>
      </c>
      <c r="U123" s="36"/>
      <c r="V123" s="36"/>
      <c r="W123" s="36"/>
      <c r="X123" s="36"/>
      <c r="Y123" s="36"/>
      <c r="Z123" s="36"/>
      <c r="AA123" s="36"/>
      <c r="AB123" s="36"/>
      <c r="AC123" s="36"/>
      <c r="AD123" s="36"/>
      <c r="AE123" s="36"/>
      <c r="AR123" s="206" t="s">
        <v>133</v>
      </c>
      <c r="AT123" s="206" t="s">
        <v>130</v>
      </c>
      <c r="AU123" s="206" t="s">
        <v>89</v>
      </c>
      <c r="AY123" s="18" t="s">
        <v>127</v>
      </c>
      <c r="BE123" s="207">
        <f>IF(N123="základní",J123,0)</f>
        <v>0</v>
      </c>
      <c r="BF123" s="207">
        <f>IF(N123="snížená",J123,0)</f>
        <v>0</v>
      </c>
      <c r="BG123" s="207">
        <f>IF(N123="zákl. přenesená",J123,0)</f>
        <v>0</v>
      </c>
      <c r="BH123" s="207">
        <f>IF(N123="sníž. přenesená",J123,0)</f>
        <v>0</v>
      </c>
      <c r="BI123" s="207">
        <f>IF(N123="nulová",J123,0)</f>
        <v>0</v>
      </c>
      <c r="BJ123" s="18" t="s">
        <v>87</v>
      </c>
      <c r="BK123" s="207">
        <f>ROUND(I123*H123,2)</f>
        <v>0</v>
      </c>
      <c r="BL123" s="18" t="s">
        <v>133</v>
      </c>
      <c r="BM123" s="206" t="s">
        <v>216</v>
      </c>
    </row>
    <row r="124" spans="1:65" s="2" customFormat="1" ht="87.75">
      <c r="A124" s="36"/>
      <c r="B124" s="37"/>
      <c r="C124" s="38"/>
      <c r="D124" s="208" t="s">
        <v>135</v>
      </c>
      <c r="E124" s="38"/>
      <c r="F124" s="209" t="s">
        <v>217</v>
      </c>
      <c r="G124" s="38"/>
      <c r="H124" s="38"/>
      <c r="I124" s="117"/>
      <c r="J124" s="38"/>
      <c r="K124" s="38"/>
      <c r="L124" s="41"/>
      <c r="M124" s="210"/>
      <c r="N124" s="211"/>
      <c r="O124" s="66"/>
      <c r="P124" s="66"/>
      <c r="Q124" s="66"/>
      <c r="R124" s="66"/>
      <c r="S124" s="66"/>
      <c r="T124" s="67"/>
      <c r="U124" s="36"/>
      <c r="V124" s="36"/>
      <c r="W124" s="36"/>
      <c r="X124" s="36"/>
      <c r="Y124" s="36"/>
      <c r="Z124" s="36"/>
      <c r="AA124" s="36"/>
      <c r="AB124" s="36"/>
      <c r="AC124" s="36"/>
      <c r="AD124" s="36"/>
      <c r="AE124" s="36"/>
      <c r="AT124" s="18" t="s">
        <v>135</v>
      </c>
      <c r="AU124" s="18" t="s">
        <v>89</v>
      </c>
    </row>
    <row r="125" spans="1:65" s="2" customFormat="1" ht="16.5" customHeight="1">
      <c r="A125" s="36"/>
      <c r="B125" s="37"/>
      <c r="C125" s="194" t="s">
        <v>218</v>
      </c>
      <c r="D125" s="194" t="s">
        <v>130</v>
      </c>
      <c r="E125" s="195" t="s">
        <v>219</v>
      </c>
      <c r="F125" s="196" t="s">
        <v>220</v>
      </c>
      <c r="G125" s="197" t="s">
        <v>618</v>
      </c>
      <c r="H125" s="198">
        <v>1</v>
      </c>
      <c r="I125" s="199"/>
      <c r="J125" s="200">
        <f>ROUND(I125*H125,2)</f>
        <v>0</v>
      </c>
      <c r="K125" s="196" t="s">
        <v>42</v>
      </c>
      <c r="L125" s="201"/>
      <c r="M125" s="202" t="s">
        <v>42</v>
      </c>
      <c r="N125" s="203" t="s">
        <v>51</v>
      </c>
      <c r="O125" s="66"/>
      <c r="P125" s="204">
        <f>O125*H125</f>
        <v>0</v>
      </c>
      <c r="Q125" s="204">
        <v>0</v>
      </c>
      <c r="R125" s="204">
        <f>Q125*H125</f>
        <v>0</v>
      </c>
      <c r="S125" s="204">
        <v>0</v>
      </c>
      <c r="T125" s="205">
        <f>S125*H125</f>
        <v>0</v>
      </c>
      <c r="U125" s="36"/>
      <c r="V125" s="36"/>
      <c r="W125" s="36"/>
      <c r="X125" s="36"/>
      <c r="Y125" s="36"/>
      <c r="Z125" s="36"/>
      <c r="AA125" s="36"/>
      <c r="AB125" s="36"/>
      <c r="AC125" s="36"/>
      <c r="AD125" s="36"/>
      <c r="AE125" s="36"/>
      <c r="AR125" s="206" t="s">
        <v>133</v>
      </c>
      <c r="AT125" s="206" t="s">
        <v>130</v>
      </c>
      <c r="AU125" s="206" t="s">
        <v>89</v>
      </c>
      <c r="AY125" s="18" t="s">
        <v>127</v>
      </c>
      <c r="BE125" s="207">
        <f>IF(N125="základní",J125,0)</f>
        <v>0</v>
      </c>
      <c r="BF125" s="207">
        <f>IF(N125="snížená",J125,0)</f>
        <v>0</v>
      </c>
      <c r="BG125" s="207">
        <f>IF(N125="zákl. přenesená",J125,0)</f>
        <v>0</v>
      </c>
      <c r="BH125" s="207">
        <f>IF(N125="sníž. přenesená",J125,0)</f>
        <v>0</v>
      </c>
      <c r="BI125" s="207">
        <f>IF(N125="nulová",J125,0)</f>
        <v>0</v>
      </c>
      <c r="BJ125" s="18" t="s">
        <v>87</v>
      </c>
      <c r="BK125" s="207">
        <f>ROUND(I125*H125,2)</f>
        <v>0</v>
      </c>
      <c r="BL125" s="18" t="s">
        <v>133</v>
      </c>
      <c r="BM125" s="206" t="s">
        <v>222</v>
      </c>
    </row>
    <row r="126" spans="1:65" s="2" customFormat="1" ht="29.25">
      <c r="A126" s="36"/>
      <c r="B126" s="37"/>
      <c r="C126" s="38"/>
      <c r="D126" s="208" t="s">
        <v>135</v>
      </c>
      <c r="E126" s="38"/>
      <c r="F126" s="209" t="s">
        <v>223</v>
      </c>
      <c r="G126" s="38"/>
      <c r="H126" s="38"/>
      <c r="I126" s="117"/>
      <c r="J126" s="38"/>
      <c r="K126" s="38"/>
      <c r="L126" s="41"/>
      <c r="M126" s="210"/>
      <c r="N126" s="211"/>
      <c r="O126" s="66"/>
      <c r="P126" s="66"/>
      <c r="Q126" s="66"/>
      <c r="R126" s="66"/>
      <c r="S126" s="66"/>
      <c r="T126" s="67"/>
      <c r="U126" s="36"/>
      <c r="V126" s="36"/>
      <c r="W126" s="36"/>
      <c r="X126" s="36"/>
      <c r="Y126" s="36"/>
      <c r="Z126" s="36"/>
      <c r="AA126" s="36"/>
      <c r="AB126" s="36"/>
      <c r="AC126" s="36"/>
      <c r="AD126" s="36"/>
      <c r="AE126" s="36"/>
      <c r="AT126" s="18" t="s">
        <v>135</v>
      </c>
      <c r="AU126" s="18" t="s">
        <v>89</v>
      </c>
    </row>
    <row r="127" spans="1:65" s="2" customFormat="1" ht="16.5" customHeight="1">
      <c r="A127" s="36"/>
      <c r="B127" s="37"/>
      <c r="C127" s="194" t="s">
        <v>224</v>
      </c>
      <c r="D127" s="194" t="s">
        <v>130</v>
      </c>
      <c r="E127" s="195" t="s">
        <v>225</v>
      </c>
      <c r="F127" s="196" t="s">
        <v>226</v>
      </c>
      <c r="G127" s="197" t="s">
        <v>618</v>
      </c>
      <c r="H127" s="198">
        <v>1</v>
      </c>
      <c r="I127" s="199"/>
      <c r="J127" s="200">
        <f>ROUND(I127*H127,2)</f>
        <v>0</v>
      </c>
      <c r="K127" s="196" t="s">
        <v>42</v>
      </c>
      <c r="L127" s="201"/>
      <c r="M127" s="202" t="s">
        <v>42</v>
      </c>
      <c r="N127" s="203" t="s">
        <v>51</v>
      </c>
      <c r="O127" s="66"/>
      <c r="P127" s="204">
        <f>O127*H127</f>
        <v>0</v>
      </c>
      <c r="Q127" s="204">
        <v>0</v>
      </c>
      <c r="R127" s="204">
        <f>Q127*H127</f>
        <v>0</v>
      </c>
      <c r="S127" s="204">
        <v>0</v>
      </c>
      <c r="T127" s="205">
        <f>S127*H127</f>
        <v>0</v>
      </c>
      <c r="U127" s="36"/>
      <c r="V127" s="36"/>
      <c r="W127" s="36"/>
      <c r="X127" s="36"/>
      <c r="Y127" s="36"/>
      <c r="Z127" s="36"/>
      <c r="AA127" s="36"/>
      <c r="AB127" s="36"/>
      <c r="AC127" s="36"/>
      <c r="AD127" s="36"/>
      <c r="AE127" s="36"/>
      <c r="AR127" s="206" t="s">
        <v>133</v>
      </c>
      <c r="AT127" s="206" t="s">
        <v>130</v>
      </c>
      <c r="AU127" s="206" t="s">
        <v>89</v>
      </c>
      <c r="AY127" s="18" t="s">
        <v>127</v>
      </c>
      <c r="BE127" s="207">
        <f>IF(N127="základní",J127,0)</f>
        <v>0</v>
      </c>
      <c r="BF127" s="207">
        <f>IF(N127="snížená",J127,0)</f>
        <v>0</v>
      </c>
      <c r="BG127" s="207">
        <f>IF(N127="zákl. přenesená",J127,0)</f>
        <v>0</v>
      </c>
      <c r="BH127" s="207">
        <f>IF(N127="sníž. přenesená",J127,0)</f>
        <v>0</v>
      </c>
      <c r="BI127" s="207">
        <f>IF(N127="nulová",J127,0)</f>
        <v>0</v>
      </c>
      <c r="BJ127" s="18" t="s">
        <v>87</v>
      </c>
      <c r="BK127" s="207">
        <f>ROUND(I127*H127,2)</f>
        <v>0</v>
      </c>
      <c r="BL127" s="18" t="s">
        <v>133</v>
      </c>
      <c r="BM127" s="206" t="s">
        <v>227</v>
      </c>
    </row>
    <row r="128" spans="1:65" s="2" customFormat="1" ht="39">
      <c r="A128" s="36"/>
      <c r="B128" s="37"/>
      <c r="C128" s="38"/>
      <c r="D128" s="208" t="s">
        <v>135</v>
      </c>
      <c r="E128" s="38"/>
      <c r="F128" s="209" t="s">
        <v>228</v>
      </c>
      <c r="G128" s="38"/>
      <c r="H128" s="38"/>
      <c r="I128" s="117"/>
      <c r="J128" s="38"/>
      <c r="K128" s="38"/>
      <c r="L128" s="41"/>
      <c r="M128" s="210"/>
      <c r="N128" s="211"/>
      <c r="O128" s="66"/>
      <c r="P128" s="66"/>
      <c r="Q128" s="66"/>
      <c r="R128" s="66"/>
      <c r="S128" s="66"/>
      <c r="T128" s="67"/>
      <c r="U128" s="36"/>
      <c r="V128" s="36"/>
      <c r="W128" s="36"/>
      <c r="X128" s="36"/>
      <c r="Y128" s="36"/>
      <c r="Z128" s="36"/>
      <c r="AA128" s="36"/>
      <c r="AB128" s="36"/>
      <c r="AC128" s="36"/>
      <c r="AD128" s="36"/>
      <c r="AE128" s="36"/>
      <c r="AT128" s="18" t="s">
        <v>135</v>
      </c>
      <c r="AU128" s="18" t="s">
        <v>89</v>
      </c>
    </row>
    <row r="129" spans="1:65" s="2" customFormat="1" ht="16.5" customHeight="1">
      <c r="A129" s="36"/>
      <c r="B129" s="37"/>
      <c r="C129" s="194" t="s">
        <v>229</v>
      </c>
      <c r="D129" s="194" t="s">
        <v>130</v>
      </c>
      <c r="E129" s="195" t="s">
        <v>230</v>
      </c>
      <c r="F129" s="196" t="s">
        <v>231</v>
      </c>
      <c r="G129" s="197" t="s">
        <v>618</v>
      </c>
      <c r="H129" s="198">
        <v>1</v>
      </c>
      <c r="I129" s="199"/>
      <c r="J129" s="200">
        <f>ROUND(I129*H129,2)</f>
        <v>0</v>
      </c>
      <c r="K129" s="196" t="s">
        <v>42</v>
      </c>
      <c r="L129" s="201"/>
      <c r="M129" s="202" t="s">
        <v>42</v>
      </c>
      <c r="N129" s="203" t="s">
        <v>51</v>
      </c>
      <c r="O129" s="66"/>
      <c r="P129" s="204">
        <f>O129*H129</f>
        <v>0</v>
      </c>
      <c r="Q129" s="204">
        <v>0</v>
      </c>
      <c r="R129" s="204">
        <f>Q129*H129</f>
        <v>0</v>
      </c>
      <c r="S129" s="204">
        <v>0</v>
      </c>
      <c r="T129" s="205">
        <f>S129*H129</f>
        <v>0</v>
      </c>
      <c r="U129" s="36"/>
      <c r="V129" s="36"/>
      <c r="W129" s="36"/>
      <c r="X129" s="36"/>
      <c r="Y129" s="36"/>
      <c r="Z129" s="36"/>
      <c r="AA129" s="36"/>
      <c r="AB129" s="36"/>
      <c r="AC129" s="36"/>
      <c r="AD129" s="36"/>
      <c r="AE129" s="36"/>
      <c r="AR129" s="206" t="s">
        <v>133</v>
      </c>
      <c r="AT129" s="206" t="s">
        <v>130</v>
      </c>
      <c r="AU129" s="206" t="s">
        <v>89</v>
      </c>
      <c r="AY129" s="18" t="s">
        <v>127</v>
      </c>
      <c r="BE129" s="207">
        <f>IF(N129="základní",J129,0)</f>
        <v>0</v>
      </c>
      <c r="BF129" s="207">
        <f>IF(N129="snížená",J129,0)</f>
        <v>0</v>
      </c>
      <c r="BG129" s="207">
        <f>IF(N129="zákl. přenesená",J129,0)</f>
        <v>0</v>
      </c>
      <c r="BH129" s="207">
        <f>IF(N129="sníž. přenesená",J129,0)</f>
        <v>0</v>
      </c>
      <c r="BI129" s="207">
        <f>IF(N129="nulová",J129,0)</f>
        <v>0</v>
      </c>
      <c r="BJ129" s="18" t="s">
        <v>87</v>
      </c>
      <c r="BK129" s="207">
        <f>ROUND(I129*H129,2)</f>
        <v>0</v>
      </c>
      <c r="BL129" s="18" t="s">
        <v>133</v>
      </c>
      <c r="BM129" s="206" t="s">
        <v>232</v>
      </c>
    </row>
    <row r="130" spans="1:65" s="2" customFormat="1" ht="146.25">
      <c r="A130" s="36"/>
      <c r="B130" s="37"/>
      <c r="C130" s="38"/>
      <c r="D130" s="208" t="s">
        <v>135</v>
      </c>
      <c r="E130" s="38"/>
      <c r="F130" s="209" t="s">
        <v>233</v>
      </c>
      <c r="G130" s="38"/>
      <c r="H130" s="38"/>
      <c r="I130" s="117"/>
      <c r="J130" s="38"/>
      <c r="K130" s="38"/>
      <c r="L130" s="41"/>
      <c r="M130" s="212"/>
      <c r="N130" s="213"/>
      <c r="O130" s="214"/>
      <c r="P130" s="214"/>
      <c r="Q130" s="214"/>
      <c r="R130" s="214"/>
      <c r="S130" s="214"/>
      <c r="T130" s="215"/>
      <c r="U130" s="36"/>
      <c r="V130" s="36"/>
      <c r="W130" s="36"/>
      <c r="X130" s="36"/>
      <c r="Y130" s="36"/>
      <c r="Z130" s="36"/>
      <c r="AA130" s="36"/>
      <c r="AB130" s="36"/>
      <c r="AC130" s="36"/>
      <c r="AD130" s="36"/>
      <c r="AE130" s="36"/>
      <c r="AT130" s="18" t="s">
        <v>135</v>
      </c>
      <c r="AU130" s="18" t="s">
        <v>89</v>
      </c>
    </row>
    <row r="131" spans="1:65" s="2" customFormat="1" ht="6.95" customHeight="1">
      <c r="A131" s="36"/>
      <c r="B131" s="49"/>
      <c r="C131" s="50"/>
      <c r="D131" s="50"/>
      <c r="E131" s="50"/>
      <c r="F131" s="50"/>
      <c r="G131" s="50"/>
      <c r="H131" s="50"/>
      <c r="I131" s="144"/>
      <c r="J131" s="50"/>
      <c r="K131" s="50"/>
      <c r="L131" s="41"/>
      <c r="M131" s="36"/>
      <c r="O131" s="36"/>
      <c r="P131" s="36"/>
      <c r="Q131" s="36"/>
      <c r="R131" s="36"/>
      <c r="S131" s="36"/>
      <c r="T131" s="36"/>
      <c r="U131" s="36"/>
      <c r="V131" s="36"/>
      <c r="W131" s="36"/>
      <c r="X131" s="36"/>
      <c r="Y131" s="36"/>
      <c r="Z131" s="36"/>
      <c r="AA131" s="36"/>
      <c r="AB131" s="36"/>
      <c r="AC131" s="36"/>
      <c r="AD131" s="36"/>
      <c r="AE131" s="36"/>
    </row>
    <row r="132" spans="1:65" ht="11.25"/>
    <row r="133" spans="1:65" ht="11.25"/>
  </sheetData>
  <sheetProtection formatColumns="0" formatRows="0" autoFilter="0"/>
  <autoFilter ref="C86:K13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05"/>
  <sheetViews>
    <sheetView showGridLines="0" tabSelected="1" topLeftCell="A73" workbookViewId="0">
      <selection activeCell="H15" sqref="H15"/>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0"/>
      <c r="L2" s="349"/>
      <c r="M2" s="349"/>
      <c r="N2" s="349"/>
      <c r="O2" s="349"/>
      <c r="P2" s="349"/>
      <c r="Q2" s="349"/>
      <c r="R2" s="349"/>
      <c r="S2" s="349"/>
      <c r="T2" s="349"/>
      <c r="U2" s="349"/>
      <c r="V2" s="349"/>
      <c r="AT2" s="18" t="s">
        <v>99</v>
      </c>
    </row>
    <row r="3" spans="1:46" s="1" customFormat="1" ht="6.95" customHeight="1">
      <c r="B3" s="111"/>
      <c r="C3" s="112"/>
      <c r="D3" s="112"/>
      <c r="E3" s="112"/>
      <c r="F3" s="112"/>
      <c r="G3" s="112"/>
      <c r="H3" s="112"/>
      <c r="I3" s="113"/>
      <c r="J3" s="112"/>
      <c r="K3" s="112"/>
      <c r="L3" s="21"/>
      <c r="AT3" s="18" t="s">
        <v>89</v>
      </c>
    </row>
    <row r="4" spans="1:46" s="1" customFormat="1" ht="24.95" customHeight="1">
      <c r="B4" s="21"/>
      <c r="D4" s="114" t="s">
        <v>100</v>
      </c>
      <c r="I4" s="110"/>
      <c r="L4" s="21"/>
      <c r="M4" s="115" t="s">
        <v>10</v>
      </c>
      <c r="AT4" s="18" t="s">
        <v>4</v>
      </c>
    </row>
    <row r="5" spans="1:46" s="1" customFormat="1" ht="6.95" customHeight="1">
      <c r="B5" s="21"/>
      <c r="I5" s="110"/>
      <c r="L5" s="21"/>
    </row>
    <row r="6" spans="1:46" s="1" customFormat="1" ht="12" customHeight="1">
      <c r="B6" s="21"/>
      <c r="D6" s="116" t="s">
        <v>16</v>
      </c>
      <c r="I6" s="110"/>
      <c r="L6" s="21"/>
    </row>
    <row r="7" spans="1:46" s="1" customFormat="1" ht="16.5" customHeight="1">
      <c r="B7" s="21"/>
      <c r="E7" s="382" t="str">
        <f>'Rekapitulace stavby'!K6</f>
        <v>Rekonstrukce objektu - 0812017</v>
      </c>
      <c r="F7" s="383"/>
      <c r="G7" s="383"/>
      <c r="H7" s="383"/>
      <c r="I7" s="110"/>
      <c r="L7" s="21"/>
    </row>
    <row r="8" spans="1:46" s="1" customFormat="1" ht="12" customHeight="1">
      <c r="B8" s="21"/>
      <c r="D8" s="116" t="s">
        <v>101</v>
      </c>
      <c r="I8" s="110"/>
      <c r="L8" s="21"/>
    </row>
    <row r="9" spans="1:46" s="2" customFormat="1" ht="16.5" customHeight="1">
      <c r="A9" s="36"/>
      <c r="B9" s="41"/>
      <c r="C9" s="36"/>
      <c r="D9" s="36"/>
      <c r="E9" s="382" t="s">
        <v>234</v>
      </c>
      <c r="F9" s="384"/>
      <c r="G9" s="384"/>
      <c r="H9" s="384"/>
      <c r="I9" s="117"/>
      <c r="J9" s="36"/>
      <c r="K9" s="36"/>
      <c r="L9" s="118"/>
      <c r="S9" s="36"/>
      <c r="T9" s="36"/>
      <c r="U9" s="36"/>
      <c r="V9" s="36"/>
      <c r="W9" s="36"/>
      <c r="X9" s="36"/>
      <c r="Y9" s="36"/>
      <c r="Z9" s="36"/>
      <c r="AA9" s="36"/>
      <c r="AB9" s="36"/>
      <c r="AC9" s="36"/>
      <c r="AD9" s="36"/>
      <c r="AE9" s="36"/>
    </row>
    <row r="10" spans="1:46" s="2" customFormat="1" ht="12" customHeight="1">
      <c r="A10" s="36"/>
      <c r="B10" s="41"/>
      <c r="C10" s="36"/>
      <c r="D10" s="116" t="s">
        <v>103</v>
      </c>
      <c r="E10" s="36"/>
      <c r="F10" s="36"/>
      <c r="G10" s="36"/>
      <c r="H10" s="36"/>
      <c r="I10" s="117"/>
      <c r="J10" s="36"/>
      <c r="K10" s="36"/>
      <c r="L10" s="118"/>
      <c r="S10" s="36"/>
      <c r="T10" s="36"/>
      <c r="U10" s="36"/>
      <c r="V10" s="36"/>
      <c r="W10" s="36"/>
      <c r="X10" s="36"/>
      <c r="Y10" s="36"/>
      <c r="Z10" s="36"/>
      <c r="AA10" s="36"/>
      <c r="AB10" s="36"/>
      <c r="AC10" s="36"/>
      <c r="AD10" s="36"/>
      <c r="AE10" s="36"/>
    </row>
    <row r="11" spans="1:46" s="2" customFormat="1" ht="16.5" customHeight="1">
      <c r="A11" s="36"/>
      <c r="B11" s="41"/>
      <c r="C11" s="36"/>
      <c r="D11" s="36"/>
      <c r="E11" s="385" t="s">
        <v>235</v>
      </c>
      <c r="F11" s="384"/>
      <c r="G11" s="384"/>
      <c r="H11" s="384"/>
      <c r="I11" s="117"/>
      <c r="J11" s="36"/>
      <c r="K11" s="36"/>
      <c r="L11" s="118"/>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117"/>
      <c r="J12" s="36"/>
      <c r="K12" s="36"/>
      <c r="L12" s="118"/>
      <c r="S12" s="36"/>
      <c r="T12" s="36"/>
      <c r="U12" s="36"/>
      <c r="V12" s="36"/>
      <c r="W12" s="36"/>
      <c r="X12" s="36"/>
      <c r="Y12" s="36"/>
      <c r="Z12" s="36"/>
      <c r="AA12" s="36"/>
      <c r="AB12" s="36"/>
      <c r="AC12" s="36"/>
      <c r="AD12" s="36"/>
      <c r="AE12" s="36"/>
    </row>
    <row r="13" spans="1:46" s="2" customFormat="1" ht="12" customHeight="1">
      <c r="A13" s="36"/>
      <c r="B13" s="41"/>
      <c r="C13" s="36"/>
      <c r="D13" s="116" t="s">
        <v>17</v>
      </c>
      <c r="E13" s="36"/>
      <c r="F13" s="105" t="s">
        <v>18</v>
      </c>
      <c r="G13" s="36"/>
      <c r="H13" s="36"/>
      <c r="I13" s="119" t="s">
        <v>19</v>
      </c>
      <c r="J13" s="105" t="s">
        <v>20</v>
      </c>
      <c r="K13" s="36"/>
      <c r="L13" s="118"/>
      <c r="S13" s="36"/>
      <c r="T13" s="36"/>
      <c r="U13" s="36"/>
      <c r="V13" s="36"/>
      <c r="W13" s="36"/>
      <c r="X13" s="36"/>
      <c r="Y13" s="36"/>
      <c r="Z13" s="36"/>
      <c r="AA13" s="36"/>
      <c r="AB13" s="36"/>
      <c r="AC13" s="36"/>
      <c r="AD13" s="36"/>
      <c r="AE13" s="36"/>
    </row>
    <row r="14" spans="1:46" s="2" customFormat="1" ht="12" customHeight="1">
      <c r="A14" s="36"/>
      <c r="B14" s="41"/>
      <c r="C14" s="36"/>
      <c r="D14" s="116" t="s">
        <v>21</v>
      </c>
      <c r="E14" s="36"/>
      <c r="F14" s="105" t="s">
        <v>961</v>
      </c>
      <c r="G14" s="36"/>
      <c r="H14" s="36"/>
      <c r="I14" s="119" t="s">
        <v>22</v>
      </c>
      <c r="J14" s="120" t="str">
        <f>'Rekapitulace stavby'!AN8</f>
        <v>29. 5. 2018</v>
      </c>
      <c r="K14" s="36"/>
      <c r="L14" s="118"/>
      <c r="S14" s="36"/>
      <c r="T14" s="36"/>
      <c r="U14" s="36"/>
      <c r="V14" s="36"/>
      <c r="W14" s="36"/>
      <c r="X14" s="36"/>
      <c r="Y14" s="36"/>
      <c r="Z14" s="36"/>
      <c r="AA14" s="36"/>
      <c r="AB14" s="36"/>
      <c r="AC14" s="36"/>
      <c r="AD14" s="36"/>
      <c r="AE14" s="36"/>
    </row>
    <row r="15" spans="1:46" s="2" customFormat="1" ht="21.75" customHeight="1">
      <c r="A15" s="36"/>
      <c r="B15" s="41"/>
      <c r="C15" s="36"/>
      <c r="D15" s="216" t="s">
        <v>24</v>
      </c>
      <c r="E15" s="36"/>
      <c r="F15" s="217" t="s">
        <v>25</v>
      </c>
      <c r="G15" s="36"/>
      <c r="H15" s="36"/>
      <c r="I15" s="218" t="s">
        <v>26</v>
      </c>
      <c r="J15" s="217" t="s">
        <v>27</v>
      </c>
      <c r="K15" s="36"/>
      <c r="L15" s="118"/>
      <c r="S15" s="36"/>
      <c r="T15" s="36"/>
      <c r="U15" s="36"/>
      <c r="V15" s="36"/>
      <c r="W15" s="36"/>
      <c r="X15" s="36"/>
      <c r="Y15" s="36"/>
      <c r="Z15" s="36"/>
      <c r="AA15" s="36"/>
      <c r="AB15" s="36"/>
      <c r="AC15" s="36"/>
      <c r="AD15" s="36"/>
      <c r="AE15" s="36"/>
    </row>
    <row r="16" spans="1:46" s="2" customFormat="1" ht="12" customHeight="1">
      <c r="A16" s="36"/>
      <c r="B16" s="41"/>
      <c r="C16" s="36"/>
      <c r="D16" s="116" t="s">
        <v>28</v>
      </c>
      <c r="E16" s="36"/>
      <c r="F16" s="36"/>
      <c r="G16" s="36"/>
      <c r="H16" s="36"/>
      <c r="I16" s="119" t="s">
        <v>29</v>
      </c>
      <c r="J16" s="105" t="s">
        <v>30</v>
      </c>
      <c r="K16" s="36"/>
      <c r="L16" s="118"/>
      <c r="S16" s="36"/>
      <c r="T16" s="36"/>
      <c r="U16" s="36"/>
      <c r="V16" s="36"/>
      <c r="W16" s="36"/>
      <c r="X16" s="36"/>
      <c r="Y16" s="36"/>
      <c r="Z16" s="36"/>
      <c r="AA16" s="36"/>
      <c r="AB16" s="36"/>
      <c r="AC16" s="36"/>
      <c r="AD16" s="36"/>
      <c r="AE16" s="36"/>
    </row>
    <row r="17" spans="1:31" s="2" customFormat="1" ht="18" customHeight="1">
      <c r="A17" s="36"/>
      <c r="B17" s="41"/>
      <c r="C17" s="36"/>
      <c r="D17" s="36"/>
      <c r="E17" s="105" t="s">
        <v>31</v>
      </c>
      <c r="F17" s="36"/>
      <c r="G17" s="36"/>
      <c r="H17" s="36"/>
      <c r="I17" s="119" t="s">
        <v>32</v>
      </c>
      <c r="J17" s="105" t="s">
        <v>33</v>
      </c>
      <c r="K17" s="36"/>
      <c r="L17" s="118"/>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117"/>
      <c r="J18" s="36"/>
      <c r="K18" s="36"/>
      <c r="L18" s="118"/>
      <c r="S18" s="36"/>
      <c r="T18" s="36"/>
      <c r="U18" s="36"/>
      <c r="V18" s="36"/>
      <c r="W18" s="36"/>
      <c r="X18" s="36"/>
      <c r="Y18" s="36"/>
      <c r="Z18" s="36"/>
      <c r="AA18" s="36"/>
      <c r="AB18" s="36"/>
      <c r="AC18" s="36"/>
      <c r="AD18" s="36"/>
      <c r="AE18" s="36"/>
    </row>
    <row r="19" spans="1:31" s="2" customFormat="1" ht="12" customHeight="1">
      <c r="A19" s="36"/>
      <c r="B19" s="41"/>
      <c r="C19" s="36"/>
      <c r="D19" s="116" t="s">
        <v>34</v>
      </c>
      <c r="E19" s="36"/>
      <c r="F19" s="36"/>
      <c r="G19" s="36"/>
      <c r="H19" s="36"/>
      <c r="I19" s="119" t="s">
        <v>29</v>
      </c>
      <c r="J19" s="31" t="str">
        <f>'Rekapitulace stavby'!AN13</f>
        <v>Vyplň údaj</v>
      </c>
      <c r="K19" s="36"/>
      <c r="L19" s="118"/>
      <c r="S19" s="36"/>
      <c r="T19" s="36"/>
      <c r="U19" s="36"/>
      <c r="V19" s="36"/>
      <c r="W19" s="36"/>
      <c r="X19" s="36"/>
      <c r="Y19" s="36"/>
      <c r="Z19" s="36"/>
      <c r="AA19" s="36"/>
      <c r="AB19" s="36"/>
      <c r="AC19" s="36"/>
      <c r="AD19" s="36"/>
      <c r="AE19" s="36"/>
    </row>
    <row r="20" spans="1:31" s="2" customFormat="1" ht="18" customHeight="1">
      <c r="A20" s="36"/>
      <c r="B20" s="41"/>
      <c r="C20" s="36"/>
      <c r="D20" s="36"/>
      <c r="E20" s="386" t="str">
        <f>'Rekapitulace stavby'!E14</f>
        <v>Vyplň údaj</v>
      </c>
      <c r="F20" s="387"/>
      <c r="G20" s="387"/>
      <c r="H20" s="387"/>
      <c r="I20" s="119" t="s">
        <v>32</v>
      </c>
      <c r="J20" s="31" t="str">
        <f>'Rekapitulace stavby'!AN14</f>
        <v>Vyplň údaj</v>
      </c>
      <c r="K20" s="36"/>
      <c r="L20" s="118"/>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117"/>
      <c r="J21" s="36"/>
      <c r="K21" s="36"/>
      <c r="L21" s="118"/>
      <c r="S21" s="36"/>
      <c r="T21" s="36"/>
      <c r="U21" s="36"/>
      <c r="V21" s="36"/>
      <c r="W21" s="36"/>
      <c r="X21" s="36"/>
      <c r="Y21" s="36"/>
      <c r="Z21" s="36"/>
      <c r="AA21" s="36"/>
      <c r="AB21" s="36"/>
      <c r="AC21" s="36"/>
      <c r="AD21" s="36"/>
      <c r="AE21" s="36"/>
    </row>
    <row r="22" spans="1:31" s="2" customFormat="1" ht="12" customHeight="1">
      <c r="A22" s="36"/>
      <c r="B22" s="41"/>
      <c r="C22" s="36"/>
      <c r="D22" s="116" t="s">
        <v>36</v>
      </c>
      <c r="E22" s="36"/>
      <c r="F22" s="36"/>
      <c r="G22" s="36"/>
      <c r="H22" s="36"/>
      <c r="I22" s="119" t="s">
        <v>29</v>
      </c>
      <c r="J22" s="105" t="s">
        <v>37</v>
      </c>
      <c r="K22" s="36"/>
      <c r="L22" s="118"/>
      <c r="S22" s="36"/>
      <c r="T22" s="36"/>
      <c r="U22" s="36"/>
      <c r="V22" s="36"/>
      <c r="W22" s="36"/>
      <c r="X22" s="36"/>
      <c r="Y22" s="36"/>
      <c r="Z22" s="36"/>
      <c r="AA22" s="36"/>
      <c r="AB22" s="36"/>
      <c r="AC22" s="36"/>
      <c r="AD22" s="36"/>
      <c r="AE22" s="36"/>
    </row>
    <row r="23" spans="1:31" s="2" customFormat="1" ht="18" customHeight="1">
      <c r="A23" s="36"/>
      <c r="B23" s="41"/>
      <c r="C23" s="36"/>
      <c r="D23" s="36"/>
      <c r="E23" s="105" t="s">
        <v>38</v>
      </c>
      <c r="F23" s="36"/>
      <c r="G23" s="36"/>
      <c r="H23" s="36"/>
      <c r="I23" s="119" t="s">
        <v>32</v>
      </c>
      <c r="J23" s="105" t="s">
        <v>39</v>
      </c>
      <c r="K23" s="36"/>
      <c r="L23" s="118"/>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117"/>
      <c r="J24" s="36"/>
      <c r="K24" s="36"/>
      <c r="L24" s="118"/>
      <c r="S24" s="36"/>
      <c r="T24" s="36"/>
      <c r="U24" s="36"/>
      <c r="V24" s="36"/>
      <c r="W24" s="36"/>
      <c r="X24" s="36"/>
      <c r="Y24" s="36"/>
      <c r="Z24" s="36"/>
      <c r="AA24" s="36"/>
      <c r="AB24" s="36"/>
      <c r="AC24" s="36"/>
      <c r="AD24" s="36"/>
      <c r="AE24" s="36"/>
    </row>
    <row r="25" spans="1:31" s="2" customFormat="1" ht="12" customHeight="1">
      <c r="A25" s="36"/>
      <c r="B25" s="41"/>
      <c r="C25" s="36"/>
      <c r="D25" s="116" t="s">
        <v>41</v>
      </c>
      <c r="E25" s="36"/>
      <c r="F25" s="36"/>
      <c r="G25" s="36"/>
      <c r="H25" s="36"/>
      <c r="I25" s="119" t="s">
        <v>29</v>
      </c>
      <c r="J25" s="105" t="str">
        <f>IF('Rekapitulace stavby'!AN19="","",'Rekapitulace stavby'!AN19)</f>
        <v/>
      </c>
      <c r="K25" s="36"/>
      <c r="L25" s="118"/>
      <c r="S25" s="36"/>
      <c r="T25" s="36"/>
      <c r="U25" s="36"/>
      <c r="V25" s="36"/>
      <c r="W25" s="36"/>
      <c r="X25" s="36"/>
      <c r="Y25" s="36"/>
      <c r="Z25" s="36"/>
      <c r="AA25" s="36"/>
      <c r="AB25" s="36"/>
      <c r="AC25" s="36"/>
      <c r="AD25" s="36"/>
      <c r="AE25" s="36"/>
    </row>
    <row r="26" spans="1:31" s="2" customFormat="1" ht="18" customHeight="1">
      <c r="A26" s="36"/>
      <c r="B26" s="41"/>
      <c r="C26" s="36"/>
      <c r="D26" s="36"/>
      <c r="E26" s="105" t="str">
        <f>IF('Rekapitulace stavby'!E20="","",'Rekapitulace stavby'!E20)</f>
        <v xml:space="preserve"> </v>
      </c>
      <c r="F26" s="36"/>
      <c r="G26" s="36"/>
      <c r="H26" s="36"/>
      <c r="I26" s="119" t="s">
        <v>32</v>
      </c>
      <c r="J26" s="105" t="str">
        <f>IF('Rekapitulace stavby'!AN20="","",'Rekapitulace stavby'!AN20)</f>
        <v/>
      </c>
      <c r="K26" s="36"/>
      <c r="L26" s="118"/>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117"/>
      <c r="J27" s="36"/>
      <c r="K27" s="36"/>
      <c r="L27" s="118"/>
      <c r="S27" s="36"/>
      <c r="T27" s="36"/>
      <c r="U27" s="36"/>
      <c r="V27" s="36"/>
      <c r="W27" s="36"/>
      <c r="X27" s="36"/>
      <c r="Y27" s="36"/>
      <c r="Z27" s="36"/>
      <c r="AA27" s="36"/>
      <c r="AB27" s="36"/>
      <c r="AC27" s="36"/>
      <c r="AD27" s="36"/>
      <c r="AE27" s="36"/>
    </row>
    <row r="28" spans="1:31" s="2" customFormat="1" ht="12" customHeight="1">
      <c r="A28" s="36"/>
      <c r="B28" s="41"/>
      <c r="C28" s="36"/>
      <c r="D28" s="116" t="s">
        <v>44</v>
      </c>
      <c r="E28" s="36"/>
      <c r="F28" s="36"/>
      <c r="G28" s="36"/>
      <c r="H28" s="36"/>
      <c r="I28" s="117"/>
      <c r="J28" s="36"/>
      <c r="K28" s="36"/>
      <c r="L28" s="118"/>
      <c r="S28" s="36"/>
      <c r="T28" s="36"/>
      <c r="U28" s="36"/>
      <c r="V28" s="36"/>
      <c r="W28" s="36"/>
      <c r="X28" s="36"/>
      <c r="Y28" s="36"/>
      <c r="Z28" s="36"/>
      <c r="AA28" s="36"/>
      <c r="AB28" s="36"/>
      <c r="AC28" s="36"/>
      <c r="AD28" s="36"/>
      <c r="AE28" s="36"/>
    </row>
    <row r="29" spans="1:31" s="8" customFormat="1" ht="16.5" customHeight="1">
      <c r="A29" s="121"/>
      <c r="B29" s="122"/>
      <c r="C29" s="121"/>
      <c r="D29" s="121"/>
      <c r="E29" s="388" t="s">
        <v>42</v>
      </c>
      <c r="F29" s="388"/>
      <c r="G29" s="388"/>
      <c r="H29" s="388"/>
      <c r="I29" s="123"/>
      <c r="J29" s="121"/>
      <c r="K29" s="121"/>
      <c r="L29" s="124"/>
      <c r="S29" s="121"/>
      <c r="T29" s="121"/>
      <c r="U29" s="121"/>
      <c r="V29" s="121"/>
      <c r="W29" s="121"/>
      <c r="X29" s="121"/>
      <c r="Y29" s="121"/>
      <c r="Z29" s="121"/>
      <c r="AA29" s="121"/>
      <c r="AB29" s="121"/>
      <c r="AC29" s="121"/>
      <c r="AD29" s="121"/>
      <c r="AE29" s="121"/>
    </row>
    <row r="30" spans="1:31" s="2" customFormat="1" ht="6.95" customHeight="1">
      <c r="A30" s="36"/>
      <c r="B30" s="41"/>
      <c r="C30" s="36"/>
      <c r="D30" s="36"/>
      <c r="E30" s="36"/>
      <c r="F30" s="36"/>
      <c r="G30" s="36"/>
      <c r="H30" s="36"/>
      <c r="I30" s="117"/>
      <c r="J30" s="36"/>
      <c r="K30" s="36"/>
      <c r="L30" s="118"/>
      <c r="S30" s="36"/>
      <c r="T30" s="36"/>
      <c r="U30" s="36"/>
      <c r="V30" s="36"/>
      <c r="W30" s="36"/>
      <c r="X30" s="36"/>
      <c r="Y30" s="36"/>
      <c r="Z30" s="36"/>
      <c r="AA30" s="36"/>
      <c r="AB30" s="36"/>
      <c r="AC30" s="36"/>
      <c r="AD30" s="36"/>
      <c r="AE30" s="36"/>
    </row>
    <row r="31" spans="1:31" s="2" customFormat="1" ht="6.95" customHeight="1">
      <c r="A31" s="36"/>
      <c r="B31" s="41"/>
      <c r="C31" s="36"/>
      <c r="D31" s="125"/>
      <c r="E31" s="125"/>
      <c r="F31" s="125"/>
      <c r="G31" s="125"/>
      <c r="H31" s="125"/>
      <c r="I31" s="126"/>
      <c r="J31" s="125"/>
      <c r="K31" s="125"/>
      <c r="L31" s="118"/>
      <c r="S31" s="36"/>
      <c r="T31" s="36"/>
      <c r="U31" s="36"/>
      <c r="V31" s="36"/>
      <c r="W31" s="36"/>
      <c r="X31" s="36"/>
      <c r="Y31" s="36"/>
      <c r="Z31" s="36"/>
      <c r="AA31" s="36"/>
      <c r="AB31" s="36"/>
      <c r="AC31" s="36"/>
      <c r="AD31" s="36"/>
      <c r="AE31" s="36"/>
    </row>
    <row r="32" spans="1:31" s="2" customFormat="1" ht="25.35" customHeight="1">
      <c r="A32" s="36"/>
      <c r="B32" s="41"/>
      <c r="C32" s="36"/>
      <c r="D32" s="127" t="s">
        <v>46</v>
      </c>
      <c r="E32" s="36"/>
      <c r="F32" s="36"/>
      <c r="G32" s="36"/>
      <c r="H32" s="36"/>
      <c r="I32" s="117"/>
      <c r="J32" s="128">
        <f>ROUND(J100, 2)</f>
        <v>0</v>
      </c>
      <c r="K32" s="36"/>
      <c r="L32" s="118"/>
      <c r="S32" s="36"/>
      <c r="T32" s="36"/>
      <c r="U32" s="36"/>
      <c r="V32" s="36"/>
      <c r="W32" s="36"/>
      <c r="X32" s="36"/>
      <c r="Y32" s="36"/>
      <c r="Z32" s="36"/>
      <c r="AA32" s="36"/>
      <c r="AB32" s="36"/>
      <c r="AC32" s="36"/>
      <c r="AD32" s="36"/>
      <c r="AE32" s="36"/>
    </row>
    <row r="33" spans="1:31" s="2" customFormat="1" ht="6.95" customHeight="1">
      <c r="A33" s="36"/>
      <c r="B33" s="41"/>
      <c r="C33" s="36"/>
      <c r="D33" s="125"/>
      <c r="E33" s="125"/>
      <c r="F33" s="125"/>
      <c r="G33" s="125"/>
      <c r="H33" s="125"/>
      <c r="I33" s="126"/>
      <c r="J33" s="125"/>
      <c r="K33" s="125"/>
      <c r="L33" s="118"/>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48</v>
      </c>
      <c r="G34" s="36"/>
      <c r="H34" s="36"/>
      <c r="I34" s="130" t="s">
        <v>47</v>
      </c>
      <c r="J34" s="129" t="s">
        <v>49</v>
      </c>
      <c r="K34" s="36"/>
      <c r="L34" s="118"/>
      <c r="S34" s="36"/>
      <c r="T34" s="36"/>
      <c r="U34" s="36"/>
      <c r="V34" s="36"/>
      <c r="W34" s="36"/>
      <c r="X34" s="36"/>
      <c r="Y34" s="36"/>
      <c r="Z34" s="36"/>
      <c r="AA34" s="36"/>
      <c r="AB34" s="36"/>
      <c r="AC34" s="36"/>
      <c r="AD34" s="36"/>
      <c r="AE34" s="36"/>
    </row>
    <row r="35" spans="1:31" s="2" customFormat="1" ht="14.45" customHeight="1">
      <c r="A35" s="36"/>
      <c r="B35" s="41"/>
      <c r="C35" s="36"/>
      <c r="D35" s="131" t="s">
        <v>50</v>
      </c>
      <c r="E35" s="116" t="s">
        <v>51</v>
      </c>
      <c r="F35" s="132">
        <f>ROUND((SUM(BE100:BE504)),  2)</f>
        <v>0</v>
      </c>
      <c r="G35" s="36"/>
      <c r="H35" s="36"/>
      <c r="I35" s="133">
        <v>0.21</v>
      </c>
      <c r="J35" s="132">
        <f>ROUND(((SUM(BE100:BE504))*I35),  2)</f>
        <v>0</v>
      </c>
      <c r="K35" s="36"/>
      <c r="L35" s="118"/>
      <c r="S35" s="36"/>
      <c r="T35" s="36"/>
      <c r="U35" s="36"/>
      <c r="V35" s="36"/>
      <c r="W35" s="36"/>
      <c r="X35" s="36"/>
      <c r="Y35" s="36"/>
      <c r="Z35" s="36"/>
      <c r="AA35" s="36"/>
      <c r="AB35" s="36"/>
      <c r="AC35" s="36"/>
      <c r="AD35" s="36"/>
      <c r="AE35" s="36"/>
    </row>
    <row r="36" spans="1:31" s="2" customFormat="1" ht="14.45" customHeight="1">
      <c r="A36" s="36"/>
      <c r="B36" s="41"/>
      <c r="C36" s="36"/>
      <c r="D36" s="36"/>
      <c r="E36" s="116" t="s">
        <v>52</v>
      </c>
      <c r="F36" s="132">
        <f>ROUND((SUM(BF100:BF504)),  2)</f>
        <v>0</v>
      </c>
      <c r="G36" s="36"/>
      <c r="H36" s="36"/>
      <c r="I36" s="133">
        <v>0.15</v>
      </c>
      <c r="J36" s="132">
        <f>ROUND(((SUM(BF100:BF504))*I36),  2)</f>
        <v>0</v>
      </c>
      <c r="K36" s="36"/>
      <c r="L36" s="118"/>
      <c r="S36" s="36"/>
      <c r="T36" s="36"/>
      <c r="U36" s="36"/>
      <c r="V36" s="36"/>
      <c r="W36" s="36"/>
      <c r="X36" s="36"/>
      <c r="Y36" s="36"/>
      <c r="Z36" s="36"/>
      <c r="AA36" s="36"/>
      <c r="AB36" s="36"/>
      <c r="AC36" s="36"/>
      <c r="AD36" s="36"/>
      <c r="AE36" s="36"/>
    </row>
    <row r="37" spans="1:31" s="2" customFormat="1" ht="14.45" hidden="1" customHeight="1">
      <c r="A37" s="36"/>
      <c r="B37" s="41"/>
      <c r="C37" s="36"/>
      <c r="D37" s="36"/>
      <c r="E37" s="116" t="s">
        <v>53</v>
      </c>
      <c r="F37" s="132">
        <f>ROUND((SUM(BG100:BG504)),  2)</f>
        <v>0</v>
      </c>
      <c r="G37" s="36"/>
      <c r="H37" s="36"/>
      <c r="I37" s="133">
        <v>0.21</v>
      </c>
      <c r="J37" s="132">
        <f>0</f>
        <v>0</v>
      </c>
      <c r="K37" s="36"/>
      <c r="L37" s="118"/>
      <c r="S37" s="36"/>
      <c r="T37" s="36"/>
      <c r="U37" s="36"/>
      <c r="V37" s="36"/>
      <c r="W37" s="36"/>
      <c r="X37" s="36"/>
      <c r="Y37" s="36"/>
      <c r="Z37" s="36"/>
      <c r="AA37" s="36"/>
      <c r="AB37" s="36"/>
      <c r="AC37" s="36"/>
      <c r="AD37" s="36"/>
      <c r="AE37" s="36"/>
    </row>
    <row r="38" spans="1:31" s="2" customFormat="1" ht="14.45" hidden="1" customHeight="1">
      <c r="A38" s="36"/>
      <c r="B38" s="41"/>
      <c r="C38" s="36"/>
      <c r="D38" s="36"/>
      <c r="E38" s="116" t="s">
        <v>54</v>
      </c>
      <c r="F38" s="132">
        <f>ROUND((SUM(BH100:BH504)),  2)</f>
        <v>0</v>
      </c>
      <c r="G38" s="36"/>
      <c r="H38" s="36"/>
      <c r="I38" s="133">
        <v>0.15</v>
      </c>
      <c r="J38" s="132">
        <f>0</f>
        <v>0</v>
      </c>
      <c r="K38" s="36"/>
      <c r="L38" s="118"/>
      <c r="S38" s="36"/>
      <c r="T38" s="36"/>
      <c r="U38" s="36"/>
      <c r="V38" s="36"/>
      <c r="W38" s="36"/>
      <c r="X38" s="36"/>
      <c r="Y38" s="36"/>
      <c r="Z38" s="36"/>
      <c r="AA38" s="36"/>
      <c r="AB38" s="36"/>
      <c r="AC38" s="36"/>
      <c r="AD38" s="36"/>
      <c r="AE38" s="36"/>
    </row>
    <row r="39" spans="1:31" s="2" customFormat="1" ht="14.45" hidden="1" customHeight="1">
      <c r="A39" s="36"/>
      <c r="B39" s="41"/>
      <c r="C39" s="36"/>
      <c r="D39" s="36"/>
      <c r="E39" s="116" t="s">
        <v>55</v>
      </c>
      <c r="F39" s="132">
        <f>ROUND((SUM(BI100:BI504)),  2)</f>
        <v>0</v>
      </c>
      <c r="G39" s="36"/>
      <c r="H39" s="36"/>
      <c r="I39" s="133">
        <v>0</v>
      </c>
      <c r="J39" s="132">
        <f>0</f>
        <v>0</v>
      </c>
      <c r="K39" s="36"/>
      <c r="L39" s="118"/>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117"/>
      <c r="J40" s="36"/>
      <c r="K40" s="36"/>
      <c r="L40" s="118"/>
      <c r="S40" s="36"/>
      <c r="T40" s="36"/>
      <c r="U40" s="36"/>
      <c r="V40" s="36"/>
      <c r="W40" s="36"/>
      <c r="X40" s="36"/>
      <c r="Y40" s="36"/>
      <c r="Z40" s="36"/>
      <c r="AA40" s="36"/>
      <c r="AB40" s="36"/>
      <c r="AC40" s="36"/>
      <c r="AD40" s="36"/>
      <c r="AE40" s="36"/>
    </row>
    <row r="41" spans="1:31" s="2" customFormat="1" ht="25.35" customHeight="1">
      <c r="A41" s="36"/>
      <c r="B41" s="41"/>
      <c r="C41" s="134"/>
      <c r="D41" s="135" t="s">
        <v>56</v>
      </c>
      <c r="E41" s="136"/>
      <c r="F41" s="136"/>
      <c r="G41" s="137" t="s">
        <v>57</v>
      </c>
      <c r="H41" s="138" t="s">
        <v>58</v>
      </c>
      <c r="I41" s="139"/>
      <c r="J41" s="140">
        <f>SUM(J32:J39)</f>
        <v>0</v>
      </c>
      <c r="K41" s="141"/>
      <c r="L41" s="118"/>
      <c r="S41" s="36"/>
      <c r="T41" s="36"/>
      <c r="U41" s="36"/>
      <c r="V41" s="36"/>
      <c r="W41" s="36"/>
      <c r="X41" s="36"/>
      <c r="Y41" s="36"/>
      <c r="Z41" s="36"/>
      <c r="AA41" s="36"/>
      <c r="AB41" s="36"/>
      <c r="AC41" s="36"/>
      <c r="AD41" s="36"/>
      <c r="AE41" s="36"/>
    </row>
    <row r="42" spans="1:31" s="2" customFormat="1" ht="14.45" customHeight="1">
      <c r="A42" s="36"/>
      <c r="B42" s="142"/>
      <c r="C42" s="143"/>
      <c r="D42" s="143"/>
      <c r="E42" s="143"/>
      <c r="F42" s="143"/>
      <c r="G42" s="143"/>
      <c r="H42" s="143"/>
      <c r="I42" s="144"/>
      <c r="J42" s="143"/>
      <c r="K42" s="143"/>
      <c r="L42" s="118"/>
      <c r="S42" s="36"/>
      <c r="T42" s="36"/>
      <c r="U42" s="36"/>
      <c r="V42" s="36"/>
      <c r="W42" s="36"/>
      <c r="X42" s="36"/>
      <c r="Y42" s="36"/>
      <c r="Z42" s="36"/>
      <c r="AA42" s="36"/>
      <c r="AB42" s="36"/>
      <c r="AC42" s="36"/>
      <c r="AD42" s="36"/>
      <c r="AE42" s="36"/>
    </row>
    <row r="46" spans="1:31" s="2" customFormat="1" ht="6.95" customHeight="1">
      <c r="A46" s="36"/>
      <c r="B46" s="145"/>
      <c r="C46" s="146"/>
      <c r="D46" s="146"/>
      <c r="E46" s="146"/>
      <c r="F46" s="146"/>
      <c r="G46" s="146"/>
      <c r="H46" s="146"/>
      <c r="I46" s="147"/>
      <c r="J46" s="146"/>
      <c r="K46" s="146"/>
      <c r="L46" s="118"/>
      <c r="S46" s="36"/>
      <c r="T46" s="36"/>
      <c r="U46" s="36"/>
      <c r="V46" s="36"/>
      <c r="W46" s="36"/>
      <c r="X46" s="36"/>
      <c r="Y46" s="36"/>
      <c r="Z46" s="36"/>
      <c r="AA46" s="36"/>
      <c r="AB46" s="36"/>
      <c r="AC46" s="36"/>
      <c r="AD46" s="36"/>
      <c r="AE46" s="36"/>
    </row>
    <row r="47" spans="1:31" s="2" customFormat="1" ht="24.95" customHeight="1">
      <c r="A47" s="36"/>
      <c r="B47" s="37"/>
      <c r="C47" s="24" t="s">
        <v>105</v>
      </c>
      <c r="D47" s="38"/>
      <c r="E47" s="38"/>
      <c r="F47" s="38"/>
      <c r="G47" s="38"/>
      <c r="H47" s="38"/>
      <c r="I47" s="117"/>
      <c r="J47" s="38"/>
      <c r="K47" s="38"/>
      <c r="L47" s="118"/>
      <c r="S47" s="36"/>
      <c r="T47" s="36"/>
      <c r="U47" s="36"/>
      <c r="V47" s="36"/>
      <c r="W47" s="36"/>
      <c r="X47" s="36"/>
      <c r="Y47" s="36"/>
      <c r="Z47" s="36"/>
      <c r="AA47" s="36"/>
      <c r="AB47" s="36"/>
      <c r="AC47" s="36"/>
      <c r="AD47" s="36"/>
      <c r="AE47" s="36"/>
    </row>
    <row r="48" spans="1:31" s="2" customFormat="1" ht="6.95" customHeight="1">
      <c r="A48" s="36"/>
      <c r="B48" s="37"/>
      <c r="C48" s="38"/>
      <c r="D48" s="38"/>
      <c r="E48" s="38"/>
      <c r="F48" s="38"/>
      <c r="G48" s="38"/>
      <c r="H48" s="38"/>
      <c r="I48" s="117"/>
      <c r="J48" s="38"/>
      <c r="K48" s="38"/>
      <c r="L48" s="118"/>
      <c r="S48" s="36"/>
      <c r="T48" s="36"/>
      <c r="U48" s="36"/>
      <c r="V48" s="36"/>
      <c r="W48" s="36"/>
      <c r="X48" s="36"/>
      <c r="Y48" s="36"/>
      <c r="Z48" s="36"/>
      <c r="AA48" s="36"/>
      <c r="AB48" s="36"/>
      <c r="AC48" s="36"/>
      <c r="AD48" s="36"/>
      <c r="AE48" s="36"/>
    </row>
    <row r="49" spans="1:47" s="2" customFormat="1" ht="12" customHeight="1">
      <c r="A49" s="36"/>
      <c r="B49" s="37"/>
      <c r="C49" s="30" t="s">
        <v>16</v>
      </c>
      <c r="D49" s="38"/>
      <c r="E49" s="38"/>
      <c r="F49" s="38"/>
      <c r="G49" s="38"/>
      <c r="H49" s="38"/>
      <c r="I49" s="117"/>
      <c r="J49" s="38"/>
      <c r="K49" s="38"/>
      <c r="L49" s="118"/>
      <c r="S49" s="36"/>
      <c r="T49" s="36"/>
      <c r="U49" s="36"/>
      <c r="V49" s="36"/>
      <c r="W49" s="36"/>
      <c r="X49" s="36"/>
      <c r="Y49" s="36"/>
      <c r="Z49" s="36"/>
      <c r="AA49" s="36"/>
      <c r="AB49" s="36"/>
      <c r="AC49" s="36"/>
      <c r="AD49" s="36"/>
      <c r="AE49" s="36"/>
    </row>
    <row r="50" spans="1:47" s="2" customFormat="1" ht="16.5" customHeight="1">
      <c r="A50" s="36"/>
      <c r="B50" s="37"/>
      <c r="C50" s="38"/>
      <c r="D50" s="38"/>
      <c r="E50" s="389" t="str">
        <f>E7</f>
        <v>Rekonstrukce objektu - 0812017</v>
      </c>
      <c r="F50" s="390"/>
      <c r="G50" s="390"/>
      <c r="H50" s="390"/>
      <c r="I50" s="117"/>
      <c r="J50" s="38"/>
      <c r="K50" s="38"/>
      <c r="L50" s="118"/>
      <c r="S50" s="36"/>
      <c r="T50" s="36"/>
      <c r="U50" s="36"/>
      <c r="V50" s="36"/>
      <c r="W50" s="36"/>
      <c r="X50" s="36"/>
      <c r="Y50" s="36"/>
      <c r="Z50" s="36"/>
      <c r="AA50" s="36"/>
      <c r="AB50" s="36"/>
      <c r="AC50" s="36"/>
      <c r="AD50" s="36"/>
      <c r="AE50" s="36"/>
    </row>
    <row r="51" spans="1:47" s="1" customFormat="1" ht="12" customHeight="1">
      <c r="B51" s="22"/>
      <c r="C51" s="30" t="s">
        <v>101</v>
      </c>
      <c r="D51" s="23"/>
      <c r="E51" s="23"/>
      <c r="F51" s="23"/>
      <c r="G51" s="23"/>
      <c r="H51" s="23"/>
      <c r="I51" s="110"/>
      <c r="J51" s="23"/>
      <c r="K51" s="23"/>
      <c r="L51" s="21"/>
    </row>
    <row r="52" spans="1:47" s="2" customFormat="1" ht="16.5" customHeight="1">
      <c r="A52" s="36"/>
      <c r="B52" s="37"/>
      <c r="C52" s="38"/>
      <c r="D52" s="38"/>
      <c r="E52" s="389" t="s">
        <v>234</v>
      </c>
      <c r="F52" s="391"/>
      <c r="G52" s="391"/>
      <c r="H52" s="391"/>
      <c r="I52" s="117"/>
      <c r="J52" s="38"/>
      <c r="K52" s="38"/>
      <c r="L52" s="118"/>
      <c r="S52" s="36"/>
      <c r="T52" s="36"/>
      <c r="U52" s="36"/>
      <c r="V52" s="36"/>
      <c r="W52" s="36"/>
      <c r="X52" s="36"/>
      <c r="Y52" s="36"/>
      <c r="Z52" s="36"/>
      <c r="AA52" s="36"/>
      <c r="AB52" s="36"/>
      <c r="AC52" s="36"/>
      <c r="AD52" s="36"/>
      <c r="AE52" s="36"/>
    </row>
    <row r="53" spans="1:47" s="2" customFormat="1" ht="12" customHeight="1">
      <c r="A53" s="36"/>
      <c r="B53" s="37"/>
      <c r="C53" s="30" t="s">
        <v>103</v>
      </c>
      <c r="D53" s="38"/>
      <c r="E53" s="38"/>
      <c r="F53" s="38"/>
      <c r="G53" s="38"/>
      <c r="H53" s="38"/>
      <c r="I53" s="117"/>
      <c r="J53" s="38"/>
      <c r="K53" s="38"/>
      <c r="L53" s="118"/>
      <c r="S53" s="36"/>
      <c r="T53" s="36"/>
      <c r="U53" s="36"/>
      <c r="V53" s="36"/>
      <c r="W53" s="36"/>
      <c r="X53" s="36"/>
      <c r="Y53" s="36"/>
      <c r="Z53" s="36"/>
      <c r="AA53" s="36"/>
      <c r="AB53" s="36"/>
      <c r="AC53" s="36"/>
      <c r="AD53" s="36"/>
      <c r="AE53" s="36"/>
    </row>
    <row r="54" spans="1:47" s="2" customFormat="1" ht="16.5" customHeight="1">
      <c r="A54" s="36"/>
      <c r="B54" s="37"/>
      <c r="C54" s="38"/>
      <c r="D54" s="38"/>
      <c r="E54" s="358" t="str">
        <f>E11</f>
        <v>0101 - Stavební část</v>
      </c>
      <c r="F54" s="391"/>
      <c r="G54" s="391"/>
      <c r="H54" s="391"/>
      <c r="I54" s="117"/>
      <c r="J54" s="38"/>
      <c r="K54" s="38"/>
      <c r="L54" s="118"/>
      <c r="S54" s="36"/>
      <c r="T54" s="36"/>
      <c r="U54" s="36"/>
      <c r="V54" s="36"/>
      <c r="W54" s="36"/>
      <c r="X54" s="36"/>
      <c r="Y54" s="36"/>
      <c r="Z54" s="36"/>
      <c r="AA54" s="36"/>
      <c r="AB54" s="36"/>
      <c r="AC54" s="36"/>
      <c r="AD54" s="36"/>
      <c r="AE54" s="36"/>
    </row>
    <row r="55" spans="1:47" s="2" customFormat="1" ht="6.95" customHeight="1">
      <c r="A55" s="36"/>
      <c r="B55" s="37"/>
      <c r="C55" s="38"/>
      <c r="D55" s="38"/>
      <c r="E55" s="38"/>
      <c r="F55" s="38"/>
      <c r="G55" s="38"/>
      <c r="H55" s="38"/>
      <c r="I55" s="117"/>
      <c r="J55" s="38"/>
      <c r="K55" s="38"/>
      <c r="L55" s="118"/>
      <c r="S55" s="36"/>
      <c r="T55" s="36"/>
      <c r="U55" s="36"/>
      <c r="V55" s="36"/>
      <c r="W55" s="36"/>
      <c r="X55" s="36"/>
      <c r="Y55" s="36"/>
      <c r="Z55" s="36"/>
      <c r="AA55" s="36"/>
      <c r="AB55" s="36"/>
      <c r="AC55" s="36"/>
      <c r="AD55" s="36"/>
      <c r="AE55" s="36"/>
    </row>
    <row r="56" spans="1:47" s="2" customFormat="1" ht="12" customHeight="1">
      <c r="A56" s="36"/>
      <c r="B56" s="37"/>
      <c r="C56" s="30" t="s">
        <v>21</v>
      </c>
      <c r="D56" s="38"/>
      <c r="E56" s="38"/>
      <c r="F56" s="28" t="str">
        <f>F14</f>
        <v>Fr. Kotyzy 1026, Rokycany</v>
      </c>
      <c r="G56" s="38"/>
      <c r="H56" s="38"/>
      <c r="I56" s="119" t="s">
        <v>22</v>
      </c>
      <c r="J56" s="61" t="str">
        <f>IF(J14="","",J14)</f>
        <v>29. 5. 2018</v>
      </c>
      <c r="K56" s="38"/>
      <c r="L56" s="118"/>
      <c r="S56" s="36"/>
      <c r="T56" s="36"/>
      <c r="U56" s="36"/>
      <c r="V56" s="36"/>
      <c r="W56" s="36"/>
      <c r="X56" s="36"/>
      <c r="Y56" s="36"/>
      <c r="Z56" s="36"/>
      <c r="AA56" s="36"/>
      <c r="AB56" s="36"/>
      <c r="AC56" s="36"/>
      <c r="AD56" s="36"/>
      <c r="AE56" s="36"/>
    </row>
    <row r="57" spans="1:47" s="2" customFormat="1" ht="6.95" customHeight="1">
      <c r="A57" s="36"/>
      <c r="B57" s="37"/>
      <c r="C57" s="38"/>
      <c r="D57" s="38"/>
      <c r="E57" s="38"/>
      <c r="F57" s="38"/>
      <c r="G57" s="38"/>
      <c r="H57" s="38"/>
      <c r="I57" s="117"/>
      <c r="J57" s="38"/>
      <c r="K57" s="38"/>
      <c r="L57" s="118"/>
      <c r="S57" s="36"/>
      <c r="T57" s="36"/>
      <c r="U57" s="36"/>
      <c r="V57" s="36"/>
      <c r="W57" s="36"/>
      <c r="X57" s="36"/>
      <c r="Y57" s="36"/>
      <c r="Z57" s="36"/>
      <c r="AA57" s="36"/>
      <c r="AB57" s="36"/>
      <c r="AC57" s="36"/>
      <c r="AD57" s="36"/>
      <c r="AE57" s="36"/>
    </row>
    <row r="58" spans="1:47" s="2" customFormat="1" ht="27.95" customHeight="1">
      <c r="A58" s="36"/>
      <c r="B58" s="37"/>
      <c r="C58" s="30" t="s">
        <v>28</v>
      </c>
      <c r="D58" s="38"/>
      <c r="E58" s="38"/>
      <c r="F58" s="28" t="str">
        <f>E17</f>
        <v>Střední škola, Rokycany</v>
      </c>
      <c r="G58" s="38"/>
      <c r="H58" s="38"/>
      <c r="I58" s="119" t="s">
        <v>36</v>
      </c>
      <c r="J58" s="34" t="str">
        <f>E23</f>
        <v>SEAP Rokycany s. r. o.</v>
      </c>
      <c r="K58" s="38"/>
      <c r="L58" s="118"/>
      <c r="S58" s="36"/>
      <c r="T58" s="36"/>
      <c r="U58" s="36"/>
      <c r="V58" s="36"/>
      <c r="W58" s="36"/>
      <c r="X58" s="36"/>
      <c r="Y58" s="36"/>
      <c r="Z58" s="36"/>
      <c r="AA58" s="36"/>
      <c r="AB58" s="36"/>
      <c r="AC58" s="36"/>
      <c r="AD58" s="36"/>
      <c r="AE58" s="36"/>
    </row>
    <row r="59" spans="1:47" s="2" customFormat="1" ht="15.2" customHeight="1">
      <c r="A59" s="36"/>
      <c r="B59" s="37"/>
      <c r="C59" s="30" t="s">
        <v>34</v>
      </c>
      <c r="D59" s="38"/>
      <c r="E59" s="38"/>
      <c r="F59" s="28" t="str">
        <f>IF(E20="","",E20)</f>
        <v>Vyplň údaj</v>
      </c>
      <c r="G59" s="38"/>
      <c r="H59" s="38"/>
      <c r="I59" s="119" t="s">
        <v>41</v>
      </c>
      <c r="J59" s="34" t="str">
        <f>E26</f>
        <v xml:space="preserve"> </v>
      </c>
      <c r="K59" s="38"/>
      <c r="L59" s="118"/>
      <c r="S59" s="36"/>
      <c r="T59" s="36"/>
      <c r="U59" s="36"/>
      <c r="V59" s="36"/>
      <c r="W59" s="36"/>
      <c r="X59" s="36"/>
      <c r="Y59" s="36"/>
      <c r="Z59" s="36"/>
      <c r="AA59" s="36"/>
      <c r="AB59" s="36"/>
      <c r="AC59" s="36"/>
      <c r="AD59" s="36"/>
      <c r="AE59" s="36"/>
    </row>
    <row r="60" spans="1:47" s="2" customFormat="1" ht="10.35" customHeight="1">
      <c r="A60" s="36"/>
      <c r="B60" s="37"/>
      <c r="C60" s="38"/>
      <c r="D60" s="38"/>
      <c r="E60" s="38"/>
      <c r="F60" s="38"/>
      <c r="G60" s="38"/>
      <c r="H60" s="38"/>
      <c r="I60" s="117"/>
      <c r="J60" s="38"/>
      <c r="K60" s="38"/>
      <c r="L60" s="118"/>
      <c r="S60" s="36"/>
      <c r="T60" s="36"/>
      <c r="U60" s="36"/>
      <c r="V60" s="36"/>
      <c r="W60" s="36"/>
      <c r="X60" s="36"/>
      <c r="Y60" s="36"/>
      <c r="Z60" s="36"/>
      <c r="AA60" s="36"/>
      <c r="AB60" s="36"/>
      <c r="AC60" s="36"/>
      <c r="AD60" s="36"/>
      <c r="AE60" s="36"/>
    </row>
    <row r="61" spans="1:47" s="2" customFormat="1" ht="29.25" customHeight="1">
      <c r="A61" s="36"/>
      <c r="B61" s="37"/>
      <c r="C61" s="148" t="s">
        <v>106</v>
      </c>
      <c r="D61" s="149"/>
      <c r="E61" s="149"/>
      <c r="F61" s="149"/>
      <c r="G61" s="149"/>
      <c r="H61" s="149"/>
      <c r="I61" s="150"/>
      <c r="J61" s="151" t="s">
        <v>107</v>
      </c>
      <c r="K61" s="149"/>
      <c r="L61" s="118"/>
      <c r="S61" s="36"/>
      <c r="T61" s="36"/>
      <c r="U61" s="36"/>
      <c r="V61" s="36"/>
      <c r="W61" s="36"/>
      <c r="X61" s="36"/>
      <c r="Y61" s="36"/>
      <c r="Z61" s="36"/>
      <c r="AA61" s="36"/>
      <c r="AB61" s="36"/>
      <c r="AC61" s="36"/>
      <c r="AD61" s="36"/>
      <c r="AE61" s="36"/>
    </row>
    <row r="62" spans="1:47" s="2" customFormat="1" ht="10.35" customHeight="1">
      <c r="A62" s="36"/>
      <c r="B62" s="37"/>
      <c r="C62" s="38"/>
      <c r="D62" s="38"/>
      <c r="E62" s="38"/>
      <c r="F62" s="38"/>
      <c r="G62" s="38"/>
      <c r="H62" s="38"/>
      <c r="I62" s="117"/>
      <c r="J62" s="38"/>
      <c r="K62" s="38"/>
      <c r="L62" s="118"/>
      <c r="S62" s="36"/>
      <c r="T62" s="36"/>
      <c r="U62" s="36"/>
      <c r="V62" s="36"/>
      <c r="W62" s="36"/>
      <c r="X62" s="36"/>
      <c r="Y62" s="36"/>
      <c r="Z62" s="36"/>
      <c r="AA62" s="36"/>
      <c r="AB62" s="36"/>
      <c r="AC62" s="36"/>
      <c r="AD62" s="36"/>
      <c r="AE62" s="36"/>
    </row>
    <row r="63" spans="1:47" s="2" customFormat="1" ht="22.9" customHeight="1">
      <c r="A63" s="36"/>
      <c r="B63" s="37"/>
      <c r="C63" s="152" t="s">
        <v>78</v>
      </c>
      <c r="D63" s="38"/>
      <c r="E63" s="38"/>
      <c r="F63" s="38"/>
      <c r="G63" s="38"/>
      <c r="H63" s="38"/>
      <c r="I63" s="117"/>
      <c r="J63" s="79">
        <f>J100</f>
        <v>0</v>
      </c>
      <c r="K63" s="38"/>
      <c r="L63" s="118"/>
      <c r="S63" s="36"/>
      <c r="T63" s="36"/>
      <c r="U63" s="36"/>
      <c r="V63" s="36"/>
      <c r="W63" s="36"/>
      <c r="X63" s="36"/>
      <c r="Y63" s="36"/>
      <c r="Z63" s="36"/>
      <c r="AA63" s="36"/>
      <c r="AB63" s="36"/>
      <c r="AC63" s="36"/>
      <c r="AD63" s="36"/>
      <c r="AE63" s="36"/>
      <c r="AU63" s="18" t="s">
        <v>108</v>
      </c>
    </row>
    <row r="64" spans="1:47" s="9" customFormat="1" ht="24.95" customHeight="1">
      <c r="B64" s="153"/>
      <c r="C64" s="154"/>
      <c r="D64" s="155" t="s">
        <v>236</v>
      </c>
      <c r="E64" s="156"/>
      <c r="F64" s="156"/>
      <c r="G64" s="156"/>
      <c r="H64" s="156"/>
      <c r="I64" s="157"/>
      <c r="J64" s="158">
        <f>J101</f>
        <v>0</v>
      </c>
      <c r="K64" s="154"/>
      <c r="L64" s="159"/>
    </row>
    <row r="65" spans="1:31" s="10" customFormat="1" ht="19.899999999999999" customHeight="1">
      <c r="B65" s="160"/>
      <c r="C65" s="99"/>
      <c r="D65" s="161" t="s">
        <v>237</v>
      </c>
      <c r="E65" s="162"/>
      <c r="F65" s="162"/>
      <c r="G65" s="162"/>
      <c r="H65" s="162"/>
      <c r="I65" s="163"/>
      <c r="J65" s="164">
        <f>J102</f>
        <v>0</v>
      </c>
      <c r="K65" s="99"/>
      <c r="L65" s="165"/>
    </row>
    <row r="66" spans="1:31" s="10" customFormat="1" ht="19.899999999999999" customHeight="1">
      <c r="B66" s="160"/>
      <c r="C66" s="99"/>
      <c r="D66" s="161" t="s">
        <v>238</v>
      </c>
      <c r="E66" s="162"/>
      <c r="F66" s="162"/>
      <c r="G66" s="162"/>
      <c r="H66" s="162"/>
      <c r="I66" s="163"/>
      <c r="J66" s="164">
        <f>J143</f>
        <v>0</v>
      </c>
      <c r="K66" s="99"/>
      <c r="L66" s="165"/>
    </row>
    <row r="67" spans="1:31" s="10" customFormat="1" ht="19.899999999999999" customHeight="1">
      <c r="B67" s="160"/>
      <c r="C67" s="99"/>
      <c r="D67" s="161" t="s">
        <v>239</v>
      </c>
      <c r="E67" s="162"/>
      <c r="F67" s="162"/>
      <c r="G67" s="162"/>
      <c r="H67" s="162"/>
      <c r="I67" s="163"/>
      <c r="J67" s="164">
        <f>J262</f>
        <v>0</v>
      </c>
      <c r="K67" s="99"/>
      <c r="L67" s="165"/>
    </row>
    <row r="68" spans="1:31" s="10" customFormat="1" ht="19.899999999999999" customHeight="1">
      <c r="B68" s="160"/>
      <c r="C68" s="99"/>
      <c r="D68" s="161" t="s">
        <v>240</v>
      </c>
      <c r="E68" s="162"/>
      <c r="F68" s="162"/>
      <c r="G68" s="162"/>
      <c r="H68" s="162"/>
      <c r="I68" s="163"/>
      <c r="J68" s="164">
        <f>J293</f>
        <v>0</v>
      </c>
      <c r="K68" s="99"/>
      <c r="L68" s="165"/>
    </row>
    <row r="69" spans="1:31" s="10" customFormat="1" ht="19.899999999999999" customHeight="1">
      <c r="B69" s="160"/>
      <c r="C69" s="99"/>
      <c r="D69" s="161" t="s">
        <v>241</v>
      </c>
      <c r="E69" s="162"/>
      <c r="F69" s="162"/>
      <c r="G69" s="162"/>
      <c r="H69" s="162"/>
      <c r="I69" s="163"/>
      <c r="J69" s="164">
        <f>J309</f>
        <v>0</v>
      </c>
      <c r="K69" s="99"/>
      <c r="L69" s="165"/>
    </row>
    <row r="70" spans="1:31" s="9" customFormat="1" ht="24.95" customHeight="1">
      <c r="B70" s="153"/>
      <c r="C70" s="154"/>
      <c r="D70" s="155" t="s">
        <v>242</v>
      </c>
      <c r="E70" s="156"/>
      <c r="F70" s="156"/>
      <c r="G70" s="156"/>
      <c r="H70" s="156"/>
      <c r="I70" s="157"/>
      <c r="J70" s="158">
        <f>J312</f>
        <v>0</v>
      </c>
      <c r="K70" s="154"/>
      <c r="L70" s="159"/>
    </row>
    <row r="71" spans="1:31" s="10" customFormat="1" ht="19.899999999999999" customHeight="1">
      <c r="B71" s="160"/>
      <c r="C71" s="99"/>
      <c r="D71" s="161" t="s">
        <v>243</v>
      </c>
      <c r="E71" s="162"/>
      <c r="F71" s="162"/>
      <c r="G71" s="162"/>
      <c r="H71" s="162"/>
      <c r="I71" s="163"/>
      <c r="J71" s="164">
        <f>J313</f>
        <v>0</v>
      </c>
      <c r="K71" s="99"/>
      <c r="L71" s="165"/>
    </row>
    <row r="72" spans="1:31" s="10" customFormat="1" ht="19.899999999999999" customHeight="1">
      <c r="B72" s="160"/>
      <c r="C72" s="99"/>
      <c r="D72" s="161" t="s">
        <v>244</v>
      </c>
      <c r="E72" s="162"/>
      <c r="F72" s="162"/>
      <c r="G72" s="162"/>
      <c r="H72" s="162"/>
      <c r="I72" s="163"/>
      <c r="J72" s="164">
        <f>J369</f>
        <v>0</v>
      </c>
      <c r="K72" s="99"/>
      <c r="L72" s="165"/>
    </row>
    <row r="73" spans="1:31" s="10" customFormat="1" ht="19.899999999999999" customHeight="1">
      <c r="B73" s="160"/>
      <c r="C73" s="99"/>
      <c r="D73" s="161" t="s">
        <v>245</v>
      </c>
      <c r="E73" s="162"/>
      <c r="F73" s="162"/>
      <c r="G73" s="162"/>
      <c r="H73" s="162"/>
      <c r="I73" s="163"/>
      <c r="J73" s="164">
        <f>J380</f>
        <v>0</v>
      </c>
      <c r="K73" s="99"/>
      <c r="L73" s="165"/>
    </row>
    <row r="74" spans="1:31" s="10" customFormat="1" ht="19.899999999999999" customHeight="1">
      <c r="B74" s="160"/>
      <c r="C74" s="99"/>
      <c r="D74" s="161" t="s">
        <v>246</v>
      </c>
      <c r="E74" s="162"/>
      <c r="F74" s="162"/>
      <c r="G74" s="162"/>
      <c r="H74" s="162"/>
      <c r="I74" s="163"/>
      <c r="J74" s="164">
        <f>J385</f>
        <v>0</v>
      </c>
      <c r="K74" s="99"/>
      <c r="L74" s="165"/>
    </row>
    <row r="75" spans="1:31" s="10" customFormat="1" ht="19.899999999999999" customHeight="1">
      <c r="B75" s="160"/>
      <c r="C75" s="99"/>
      <c r="D75" s="161" t="s">
        <v>247</v>
      </c>
      <c r="E75" s="162"/>
      <c r="F75" s="162"/>
      <c r="G75" s="162"/>
      <c r="H75" s="162"/>
      <c r="I75" s="163"/>
      <c r="J75" s="164">
        <f>J400</f>
        <v>0</v>
      </c>
      <c r="K75" s="99"/>
      <c r="L75" s="165"/>
    </row>
    <row r="76" spans="1:31" s="10" customFormat="1" ht="19.899999999999999" customHeight="1">
      <c r="B76" s="160"/>
      <c r="C76" s="99"/>
      <c r="D76" s="161" t="s">
        <v>248</v>
      </c>
      <c r="E76" s="162"/>
      <c r="F76" s="162"/>
      <c r="G76" s="162"/>
      <c r="H76" s="162"/>
      <c r="I76" s="163"/>
      <c r="J76" s="164">
        <f>J475</f>
        <v>0</v>
      </c>
      <c r="K76" s="99"/>
      <c r="L76" s="165"/>
    </row>
    <row r="77" spans="1:31" s="9" customFormat="1" ht="24.95" customHeight="1">
      <c r="B77" s="153"/>
      <c r="C77" s="154"/>
      <c r="D77" s="155" t="s">
        <v>109</v>
      </c>
      <c r="E77" s="156"/>
      <c r="F77" s="156"/>
      <c r="G77" s="156"/>
      <c r="H77" s="156"/>
      <c r="I77" s="157"/>
      <c r="J77" s="158">
        <f>J482</f>
        <v>0</v>
      </c>
      <c r="K77" s="154"/>
      <c r="L77" s="159"/>
    </row>
    <row r="78" spans="1:31" s="10" customFormat="1" ht="19.899999999999999" customHeight="1">
      <c r="B78" s="160"/>
      <c r="C78" s="99"/>
      <c r="D78" s="161" t="s">
        <v>249</v>
      </c>
      <c r="E78" s="162"/>
      <c r="F78" s="162"/>
      <c r="G78" s="162"/>
      <c r="H78" s="162"/>
      <c r="I78" s="163"/>
      <c r="J78" s="164">
        <f>J483</f>
        <v>0</v>
      </c>
      <c r="K78" s="99"/>
      <c r="L78" s="165"/>
    </row>
    <row r="79" spans="1:31" s="2" customFormat="1" ht="21.75" customHeight="1">
      <c r="A79" s="36"/>
      <c r="B79" s="37"/>
      <c r="C79" s="38"/>
      <c r="D79" s="38"/>
      <c r="E79" s="38"/>
      <c r="F79" s="38"/>
      <c r="G79" s="38"/>
      <c r="H79" s="38"/>
      <c r="I79" s="117"/>
      <c r="J79" s="38"/>
      <c r="K79" s="38"/>
      <c r="L79" s="118"/>
      <c r="S79" s="36"/>
      <c r="T79" s="36"/>
      <c r="U79" s="36"/>
      <c r="V79" s="36"/>
      <c r="W79" s="36"/>
      <c r="X79" s="36"/>
      <c r="Y79" s="36"/>
      <c r="Z79" s="36"/>
      <c r="AA79" s="36"/>
      <c r="AB79" s="36"/>
      <c r="AC79" s="36"/>
      <c r="AD79" s="36"/>
      <c r="AE79" s="36"/>
    </row>
    <row r="80" spans="1:31" s="2" customFormat="1" ht="6.95" customHeight="1">
      <c r="A80" s="36"/>
      <c r="B80" s="49"/>
      <c r="C80" s="50"/>
      <c r="D80" s="50"/>
      <c r="E80" s="50"/>
      <c r="F80" s="50"/>
      <c r="G80" s="50"/>
      <c r="H80" s="50"/>
      <c r="I80" s="144"/>
      <c r="J80" s="50"/>
      <c r="K80" s="50"/>
      <c r="L80" s="118"/>
      <c r="S80" s="36"/>
      <c r="T80" s="36"/>
      <c r="U80" s="36"/>
      <c r="V80" s="36"/>
      <c r="W80" s="36"/>
      <c r="X80" s="36"/>
      <c r="Y80" s="36"/>
      <c r="Z80" s="36"/>
      <c r="AA80" s="36"/>
      <c r="AB80" s="36"/>
      <c r="AC80" s="36"/>
      <c r="AD80" s="36"/>
      <c r="AE80" s="36"/>
    </row>
    <row r="84" spans="1:31" s="2" customFormat="1" ht="6.95" customHeight="1">
      <c r="A84" s="36"/>
      <c r="B84" s="51"/>
      <c r="C84" s="52"/>
      <c r="D84" s="52"/>
      <c r="E84" s="52"/>
      <c r="F84" s="52"/>
      <c r="G84" s="52"/>
      <c r="H84" s="52"/>
      <c r="I84" s="147"/>
      <c r="J84" s="52"/>
      <c r="K84" s="52"/>
      <c r="L84" s="118"/>
      <c r="S84" s="36"/>
      <c r="T84" s="36"/>
      <c r="U84" s="36"/>
      <c r="V84" s="36"/>
      <c r="W84" s="36"/>
      <c r="X84" s="36"/>
      <c r="Y84" s="36"/>
      <c r="Z84" s="36"/>
      <c r="AA84" s="36"/>
      <c r="AB84" s="36"/>
      <c r="AC84" s="36"/>
      <c r="AD84" s="36"/>
      <c r="AE84" s="36"/>
    </row>
    <row r="85" spans="1:31" s="2" customFormat="1" ht="24.95" customHeight="1">
      <c r="A85" s="36"/>
      <c r="B85" s="37"/>
      <c r="C85" s="24" t="s">
        <v>111</v>
      </c>
      <c r="D85" s="38"/>
      <c r="E85" s="38"/>
      <c r="F85" s="38"/>
      <c r="G85" s="38"/>
      <c r="H85" s="38"/>
      <c r="I85" s="117"/>
      <c r="J85" s="38"/>
      <c r="K85" s="38"/>
      <c r="L85" s="118"/>
      <c r="S85" s="36"/>
      <c r="T85" s="36"/>
      <c r="U85" s="36"/>
      <c r="V85" s="36"/>
      <c r="W85" s="36"/>
      <c r="X85" s="36"/>
      <c r="Y85" s="36"/>
      <c r="Z85" s="36"/>
      <c r="AA85" s="36"/>
      <c r="AB85" s="36"/>
      <c r="AC85" s="36"/>
      <c r="AD85" s="36"/>
      <c r="AE85" s="36"/>
    </row>
    <row r="86" spans="1:31" s="2" customFormat="1" ht="6.95" customHeight="1">
      <c r="A86" s="36"/>
      <c r="B86" s="37"/>
      <c r="C86" s="38"/>
      <c r="D86" s="38"/>
      <c r="E86" s="38"/>
      <c r="F86" s="38"/>
      <c r="G86" s="38"/>
      <c r="H86" s="38"/>
      <c r="I86" s="117"/>
      <c r="J86" s="38"/>
      <c r="K86" s="38"/>
      <c r="L86" s="118"/>
      <c r="S86" s="36"/>
      <c r="T86" s="36"/>
      <c r="U86" s="36"/>
      <c r="V86" s="36"/>
      <c r="W86" s="36"/>
      <c r="X86" s="36"/>
      <c r="Y86" s="36"/>
      <c r="Z86" s="36"/>
      <c r="AA86" s="36"/>
      <c r="AB86" s="36"/>
      <c r="AC86" s="36"/>
      <c r="AD86" s="36"/>
      <c r="AE86" s="36"/>
    </row>
    <row r="87" spans="1:31" s="2" customFormat="1" ht="12" customHeight="1">
      <c r="A87" s="36"/>
      <c r="B87" s="37"/>
      <c r="C87" s="30" t="s">
        <v>16</v>
      </c>
      <c r="D87" s="38"/>
      <c r="E87" s="38"/>
      <c r="F87" s="38"/>
      <c r="G87" s="38"/>
      <c r="H87" s="38"/>
      <c r="I87" s="117"/>
      <c r="J87" s="38"/>
      <c r="K87" s="38"/>
      <c r="L87" s="118"/>
      <c r="S87" s="36"/>
      <c r="T87" s="36"/>
      <c r="U87" s="36"/>
      <c r="V87" s="36"/>
      <c r="W87" s="36"/>
      <c r="X87" s="36"/>
      <c r="Y87" s="36"/>
      <c r="Z87" s="36"/>
      <c r="AA87" s="36"/>
      <c r="AB87" s="36"/>
      <c r="AC87" s="36"/>
      <c r="AD87" s="36"/>
      <c r="AE87" s="36"/>
    </row>
    <row r="88" spans="1:31" s="2" customFormat="1" ht="16.5" customHeight="1">
      <c r="A88" s="36"/>
      <c r="B88" s="37"/>
      <c r="C88" s="38"/>
      <c r="D88" s="38"/>
      <c r="E88" s="389" t="str">
        <f>E7</f>
        <v>Rekonstrukce objektu - 0812017</v>
      </c>
      <c r="F88" s="390"/>
      <c r="G88" s="390"/>
      <c r="H88" s="390"/>
      <c r="I88" s="117"/>
      <c r="J88" s="38"/>
      <c r="K88" s="38"/>
      <c r="L88" s="118"/>
      <c r="S88" s="36"/>
      <c r="T88" s="36"/>
      <c r="U88" s="36"/>
      <c r="V88" s="36"/>
      <c r="W88" s="36"/>
      <c r="X88" s="36"/>
      <c r="Y88" s="36"/>
      <c r="Z88" s="36"/>
      <c r="AA88" s="36"/>
      <c r="AB88" s="36"/>
      <c r="AC88" s="36"/>
      <c r="AD88" s="36"/>
      <c r="AE88" s="36"/>
    </row>
    <row r="89" spans="1:31" s="1" customFormat="1" ht="12" customHeight="1">
      <c r="B89" s="22"/>
      <c r="C89" s="30" t="s">
        <v>101</v>
      </c>
      <c r="D89" s="23"/>
      <c r="E89" s="23"/>
      <c r="F89" s="23"/>
      <c r="G89" s="23"/>
      <c r="H89" s="23"/>
      <c r="I89" s="110"/>
      <c r="J89" s="23"/>
      <c r="K89" s="23"/>
      <c r="L89" s="21"/>
    </row>
    <row r="90" spans="1:31" s="2" customFormat="1" ht="16.5" customHeight="1">
      <c r="A90" s="36"/>
      <c r="B90" s="37"/>
      <c r="C90" s="38"/>
      <c r="D90" s="38"/>
      <c r="E90" s="389" t="s">
        <v>234</v>
      </c>
      <c r="F90" s="391"/>
      <c r="G90" s="391"/>
      <c r="H90" s="391"/>
      <c r="I90" s="117"/>
      <c r="J90" s="38"/>
      <c r="K90" s="38"/>
      <c r="L90" s="118"/>
      <c r="S90" s="36"/>
      <c r="T90" s="36"/>
      <c r="U90" s="36"/>
      <c r="V90" s="36"/>
      <c r="W90" s="36"/>
      <c r="X90" s="36"/>
      <c r="Y90" s="36"/>
      <c r="Z90" s="36"/>
      <c r="AA90" s="36"/>
      <c r="AB90" s="36"/>
      <c r="AC90" s="36"/>
      <c r="AD90" s="36"/>
      <c r="AE90" s="36"/>
    </row>
    <row r="91" spans="1:31" s="2" customFormat="1" ht="12" customHeight="1">
      <c r="A91" s="36"/>
      <c r="B91" s="37"/>
      <c r="C91" s="30" t="s">
        <v>103</v>
      </c>
      <c r="D91" s="38"/>
      <c r="E91" s="38"/>
      <c r="F91" s="38"/>
      <c r="G91" s="38"/>
      <c r="H91" s="38"/>
      <c r="I91" s="117"/>
      <c r="J91" s="38"/>
      <c r="K91" s="38"/>
      <c r="L91" s="118"/>
      <c r="S91" s="36"/>
      <c r="T91" s="36"/>
      <c r="U91" s="36"/>
      <c r="V91" s="36"/>
      <c r="W91" s="36"/>
      <c r="X91" s="36"/>
      <c r="Y91" s="36"/>
      <c r="Z91" s="36"/>
      <c r="AA91" s="36"/>
      <c r="AB91" s="36"/>
      <c r="AC91" s="36"/>
      <c r="AD91" s="36"/>
      <c r="AE91" s="36"/>
    </row>
    <row r="92" spans="1:31" s="2" customFormat="1" ht="16.5" customHeight="1">
      <c r="A92" s="36"/>
      <c r="B92" s="37"/>
      <c r="C92" s="38"/>
      <c r="D92" s="38"/>
      <c r="E92" s="358" t="str">
        <f>E11</f>
        <v>0101 - Stavební část</v>
      </c>
      <c r="F92" s="391"/>
      <c r="G92" s="391"/>
      <c r="H92" s="391"/>
      <c r="I92" s="117"/>
      <c r="J92" s="38"/>
      <c r="K92" s="38"/>
      <c r="L92" s="118"/>
      <c r="S92" s="36"/>
      <c r="T92" s="36"/>
      <c r="U92" s="36"/>
      <c r="V92" s="36"/>
      <c r="W92" s="36"/>
      <c r="X92" s="36"/>
      <c r="Y92" s="36"/>
      <c r="Z92" s="36"/>
      <c r="AA92" s="36"/>
      <c r="AB92" s="36"/>
      <c r="AC92" s="36"/>
      <c r="AD92" s="36"/>
      <c r="AE92" s="36"/>
    </row>
    <row r="93" spans="1:31" s="2" customFormat="1" ht="6.95" customHeight="1">
      <c r="A93" s="36"/>
      <c r="B93" s="37"/>
      <c r="C93" s="38"/>
      <c r="D93" s="38"/>
      <c r="E93" s="38"/>
      <c r="F93" s="38"/>
      <c r="G93" s="38"/>
      <c r="H93" s="38"/>
      <c r="I93" s="117"/>
      <c r="J93" s="38"/>
      <c r="K93" s="38"/>
      <c r="L93" s="118"/>
      <c r="S93" s="36"/>
      <c r="T93" s="36"/>
      <c r="U93" s="36"/>
      <c r="V93" s="36"/>
      <c r="W93" s="36"/>
      <c r="X93" s="36"/>
      <c r="Y93" s="36"/>
      <c r="Z93" s="36"/>
      <c r="AA93" s="36"/>
      <c r="AB93" s="36"/>
      <c r="AC93" s="36"/>
      <c r="AD93" s="36"/>
      <c r="AE93" s="36"/>
    </row>
    <row r="94" spans="1:31" s="2" customFormat="1" ht="12" customHeight="1">
      <c r="A94" s="36"/>
      <c r="B94" s="37"/>
      <c r="C94" s="30" t="s">
        <v>21</v>
      </c>
      <c r="D94" s="38"/>
      <c r="E94" s="38"/>
      <c r="F94" s="28" t="str">
        <f>F14</f>
        <v>Fr. Kotyzy 1026, Rokycany</v>
      </c>
      <c r="G94" s="38"/>
      <c r="H94" s="38"/>
      <c r="I94" s="119" t="s">
        <v>22</v>
      </c>
      <c r="J94" s="61" t="str">
        <f>IF(J14="","",J14)</f>
        <v>29. 5. 2018</v>
      </c>
      <c r="K94" s="38"/>
      <c r="L94" s="118"/>
      <c r="S94" s="36"/>
      <c r="T94" s="36"/>
      <c r="U94" s="36"/>
      <c r="V94" s="36"/>
      <c r="W94" s="36"/>
      <c r="X94" s="36"/>
      <c r="Y94" s="36"/>
      <c r="Z94" s="36"/>
      <c r="AA94" s="36"/>
      <c r="AB94" s="36"/>
      <c r="AC94" s="36"/>
      <c r="AD94" s="36"/>
      <c r="AE94" s="36"/>
    </row>
    <row r="95" spans="1:31" s="2" customFormat="1" ht="6.95" customHeight="1">
      <c r="A95" s="36"/>
      <c r="B95" s="37"/>
      <c r="C95" s="38"/>
      <c r="D95" s="38"/>
      <c r="E95" s="38"/>
      <c r="F95" s="38"/>
      <c r="G95" s="38"/>
      <c r="H95" s="38"/>
      <c r="I95" s="117"/>
      <c r="J95" s="38"/>
      <c r="K95" s="38"/>
      <c r="L95" s="118"/>
      <c r="S95" s="36"/>
      <c r="T95" s="36"/>
      <c r="U95" s="36"/>
      <c r="V95" s="36"/>
      <c r="W95" s="36"/>
      <c r="X95" s="36"/>
      <c r="Y95" s="36"/>
      <c r="Z95" s="36"/>
      <c r="AA95" s="36"/>
      <c r="AB95" s="36"/>
      <c r="AC95" s="36"/>
      <c r="AD95" s="36"/>
      <c r="AE95" s="36"/>
    </row>
    <row r="96" spans="1:31" s="2" customFormat="1" ht="27.95" customHeight="1">
      <c r="A96" s="36"/>
      <c r="B96" s="37"/>
      <c r="C96" s="30" t="s">
        <v>28</v>
      </c>
      <c r="D96" s="38"/>
      <c r="E96" s="38"/>
      <c r="F96" s="28" t="str">
        <f>E17</f>
        <v>Střední škola, Rokycany</v>
      </c>
      <c r="G96" s="38"/>
      <c r="H96" s="38"/>
      <c r="I96" s="119" t="s">
        <v>36</v>
      </c>
      <c r="J96" s="34" t="str">
        <f>E23</f>
        <v>SEAP Rokycany s. r. o.</v>
      </c>
      <c r="K96" s="38"/>
      <c r="L96" s="118"/>
      <c r="S96" s="36"/>
      <c r="T96" s="36"/>
      <c r="U96" s="36"/>
      <c r="V96" s="36"/>
      <c r="W96" s="36"/>
      <c r="X96" s="36"/>
      <c r="Y96" s="36"/>
      <c r="Z96" s="36"/>
      <c r="AA96" s="36"/>
      <c r="AB96" s="36"/>
      <c r="AC96" s="36"/>
      <c r="AD96" s="36"/>
      <c r="AE96" s="36"/>
    </row>
    <row r="97" spans="1:65" s="2" customFormat="1" ht="15.2" customHeight="1">
      <c r="A97" s="36"/>
      <c r="B97" s="37"/>
      <c r="C97" s="30" t="s">
        <v>34</v>
      </c>
      <c r="D97" s="38"/>
      <c r="E97" s="38"/>
      <c r="F97" s="28" t="str">
        <f>IF(E20="","",E20)</f>
        <v>Vyplň údaj</v>
      </c>
      <c r="G97" s="38"/>
      <c r="H97" s="38"/>
      <c r="I97" s="119" t="s">
        <v>41</v>
      </c>
      <c r="J97" s="34" t="str">
        <f>E26</f>
        <v xml:space="preserve"> </v>
      </c>
      <c r="K97" s="38"/>
      <c r="L97" s="118"/>
      <c r="S97" s="36"/>
      <c r="T97" s="36"/>
      <c r="U97" s="36"/>
      <c r="V97" s="36"/>
      <c r="W97" s="36"/>
      <c r="X97" s="36"/>
      <c r="Y97" s="36"/>
      <c r="Z97" s="36"/>
      <c r="AA97" s="36"/>
      <c r="AB97" s="36"/>
      <c r="AC97" s="36"/>
      <c r="AD97" s="36"/>
      <c r="AE97" s="36"/>
    </row>
    <row r="98" spans="1:65" s="2" customFormat="1" ht="10.35" customHeight="1">
      <c r="A98" s="36"/>
      <c r="B98" s="37"/>
      <c r="C98" s="38"/>
      <c r="D98" s="38"/>
      <c r="E98" s="38"/>
      <c r="F98" s="38"/>
      <c r="G98" s="38"/>
      <c r="H98" s="38"/>
      <c r="I98" s="117"/>
      <c r="J98" s="38"/>
      <c r="K98" s="38"/>
      <c r="L98" s="118"/>
      <c r="S98" s="36"/>
      <c r="T98" s="36"/>
      <c r="U98" s="36"/>
      <c r="V98" s="36"/>
      <c r="W98" s="36"/>
      <c r="X98" s="36"/>
      <c r="Y98" s="36"/>
      <c r="Z98" s="36"/>
      <c r="AA98" s="36"/>
      <c r="AB98" s="36"/>
      <c r="AC98" s="36"/>
      <c r="AD98" s="36"/>
      <c r="AE98" s="36"/>
    </row>
    <row r="99" spans="1:65" s="11" customFormat="1" ht="29.25" customHeight="1">
      <c r="A99" s="166"/>
      <c r="B99" s="167"/>
      <c r="C99" s="168" t="s">
        <v>112</v>
      </c>
      <c r="D99" s="169" t="s">
        <v>65</v>
      </c>
      <c r="E99" s="169" t="s">
        <v>61</v>
      </c>
      <c r="F99" s="169" t="s">
        <v>62</v>
      </c>
      <c r="G99" s="169" t="s">
        <v>113</v>
      </c>
      <c r="H99" s="169" t="s">
        <v>114</v>
      </c>
      <c r="I99" s="170" t="s">
        <v>115</v>
      </c>
      <c r="J99" s="169" t="s">
        <v>107</v>
      </c>
      <c r="K99" s="171" t="s">
        <v>116</v>
      </c>
      <c r="L99" s="172"/>
      <c r="M99" s="70" t="s">
        <v>42</v>
      </c>
      <c r="N99" s="71" t="s">
        <v>50</v>
      </c>
      <c r="O99" s="71" t="s">
        <v>117</v>
      </c>
      <c r="P99" s="71" t="s">
        <v>118</v>
      </c>
      <c r="Q99" s="71" t="s">
        <v>119</v>
      </c>
      <c r="R99" s="71" t="s">
        <v>120</v>
      </c>
      <c r="S99" s="71" t="s">
        <v>121</v>
      </c>
      <c r="T99" s="72" t="s">
        <v>122</v>
      </c>
      <c r="U99" s="166"/>
      <c r="V99" s="166"/>
      <c r="W99" s="166"/>
      <c r="X99" s="166"/>
      <c r="Y99" s="166"/>
      <c r="Z99" s="166"/>
      <c r="AA99" s="166"/>
      <c r="AB99" s="166"/>
      <c r="AC99" s="166"/>
      <c r="AD99" s="166"/>
      <c r="AE99" s="166"/>
    </row>
    <row r="100" spans="1:65" s="2" customFormat="1" ht="22.9" customHeight="1">
      <c r="A100" s="36"/>
      <c r="B100" s="37"/>
      <c r="C100" s="77" t="s">
        <v>123</v>
      </c>
      <c r="D100" s="38"/>
      <c r="E100" s="38"/>
      <c r="F100" s="38"/>
      <c r="G100" s="38"/>
      <c r="H100" s="38"/>
      <c r="I100" s="117"/>
      <c r="J100" s="173">
        <f>BK100</f>
        <v>0</v>
      </c>
      <c r="K100" s="38"/>
      <c r="L100" s="41"/>
      <c r="M100" s="73"/>
      <c r="N100" s="174"/>
      <c r="O100" s="74"/>
      <c r="P100" s="175">
        <f>P101+P312+P482</f>
        <v>0</v>
      </c>
      <c r="Q100" s="74"/>
      <c r="R100" s="175">
        <f>R101+R312+R482</f>
        <v>55.111930240000007</v>
      </c>
      <c r="S100" s="74"/>
      <c r="T100" s="176">
        <f>T101+T312+T482</f>
        <v>16.0864178</v>
      </c>
      <c r="U100" s="36"/>
      <c r="V100" s="36"/>
      <c r="W100" s="36"/>
      <c r="X100" s="36"/>
      <c r="Y100" s="36"/>
      <c r="Z100" s="36"/>
      <c r="AA100" s="36"/>
      <c r="AB100" s="36"/>
      <c r="AC100" s="36"/>
      <c r="AD100" s="36"/>
      <c r="AE100" s="36"/>
      <c r="AT100" s="18" t="s">
        <v>79</v>
      </c>
      <c r="AU100" s="18" t="s">
        <v>108</v>
      </c>
      <c r="BK100" s="177">
        <f>BK101+BK312+BK482</f>
        <v>0</v>
      </c>
    </row>
    <row r="101" spans="1:65" s="12" customFormat="1" ht="25.9" customHeight="1">
      <c r="B101" s="178"/>
      <c r="C101" s="179"/>
      <c r="D101" s="180" t="s">
        <v>79</v>
      </c>
      <c r="E101" s="181" t="s">
        <v>250</v>
      </c>
      <c r="F101" s="181" t="s">
        <v>251</v>
      </c>
      <c r="G101" s="179"/>
      <c r="H101" s="179"/>
      <c r="I101" s="182"/>
      <c r="J101" s="183">
        <f>BK101</f>
        <v>0</v>
      </c>
      <c r="K101" s="179"/>
      <c r="L101" s="184"/>
      <c r="M101" s="185"/>
      <c r="N101" s="186"/>
      <c r="O101" s="186"/>
      <c r="P101" s="187">
        <f>P102+P143+P262+P293+P309</f>
        <v>0</v>
      </c>
      <c r="Q101" s="186"/>
      <c r="R101" s="187">
        <f>R102+R143+R262+R293+R309</f>
        <v>49.485373840000008</v>
      </c>
      <c r="S101" s="186"/>
      <c r="T101" s="188">
        <f>T102+T143+T262+T293+T309</f>
        <v>15.197096</v>
      </c>
      <c r="AR101" s="189" t="s">
        <v>87</v>
      </c>
      <c r="AT101" s="190" t="s">
        <v>79</v>
      </c>
      <c r="AU101" s="190" t="s">
        <v>80</v>
      </c>
      <c r="AY101" s="189" t="s">
        <v>127</v>
      </c>
      <c r="BK101" s="191">
        <f>BK102+BK143+BK262+BK293+BK309</f>
        <v>0</v>
      </c>
    </row>
    <row r="102" spans="1:65" s="12" customFormat="1" ht="22.9" customHeight="1">
      <c r="B102" s="178"/>
      <c r="C102" s="179"/>
      <c r="D102" s="180" t="s">
        <v>79</v>
      </c>
      <c r="E102" s="192" t="s">
        <v>141</v>
      </c>
      <c r="F102" s="192" t="s">
        <v>252</v>
      </c>
      <c r="G102" s="179"/>
      <c r="H102" s="179"/>
      <c r="I102" s="182"/>
      <c r="J102" s="193">
        <f>BK102</f>
        <v>0</v>
      </c>
      <c r="K102" s="179"/>
      <c r="L102" s="184"/>
      <c r="M102" s="185"/>
      <c r="N102" s="186"/>
      <c r="O102" s="186"/>
      <c r="P102" s="187">
        <f>SUM(P103:P142)</f>
        <v>0</v>
      </c>
      <c r="Q102" s="186"/>
      <c r="R102" s="187">
        <f>SUM(R103:R142)</f>
        <v>36.485435040000006</v>
      </c>
      <c r="S102" s="186"/>
      <c r="T102" s="188">
        <f>SUM(T103:T142)</f>
        <v>0</v>
      </c>
      <c r="AR102" s="189" t="s">
        <v>87</v>
      </c>
      <c r="AT102" s="190" t="s">
        <v>79</v>
      </c>
      <c r="AU102" s="190" t="s">
        <v>87</v>
      </c>
      <c r="AY102" s="189" t="s">
        <v>127</v>
      </c>
      <c r="BK102" s="191">
        <f>SUM(BK103:BK142)</f>
        <v>0</v>
      </c>
    </row>
    <row r="103" spans="1:65" s="2" customFormat="1" ht="36" customHeight="1">
      <c r="A103" s="36"/>
      <c r="B103" s="37"/>
      <c r="C103" s="219" t="s">
        <v>253</v>
      </c>
      <c r="D103" s="219" t="s">
        <v>254</v>
      </c>
      <c r="E103" s="220" t="s">
        <v>255</v>
      </c>
      <c r="F103" s="221" t="s">
        <v>256</v>
      </c>
      <c r="G103" s="222" t="s">
        <v>257</v>
      </c>
      <c r="H103" s="223">
        <v>199.976</v>
      </c>
      <c r="I103" s="224"/>
      <c r="J103" s="225">
        <f>ROUND(I103*H103,2)</f>
        <v>0</v>
      </c>
      <c r="K103" s="221" t="s">
        <v>258</v>
      </c>
      <c r="L103" s="41"/>
      <c r="M103" s="226" t="s">
        <v>42</v>
      </c>
      <c r="N103" s="227" t="s">
        <v>51</v>
      </c>
      <c r="O103" s="66"/>
      <c r="P103" s="204">
        <f>O103*H103</f>
        <v>0</v>
      </c>
      <c r="Q103" s="204">
        <v>0.14854000000000001</v>
      </c>
      <c r="R103" s="204">
        <f>Q103*H103</f>
        <v>29.70443504</v>
      </c>
      <c r="S103" s="204">
        <v>0</v>
      </c>
      <c r="T103" s="205">
        <f>S103*H103</f>
        <v>0</v>
      </c>
      <c r="U103" s="36"/>
      <c r="V103" s="36"/>
      <c r="W103" s="36"/>
      <c r="X103" s="36"/>
      <c r="Y103" s="36"/>
      <c r="Z103" s="36"/>
      <c r="AA103" s="36"/>
      <c r="AB103" s="36"/>
      <c r="AC103" s="36"/>
      <c r="AD103" s="36"/>
      <c r="AE103" s="36"/>
      <c r="AR103" s="206" t="s">
        <v>259</v>
      </c>
      <c r="AT103" s="206" t="s">
        <v>254</v>
      </c>
      <c r="AU103" s="206" t="s">
        <v>89</v>
      </c>
      <c r="AY103" s="18" t="s">
        <v>127</v>
      </c>
      <c r="BE103" s="207">
        <f>IF(N103="základní",J103,0)</f>
        <v>0</v>
      </c>
      <c r="BF103" s="207">
        <f>IF(N103="snížená",J103,0)</f>
        <v>0</v>
      </c>
      <c r="BG103" s="207">
        <f>IF(N103="zákl. přenesená",J103,0)</f>
        <v>0</v>
      </c>
      <c r="BH103" s="207">
        <f>IF(N103="sníž. přenesená",J103,0)</f>
        <v>0</v>
      </c>
      <c r="BI103" s="207">
        <f>IF(N103="nulová",J103,0)</f>
        <v>0</v>
      </c>
      <c r="BJ103" s="18" t="s">
        <v>87</v>
      </c>
      <c r="BK103" s="207">
        <f>ROUND(I103*H103,2)</f>
        <v>0</v>
      </c>
      <c r="BL103" s="18" t="s">
        <v>259</v>
      </c>
      <c r="BM103" s="206" t="s">
        <v>260</v>
      </c>
    </row>
    <row r="104" spans="1:65" s="13" customFormat="1" ht="11.25">
      <c r="B104" s="228"/>
      <c r="C104" s="229"/>
      <c r="D104" s="208" t="s">
        <v>261</v>
      </c>
      <c r="E104" s="230" t="s">
        <v>42</v>
      </c>
      <c r="F104" s="231" t="s">
        <v>262</v>
      </c>
      <c r="G104" s="229"/>
      <c r="H104" s="232">
        <v>40.704999999999998</v>
      </c>
      <c r="I104" s="233"/>
      <c r="J104" s="229"/>
      <c r="K104" s="229"/>
      <c r="L104" s="234"/>
      <c r="M104" s="235"/>
      <c r="N104" s="236"/>
      <c r="O104" s="236"/>
      <c r="P104" s="236"/>
      <c r="Q104" s="236"/>
      <c r="R104" s="236"/>
      <c r="S104" s="236"/>
      <c r="T104" s="237"/>
      <c r="AT104" s="238" t="s">
        <v>261</v>
      </c>
      <c r="AU104" s="238" t="s">
        <v>89</v>
      </c>
      <c r="AV104" s="13" t="s">
        <v>89</v>
      </c>
      <c r="AW104" s="13" t="s">
        <v>40</v>
      </c>
      <c r="AX104" s="13" t="s">
        <v>80</v>
      </c>
      <c r="AY104" s="238" t="s">
        <v>127</v>
      </c>
    </row>
    <row r="105" spans="1:65" s="13" customFormat="1" ht="22.5">
      <c r="B105" s="228"/>
      <c r="C105" s="229"/>
      <c r="D105" s="208" t="s">
        <v>261</v>
      </c>
      <c r="E105" s="230" t="s">
        <v>42</v>
      </c>
      <c r="F105" s="231" t="s">
        <v>263</v>
      </c>
      <c r="G105" s="229"/>
      <c r="H105" s="232">
        <v>159.27099999999999</v>
      </c>
      <c r="I105" s="233"/>
      <c r="J105" s="229"/>
      <c r="K105" s="229"/>
      <c r="L105" s="234"/>
      <c r="M105" s="235"/>
      <c r="N105" s="236"/>
      <c r="O105" s="236"/>
      <c r="P105" s="236"/>
      <c r="Q105" s="236"/>
      <c r="R105" s="236"/>
      <c r="S105" s="236"/>
      <c r="T105" s="237"/>
      <c r="AT105" s="238" t="s">
        <v>261</v>
      </c>
      <c r="AU105" s="238" t="s">
        <v>89</v>
      </c>
      <c r="AV105" s="13" t="s">
        <v>89</v>
      </c>
      <c r="AW105" s="13" t="s">
        <v>40</v>
      </c>
      <c r="AX105" s="13" t="s">
        <v>80</v>
      </c>
      <c r="AY105" s="238" t="s">
        <v>127</v>
      </c>
    </row>
    <row r="106" spans="1:65" s="14" customFormat="1" ht="11.25">
      <c r="B106" s="239"/>
      <c r="C106" s="240"/>
      <c r="D106" s="208" t="s">
        <v>261</v>
      </c>
      <c r="E106" s="241" t="s">
        <v>42</v>
      </c>
      <c r="F106" s="242" t="s">
        <v>264</v>
      </c>
      <c r="G106" s="240"/>
      <c r="H106" s="243">
        <v>199.976</v>
      </c>
      <c r="I106" s="244"/>
      <c r="J106" s="240"/>
      <c r="K106" s="240"/>
      <c r="L106" s="245"/>
      <c r="M106" s="246"/>
      <c r="N106" s="247"/>
      <c r="O106" s="247"/>
      <c r="P106" s="247"/>
      <c r="Q106" s="247"/>
      <c r="R106" s="247"/>
      <c r="S106" s="247"/>
      <c r="T106" s="248"/>
      <c r="AT106" s="249" t="s">
        <v>261</v>
      </c>
      <c r="AU106" s="249" t="s">
        <v>89</v>
      </c>
      <c r="AV106" s="14" t="s">
        <v>259</v>
      </c>
      <c r="AW106" s="14" t="s">
        <v>40</v>
      </c>
      <c r="AX106" s="14" t="s">
        <v>87</v>
      </c>
      <c r="AY106" s="249" t="s">
        <v>127</v>
      </c>
    </row>
    <row r="107" spans="1:65" s="2" customFormat="1" ht="16.5" customHeight="1">
      <c r="A107" s="36"/>
      <c r="B107" s="37"/>
      <c r="C107" s="194" t="s">
        <v>265</v>
      </c>
      <c r="D107" s="194" t="s">
        <v>130</v>
      </c>
      <c r="E107" s="195" t="s">
        <v>266</v>
      </c>
      <c r="F107" s="196" t="s">
        <v>267</v>
      </c>
      <c r="G107" s="197" t="s">
        <v>257</v>
      </c>
      <c r="H107" s="198">
        <v>199.976</v>
      </c>
      <c r="I107" s="199"/>
      <c r="J107" s="200">
        <f>ROUND(I107*H107,2)</f>
        <v>0</v>
      </c>
      <c r="K107" s="196" t="s">
        <v>42</v>
      </c>
      <c r="L107" s="201"/>
      <c r="M107" s="202" t="s">
        <v>42</v>
      </c>
      <c r="N107" s="203" t="s">
        <v>51</v>
      </c>
      <c r="O107" s="66"/>
      <c r="P107" s="204">
        <f>O107*H107</f>
        <v>0</v>
      </c>
      <c r="Q107" s="204">
        <v>0</v>
      </c>
      <c r="R107" s="204">
        <f>Q107*H107</f>
        <v>0</v>
      </c>
      <c r="S107" s="204">
        <v>0</v>
      </c>
      <c r="T107" s="205">
        <f>S107*H107</f>
        <v>0</v>
      </c>
      <c r="U107" s="36"/>
      <c r="V107" s="36"/>
      <c r="W107" s="36"/>
      <c r="X107" s="36"/>
      <c r="Y107" s="36"/>
      <c r="Z107" s="36"/>
      <c r="AA107" s="36"/>
      <c r="AB107" s="36"/>
      <c r="AC107" s="36"/>
      <c r="AD107" s="36"/>
      <c r="AE107" s="36"/>
      <c r="AR107" s="206" t="s">
        <v>268</v>
      </c>
      <c r="AT107" s="206" t="s">
        <v>130</v>
      </c>
      <c r="AU107" s="206" t="s">
        <v>89</v>
      </c>
      <c r="AY107" s="18" t="s">
        <v>127</v>
      </c>
      <c r="BE107" s="207">
        <f>IF(N107="základní",J107,0)</f>
        <v>0</v>
      </c>
      <c r="BF107" s="207">
        <f>IF(N107="snížená",J107,0)</f>
        <v>0</v>
      </c>
      <c r="BG107" s="207">
        <f>IF(N107="zákl. přenesená",J107,0)</f>
        <v>0</v>
      </c>
      <c r="BH107" s="207">
        <f>IF(N107="sníž. přenesená",J107,0)</f>
        <v>0</v>
      </c>
      <c r="BI107" s="207">
        <f>IF(N107="nulová",J107,0)</f>
        <v>0</v>
      </c>
      <c r="BJ107" s="18" t="s">
        <v>87</v>
      </c>
      <c r="BK107" s="207">
        <f>ROUND(I107*H107,2)</f>
        <v>0</v>
      </c>
      <c r="BL107" s="18" t="s">
        <v>259</v>
      </c>
      <c r="BM107" s="206" t="s">
        <v>269</v>
      </c>
    </row>
    <row r="108" spans="1:65" s="13" customFormat="1" ht="11.25">
      <c r="B108" s="228"/>
      <c r="C108" s="229"/>
      <c r="D108" s="208" t="s">
        <v>261</v>
      </c>
      <c r="E108" s="230" t="s">
        <v>42</v>
      </c>
      <c r="F108" s="231" t="s">
        <v>262</v>
      </c>
      <c r="G108" s="229"/>
      <c r="H108" s="232">
        <v>40.704999999999998</v>
      </c>
      <c r="I108" s="233"/>
      <c r="J108" s="229"/>
      <c r="K108" s="229"/>
      <c r="L108" s="234"/>
      <c r="M108" s="235"/>
      <c r="N108" s="236"/>
      <c r="O108" s="236"/>
      <c r="P108" s="236"/>
      <c r="Q108" s="236"/>
      <c r="R108" s="236"/>
      <c r="S108" s="236"/>
      <c r="T108" s="237"/>
      <c r="AT108" s="238" t="s">
        <v>261</v>
      </c>
      <c r="AU108" s="238" t="s">
        <v>89</v>
      </c>
      <c r="AV108" s="13" t="s">
        <v>89</v>
      </c>
      <c r="AW108" s="13" t="s">
        <v>40</v>
      </c>
      <c r="AX108" s="13" t="s">
        <v>80</v>
      </c>
      <c r="AY108" s="238" t="s">
        <v>127</v>
      </c>
    </row>
    <row r="109" spans="1:65" s="13" customFormat="1" ht="22.5">
      <c r="B109" s="228"/>
      <c r="C109" s="229"/>
      <c r="D109" s="208" t="s">
        <v>261</v>
      </c>
      <c r="E109" s="230" t="s">
        <v>42</v>
      </c>
      <c r="F109" s="231" t="s">
        <v>263</v>
      </c>
      <c r="G109" s="229"/>
      <c r="H109" s="232">
        <v>159.27099999999999</v>
      </c>
      <c r="I109" s="233"/>
      <c r="J109" s="229"/>
      <c r="K109" s="229"/>
      <c r="L109" s="234"/>
      <c r="M109" s="235"/>
      <c r="N109" s="236"/>
      <c r="O109" s="236"/>
      <c r="P109" s="236"/>
      <c r="Q109" s="236"/>
      <c r="R109" s="236"/>
      <c r="S109" s="236"/>
      <c r="T109" s="237"/>
      <c r="AT109" s="238" t="s">
        <v>261</v>
      </c>
      <c r="AU109" s="238" t="s">
        <v>89</v>
      </c>
      <c r="AV109" s="13" t="s">
        <v>89</v>
      </c>
      <c r="AW109" s="13" t="s">
        <v>40</v>
      </c>
      <c r="AX109" s="13" t="s">
        <v>80</v>
      </c>
      <c r="AY109" s="238" t="s">
        <v>127</v>
      </c>
    </row>
    <row r="110" spans="1:65" s="14" customFormat="1" ht="11.25">
      <c r="B110" s="239"/>
      <c r="C110" s="240"/>
      <c r="D110" s="208" t="s">
        <v>261</v>
      </c>
      <c r="E110" s="241" t="s">
        <v>42</v>
      </c>
      <c r="F110" s="242" t="s">
        <v>264</v>
      </c>
      <c r="G110" s="240"/>
      <c r="H110" s="243">
        <v>199.976</v>
      </c>
      <c r="I110" s="244"/>
      <c r="J110" s="240"/>
      <c r="K110" s="240"/>
      <c r="L110" s="245"/>
      <c r="M110" s="246"/>
      <c r="N110" s="247"/>
      <c r="O110" s="247"/>
      <c r="P110" s="247"/>
      <c r="Q110" s="247"/>
      <c r="R110" s="247"/>
      <c r="S110" s="247"/>
      <c r="T110" s="248"/>
      <c r="AT110" s="249" t="s">
        <v>261</v>
      </c>
      <c r="AU110" s="249" t="s">
        <v>89</v>
      </c>
      <c r="AV110" s="14" t="s">
        <v>259</v>
      </c>
      <c r="AW110" s="14" t="s">
        <v>40</v>
      </c>
      <c r="AX110" s="14" t="s">
        <v>87</v>
      </c>
      <c r="AY110" s="249" t="s">
        <v>127</v>
      </c>
    </row>
    <row r="111" spans="1:65" s="2" customFormat="1" ht="16.5" customHeight="1">
      <c r="A111" s="36"/>
      <c r="B111" s="37"/>
      <c r="C111" s="219" t="s">
        <v>270</v>
      </c>
      <c r="D111" s="219" t="s">
        <v>254</v>
      </c>
      <c r="E111" s="220" t="s">
        <v>271</v>
      </c>
      <c r="F111" s="221" t="s">
        <v>272</v>
      </c>
      <c r="G111" s="222" t="s">
        <v>273</v>
      </c>
      <c r="H111" s="223">
        <v>76</v>
      </c>
      <c r="I111" s="224"/>
      <c r="J111" s="225">
        <f>ROUND(I111*H111,2)</f>
        <v>0</v>
      </c>
      <c r="K111" s="221" t="s">
        <v>258</v>
      </c>
      <c r="L111" s="41"/>
      <c r="M111" s="226" t="s">
        <v>42</v>
      </c>
      <c r="N111" s="227" t="s">
        <v>51</v>
      </c>
      <c r="O111" s="66"/>
      <c r="P111" s="204">
        <f>O111*H111</f>
        <v>0</v>
      </c>
      <c r="Q111" s="204">
        <v>6.8799999999999998E-3</v>
      </c>
      <c r="R111" s="204">
        <f>Q111*H111</f>
        <v>0.52288000000000001</v>
      </c>
      <c r="S111" s="204">
        <v>0</v>
      </c>
      <c r="T111" s="205">
        <f>S111*H111</f>
        <v>0</v>
      </c>
      <c r="U111" s="36"/>
      <c r="V111" s="36"/>
      <c r="W111" s="36"/>
      <c r="X111" s="36"/>
      <c r="Y111" s="36"/>
      <c r="Z111" s="36"/>
      <c r="AA111" s="36"/>
      <c r="AB111" s="36"/>
      <c r="AC111" s="36"/>
      <c r="AD111" s="36"/>
      <c r="AE111" s="36"/>
      <c r="AR111" s="206" t="s">
        <v>259</v>
      </c>
      <c r="AT111" s="206" t="s">
        <v>254</v>
      </c>
      <c r="AU111" s="206" t="s">
        <v>89</v>
      </c>
      <c r="AY111" s="18" t="s">
        <v>127</v>
      </c>
      <c r="BE111" s="207">
        <f>IF(N111="základní",J111,0)</f>
        <v>0</v>
      </c>
      <c r="BF111" s="207">
        <f>IF(N111="snížená",J111,0)</f>
        <v>0</v>
      </c>
      <c r="BG111" s="207">
        <f>IF(N111="zákl. přenesená",J111,0)</f>
        <v>0</v>
      </c>
      <c r="BH111" s="207">
        <f>IF(N111="sníž. přenesená",J111,0)</f>
        <v>0</v>
      </c>
      <c r="BI111" s="207">
        <f>IF(N111="nulová",J111,0)</f>
        <v>0</v>
      </c>
      <c r="BJ111" s="18" t="s">
        <v>87</v>
      </c>
      <c r="BK111" s="207">
        <f>ROUND(I111*H111,2)</f>
        <v>0</v>
      </c>
      <c r="BL111" s="18" t="s">
        <v>259</v>
      </c>
      <c r="BM111" s="206" t="s">
        <v>274</v>
      </c>
    </row>
    <row r="112" spans="1:65" s="2" customFormat="1" ht="58.5">
      <c r="A112" s="36"/>
      <c r="B112" s="37"/>
      <c r="C112" s="38"/>
      <c r="D112" s="208" t="s">
        <v>275</v>
      </c>
      <c r="E112" s="38"/>
      <c r="F112" s="209" t="s">
        <v>276</v>
      </c>
      <c r="G112" s="38"/>
      <c r="H112" s="38"/>
      <c r="I112" s="117"/>
      <c r="J112" s="38"/>
      <c r="K112" s="38"/>
      <c r="L112" s="41"/>
      <c r="M112" s="210"/>
      <c r="N112" s="211"/>
      <c r="O112" s="66"/>
      <c r="P112" s="66"/>
      <c r="Q112" s="66"/>
      <c r="R112" s="66"/>
      <c r="S112" s="66"/>
      <c r="T112" s="67"/>
      <c r="U112" s="36"/>
      <c r="V112" s="36"/>
      <c r="W112" s="36"/>
      <c r="X112" s="36"/>
      <c r="Y112" s="36"/>
      <c r="Z112" s="36"/>
      <c r="AA112" s="36"/>
      <c r="AB112" s="36"/>
      <c r="AC112" s="36"/>
      <c r="AD112" s="36"/>
      <c r="AE112" s="36"/>
      <c r="AT112" s="18" t="s">
        <v>275</v>
      </c>
      <c r="AU112" s="18" t="s">
        <v>89</v>
      </c>
    </row>
    <row r="113" spans="1:65" s="13" customFormat="1" ht="11.25">
      <c r="B113" s="228"/>
      <c r="C113" s="229"/>
      <c r="D113" s="208" t="s">
        <v>261</v>
      </c>
      <c r="E113" s="230" t="s">
        <v>42</v>
      </c>
      <c r="F113" s="231" t="s">
        <v>277</v>
      </c>
      <c r="G113" s="229"/>
      <c r="H113" s="232">
        <v>20</v>
      </c>
      <c r="I113" s="233"/>
      <c r="J113" s="229"/>
      <c r="K113" s="229"/>
      <c r="L113" s="234"/>
      <c r="M113" s="235"/>
      <c r="N113" s="236"/>
      <c r="O113" s="236"/>
      <c r="P113" s="236"/>
      <c r="Q113" s="236"/>
      <c r="R113" s="236"/>
      <c r="S113" s="236"/>
      <c r="T113" s="237"/>
      <c r="AT113" s="238" t="s">
        <v>261</v>
      </c>
      <c r="AU113" s="238" t="s">
        <v>89</v>
      </c>
      <c r="AV113" s="13" t="s">
        <v>89</v>
      </c>
      <c r="AW113" s="13" t="s">
        <v>40</v>
      </c>
      <c r="AX113" s="13" t="s">
        <v>80</v>
      </c>
      <c r="AY113" s="238" t="s">
        <v>127</v>
      </c>
    </row>
    <row r="114" spans="1:65" s="13" customFormat="1" ht="11.25">
      <c r="B114" s="228"/>
      <c r="C114" s="229"/>
      <c r="D114" s="208" t="s">
        <v>261</v>
      </c>
      <c r="E114" s="230" t="s">
        <v>42</v>
      </c>
      <c r="F114" s="231" t="s">
        <v>278</v>
      </c>
      <c r="G114" s="229"/>
      <c r="H114" s="232">
        <v>56</v>
      </c>
      <c r="I114" s="233"/>
      <c r="J114" s="229"/>
      <c r="K114" s="229"/>
      <c r="L114" s="234"/>
      <c r="M114" s="235"/>
      <c r="N114" s="236"/>
      <c r="O114" s="236"/>
      <c r="P114" s="236"/>
      <c r="Q114" s="236"/>
      <c r="R114" s="236"/>
      <c r="S114" s="236"/>
      <c r="T114" s="237"/>
      <c r="AT114" s="238" t="s">
        <v>261</v>
      </c>
      <c r="AU114" s="238" t="s">
        <v>89</v>
      </c>
      <c r="AV114" s="13" t="s">
        <v>89</v>
      </c>
      <c r="AW114" s="13" t="s">
        <v>40</v>
      </c>
      <c r="AX114" s="13" t="s">
        <v>80</v>
      </c>
      <c r="AY114" s="238" t="s">
        <v>127</v>
      </c>
    </row>
    <row r="115" spans="1:65" s="14" customFormat="1" ht="11.25">
      <c r="B115" s="239"/>
      <c r="C115" s="240"/>
      <c r="D115" s="208" t="s">
        <v>261</v>
      </c>
      <c r="E115" s="241" t="s">
        <v>42</v>
      </c>
      <c r="F115" s="242" t="s">
        <v>264</v>
      </c>
      <c r="G115" s="240"/>
      <c r="H115" s="243">
        <v>76</v>
      </c>
      <c r="I115" s="244"/>
      <c r="J115" s="240"/>
      <c r="K115" s="240"/>
      <c r="L115" s="245"/>
      <c r="M115" s="246"/>
      <c r="N115" s="247"/>
      <c r="O115" s="247"/>
      <c r="P115" s="247"/>
      <c r="Q115" s="247"/>
      <c r="R115" s="247"/>
      <c r="S115" s="247"/>
      <c r="T115" s="248"/>
      <c r="AT115" s="249" t="s">
        <v>261</v>
      </c>
      <c r="AU115" s="249" t="s">
        <v>89</v>
      </c>
      <c r="AV115" s="14" t="s">
        <v>259</v>
      </c>
      <c r="AW115" s="14" t="s">
        <v>40</v>
      </c>
      <c r="AX115" s="14" t="s">
        <v>87</v>
      </c>
      <c r="AY115" s="249" t="s">
        <v>127</v>
      </c>
    </row>
    <row r="116" spans="1:65" s="2" customFormat="1" ht="24" customHeight="1">
      <c r="A116" s="36"/>
      <c r="B116" s="37"/>
      <c r="C116" s="194" t="s">
        <v>279</v>
      </c>
      <c r="D116" s="194" t="s">
        <v>130</v>
      </c>
      <c r="E116" s="195" t="s">
        <v>280</v>
      </c>
      <c r="F116" s="196" t="s">
        <v>281</v>
      </c>
      <c r="G116" s="197" t="s">
        <v>273</v>
      </c>
      <c r="H116" s="198">
        <v>76</v>
      </c>
      <c r="I116" s="199"/>
      <c r="J116" s="200">
        <f>ROUND(I116*H116,2)</f>
        <v>0</v>
      </c>
      <c r="K116" s="196" t="s">
        <v>258</v>
      </c>
      <c r="L116" s="201"/>
      <c r="M116" s="202" t="s">
        <v>42</v>
      </c>
      <c r="N116" s="203" t="s">
        <v>51</v>
      </c>
      <c r="O116" s="66"/>
      <c r="P116" s="204">
        <f>O116*H116</f>
        <v>0</v>
      </c>
      <c r="Q116" s="204">
        <v>2.5999999999999999E-2</v>
      </c>
      <c r="R116" s="204">
        <f>Q116*H116</f>
        <v>1.976</v>
      </c>
      <c r="S116" s="204">
        <v>0</v>
      </c>
      <c r="T116" s="205">
        <f>S116*H116</f>
        <v>0</v>
      </c>
      <c r="U116" s="36"/>
      <c r="V116" s="36"/>
      <c r="W116" s="36"/>
      <c r="X116" s="36"/>
      <c r="Y116" s="36"/>
      <c r="Z116" s="36"/>
      <c r="AA116" s="36"/>
      <c r="AB116" s="36"/>
      <c r="AC116" s="36"/>
      <c r="AD116" s="36"/>
      <c r="AE116" s="36"/>
      <c r="AR116" s="206" t="s">
        <v>268</v>
      </c>
      <c r="AT116" s="206" t="s">
        <v>130</v>
      </c>
      <c r="AU116" s="206" t="s">
        <v>89</v>
      </c>
      <c r="AY116" s="18" t="s">
        <v>127</v>
      </c>
      <c r="BE116" s="207">
        <f>IF(N116="základní",J116,0)</f>
        <v>0</v>
      </c>
      <c r="BF116" s="207">
        <f>IF(N116="snížená",J116,0)</f>
        <v>0</v>
      </c>
      <c r="BG116" s="207">
        <f>IF(N116="zákl. přenesená",J116,0)</f>
        <v>0</v>
      </c>
      <c r="BH116" s="207">
        <f>IF(N116="sníž. přenesená",J116,0)</f>
        <v>0</v>
      </c>
      <c r="BI116" s="207">
        <f>IF(N116="nulová",J116,0)</f>
        <v>0</v>
      </c>
      <c r="BJ116" s="18" t="s">
        <v>87</v>
      </c>
      <c r="BK116" s="207">
        <f>ROUND(I116*H116,2)</f>
        <v>0</v>
      </c>
      <c r="BL116" s="18" t="s">
        <v>259</v>
      </c>
      <c r="BM116" s="206" t="s">
        <v>282</v>
      </c>
    </row>
    <row r="117" spans="1:65" s="13" customFormat="1" ht="11.25">
      <c r="B117" s="228"/>
      <c r="C117" s="229"/>
      <c r="D117" s="208" t="s">
        <v>261</v>
      </c>
      <c r="E117" s="230" t="s">
        <v>42</v>
      </c>
      <c r="F117" s="231" t="s">
        <v>277</v>
      </c>
      <c r="G117" s="229"/>
      <c r="H117" s="232">
        <v>20</v>
      </c>
      <c r="I117" s="233"/>
      <c r="J117" s="229"/>
      <c r="K117" s="229"/>
      <c r="L117" s="234"/>
      <c r="M117" s="235"/>
      <c r="N117" s="236"/>
      <c r="O117" s="236"/>
      <c r="P117" s="236"/>
      <c r="Q117" s="236"/>
      <c r="R117" s="236"/>
      <c r="S117" s="236"/>
      <c r="T117" s="237"/>
      <c r="AT117" s="238" t="s">
        <v>261</v>
      </c>
      <c r="AU117" s="238" t="s">
        <v>89</v>
      </c>
      <c r="AV117" s="13" t="s">
        <v>89</v>
      </c>
      <c r="AW117" s="13" t="s">
        <v>40</v>
      </c>
      <c r="AX117" s="13" t="s">
        <v>80</v>
      </c>
      <c r="AY117" s="238" t="s">
        <v>127</v>
      </c>
    </row>
    <row r="118" spans="1:65" s="13" customFormat="1" ht="11.25">
      <c r="B118" s="228"/>
      <c r="C118" s="229"/>
      <c r="D118" s="208" t="s">
        <v>261</v>
      </c>
      <c r="E118" s="230" t="s">
        <v>42</v>
      </c>
      <c r="F118" s="231" t="s">
        <v>278</v>
      </c>
      <c r="G118" s="229"/>
      <c r="H118" s="232">
        <v>56</v>
      </c>
      <c r="I118" s="233"/>
      <c r="J118" s="229"/>
      <c r="K118" s="229"/>
      <c r="L118" s="234"/>
      <c r="M118" s="235"/>
      <c r="N118" s="236"/>
      <c r="O118" s="236"/>
      <c r="P118" s="236"/>
      <c r="Q118" s="236"/>
      <c r="R118" s="236"/>
      <c r="S118" s="236"/>
      <c r="T118" s="237"/>
      <c r="AT118" s="238" t="s">
        <v>261</v>
      </c>
      <c r="AU118" s="238" t="s">
        <v>89</v>
      </c>
      <c r="AV118" s="13" t="s">
        <v>89</v>
      </c>
      <c r="AW118" s="13" t="s">
        <v>40</v>
      </c>
      <c r="AX118" s="13" t="s">
        <v>80</v>
      </c>
      <c r="AY118" s="238" t="s">
        <v>127</v>
      </c>
    </row>
    <row r="119" spans="1:65" s="14" customFormat="1" ht="11.25">
      <c r="B119" s="239"/>
      <c r="C119" s="240"/>
      <c r="D119" s="208" t="s">
        <v>261</v>
      </c>
      <c r="E119" s="241" t="s">
        <v>42</v>
      </c>
      <c r="F119" s="242" t="s">
        <v>264</v>
      </c>
      <c r="G119" s="240"/>
      <c r="H119" s="243">
        <v>76</v>
      </c>
      <c r="I119" s="244"/>
      <c r="J119" s="240"/>
      <c r="K119" s="240"/>
      <c r="L119" s="245"/>
      <c r="M119" s="246"/>
      <c r="N119" s="247"/>
      <c r="O119" s="247"/>
      <c r="P119" s="247"/>
      <c r="Q119" s="247"/>
      <c r="R119" s="247"/>
      <c r="S119" s="247"/>
      <c r="T119" s="248"/>
      <c r="AT119" s="249" t="s">
        <v>261</v>
      </c>
      <c r="AU119" s="249" t="s">
        <v>89</v>
      </c>
      <c r="AV119" s="14" t="s">
        <v>259</v>
      </c>
      <c r="AW119" s="14" t="s">
        <v>40</v>
      </c>
      <c r="AX119" s="14" t="s">
        <v>87</v>
      </c>
      <c r="AY119" s="249" t="s">
        <v>127</v>
      </c>
    </row>
    <row r="120" spans="1:65" s="2" customFormat="1" ht="24" customHeight="1">
      <c r="A120" s="36"/>
      <c r="B120" s="37"/>
      <c r="C120" s="219" t="s">
        <v>283</v>
      </c>
      <c r="D120" s="219" t="s">
        <v>254</v>
      </c>
      <c r="E120" s="220" t="s">
        <v>284</v>
      </c>
      <c r="F120" s="221" t="s">
        <v>285</v>
      </c>
      <c r="G120" s="222" t="s">
        <v>273</v>
      </c>
      <c r="H120" s="223">
        <v>16</v>
      </c>
      <c r="I120" s="224"/>
      <c r="J120" s="225">
        <f>ROUND(I120*H120,2)</f>
        <v>0</v>
      </c>
      <c r="K120" s="221" t="s">
        <v>258</v>
      </c>
      <c r="L120" s="41"/>
      <c r="M120" s="226" t="s">
        <v>42</v>
      </c>
      <c r="N120" s="227" t="s">
        <v>51</v>
      </c>
      <c r="O120" s="66"/>
      <c r="P120" s="204">
        <f>O120*H120</f>
        <v>0</v>
      </c>
      <c r="Q120" s="204">
        <v>9.1800000000000007E-3</v>
      </c>
      <c r="R120" s="204">
        <f>Q120*H120</f>
        <v>0.14688000000000001</v>
      </c>
      <c r="S120" s="204">
        <v>0</v>
      </c>
      <c r="T120" s="205">
        <f>S120*H120</f>
        <v>0</v>
      </c>
      <c r="U120" s="36"/>
      <c r="V120" s="36"/>
      <c r="W120" s="36"/>
      <c r="X120" s="36"/>
      <c r="Y120" s="36"/>
      <c r="Z120" s="36"/>
      <c r="AA120" s="36"/>
      <c r="AB120" s="36"/>
      <c r="AC120" s="36"/>
      <c r="AD120" s="36"/>
      <c r="AE120" s="36"/>
      <c r="AR120" s="206" t="s">
        <v>259</v>
      </c>
      <c r="AT120" s="206" t="s">
        <v>254</v>
      </c>
      <c r="AU120" s="206" t="s">
        <v>89</v>
      </c>
      <c r="AY120" s="18" t="s">
        <v>127</v>
      </c>
      <c r="BE120" s="207">
        <f>IF(N120="základní",J120,0)</f>
        <v>0</v>
      </c>
      <c r="BF120" s="207">
        <f>IF(N120="snížená",J120,0)</f>
        <v>0</v>
      </c>
      <c r="BG120" s="207">
        <f>IF(N120="zákl. přenesená",J120,0)</f>
        <v>0</v>
      </c>
      <c r="BH120" s="207">
        <f>IF(N120="sníž. přenesená",J120,0)</f>
        <v>0</v>
      </c>
      <c r="BI120" s="207">
        <f>IF(N120="nulová",J120,0)</f>
        <v>0</v>
      </c>
      <c r="BJ120" s="18" t="s">
        <v>87</v>
      </c>
      <c r="BK120" s="207">
        <f>ROUND(I120*H120,2)</f>
        <v>0</v>
      </c>
      <c r="BL120" s="18" t="s">
        <v>259</v>
      </c>
      <c r="BM120" s="206" t="s">
        <v>286</v>
      </c>
    </row>
    <row r="121" spans="1:65" s="2" customFormat="1" ht="58.5">
      <c r="A121" s="36"/>
      <c r="B121" s="37"/>
      <c r="C121" s="38"/>
      <c r="D121" s="208" t="s">
        <v>275</v>
      </c>
      <c r="E121" s="38"/>
      <c r="F121" s="209" t="s">
        <v>276</v>
      </c>
      <c r="G121" s="38"/>
      <c r="H121" s="38"/>
      <c r="I121" s="117"/>
      <c r="J121" s="38"/>
      <c r="K121" s="38"/>
      <c r="L121" s="41"/>
      <c r="M121" s="210"/>
      <c r="N121" s="211"/>
      <c r="O121" s="66"/>
      <c r="P121" s="66"/>
      <c r="Q121" s="66"/>
      <c r="R121" s="66"/>
      <c r="S121" s="66"/>
      <c r="T121" s="67"/>
      <c r="U121" s="36"/>
      <c r="V121" s="36"/>
      <c r="W121" s="36"/>
      <c r="X121" s="36"/>
      <c r="Y121" s="36"/>
      <c r="Z121" s="36"/>
      <c r="AA121" s="36"/>
      <c r="AB121" s="36"/>
      <c r="AC121" s="36"/>
      <c r="AD121" s="36"/>
      <c r="AE121" s="36"/>
      <c r="AT121" s="18" t="s">
        <v>275</v>
      </c>
      <c r="AU121" s="18" t="s">
        <v>89</v>
      </c>
    </row>
    <row r="122" spans="1:65" s="13" customFormat="1" ht="11.25">
      <c r="B122" s="228"/>
      <c r="C122" s="229"/>
      <c r="D122" s="208" t="s">
        <v>261</v>
      </c>
      <c r="E122" s="230" t="s">
        <v>42</v>
      </c>
      <c r="F122" s="231" t="s">
        <v>287</v>
      </c>
      <c r="G122" s="229"/>
      <c r="H122" s="232">
        <v>10</v>
      </c>
      <c r="I122" s="233"/>
      <c r="J122" s="229"/>
      <c r="K122" s="229"/>
      <c r="L122" s="234"/>
      <c r="M122" s="235"/>
      <c r="N122" s="236"/>
      <c r="O122" s="236"/>
      <c r="P122" s="236"/>
      <c r="Q122" s="236"/>
      <c r="R122" s="236"/>
      <c r="S122" s="236"/>
      <c r="T122" s="237"/>
      <c r="AT122" s="238" t="s">
        <v>261</v>
      </c>
      <c r="AU122" s="238" t="s">
        <v>89</v>
      </c>
      <c r="AV122" s="13" t="s">
        <v>89</v>
      </c>
      <c r="AW122" s="13" t="s">
        <v>40</v>
      </c>
      <c r="AX122" s="13" t="s">
        <v>80</v>
      </c>
      <c r="AY122" s="238" t="s">
        <v>127</v>
      </c>
    </row>
    <row r="123" spans="1:65" s="13" customFormat="1" ht="11.25">
      <c r="B123" s="228"/>
      <c r="C123" s="229"/>
      <c r="D123" s="208" t="s">
        <v>261</v>
      </c>
      <c r="E123" s="230" t="s">
        <v>42</v>
      </c>
      <c r="F123" s="231" t="s">
        <v>288</v>
      </c>
      <c r="G123" s="229"/>
      <c r="H123" s="232">
        <v>6</v>
      </c>
      <c r="I123" s="233"/>
      <c r="J123" s="229"/>
      <c r="K123" s="229"/>
      <c r="L123" s="234"/>
      <c r="M123" s="235"/>
      <c r="N123" s="236"/>
      <c r="O123" s="236"/>
      <c r="P123" s="236"/>
      <c r="Q123" s="236"/>
      <c r="R123" s="236"/>
      <c r="S123" s="236"/>
      <c r="T123" s="237"/>
      <c r="AT123" s="238" t="s">
        <v>261</v>
      </c>
      <c r="AU123" s="238" t="s">
        <v>89</v>
      </c>
      <c r="AV123" s="13" t="s">
        <v>89</v>
      </c>
      <c r="AW123" s="13" t="s">
        <v>40</v>
      </c>
      <c r="AX123" s="13" t="s">
        <v>80</v>
      </c>
      <c r="AY123" s="238" t="s">
        <v>127</v>
      </c>
    </row>
    <row r="124" spans="1:65" s="14" customFormat="1" ht="11.25">
      <c r="B124" s="239"/>
      <c r="C124" s="240"/>
      <c r="D124" s="208" t="s">
        <v>261</v>
      </c>
      <c r="E124" s="241" t="s">
        <v>42</v>
      </c>
      <c r="F124" s="242" t="s">
        <v>264</v>
      </c>
      <c r="G124" s="240"/>
      <c r="H124" s="243">
        <v>16</v>
      </c>
      <c r="I124" s="244"/>
      <c r="J124" s="240"/>
      <c r="K124" s="240"/>
      <c r="L124" s="245"/>
      <c r="M124" s="246"/>
      <c r="N124" s="247"/>
      <c r="O124" s="247"/>
      <c r="P124" s="247"/>
      <c r="Q124" s="247"/>
      <c r="R124" s="247"/>
      <c r="S124" s="247"/>
      <c r="T124" s="248"/>
      <c r="AT124" s="249" t="s">
        <v>261</v>
      </c>
      <c r="AU124" s="249" t="s">
        <v>89</v>
      </c>
      <c r="AV124" s="14" t="s">
        <v>259</v>
      </c>
      <c r="AW124" s="14" t="s">
        <v>40</v>
      </c>
      <c r="AX124" s="14" t="s">
        <v>87</v>
      </c>
      <c r="AY124" s="249" t="s">
        <v>127</v>
      </c>
    </row>
    <row r="125" spans="1:65" s="2" customFormat="1" ht="24" customHeight="1">
      <c r="A125" s="36"/>
      <c r="B125" s="37"/>
      <c r="C125" s="194" t="s">
        <v>289</v>
      </c>
      <c r="D125" s="194" t="s">
        <v>130</v>
      </c>
      <c r="E125" s="195" t="s">
        <v>290</v>
      </c>
      <c r="F125" s="196" t="s">
        <v>291</v>
      </c>
      <c r="G125" s="197" t="s">
        <v>273</v>
      </c>
      <c r="H125" s="198">
        <v>16</v>
      </c>
      <c r="I125" s="199"/>
      <c r="J125" s="200">
        <f>ROUND(I125*H125,2)</f>
        <v>0</v>
      </c>
      <c r="K125" s="196" t="s">
        <v>258</v>
      </c>
      <c r="L125" s="201"/>
      <c r="M125" s="202" t="s">
        <v>42</v>
      </c>
      <c r="N125" s="203" t="s">
        <v>51</v>
      </c>
      <c r="O125" s="66"/>
      <c r="P125" s="204">
        <f>O125*H125</f>
        <v>0</v>
      </c>
      <c r="Q125" s="204">
        <v>7.2999999999999995E-2</v>
      </c>
      <c r="R125" s="204">
        <f>Q125*H125</f>
        <v>1.1679999999999999</v>
      </c>
      <c r="S125" s="204">
        <v>0</v>
      </c>
      <c r="T125" s="205">
        <f>S125*H125</f>
        <v>0</v>
      </c>
      <c r="U125" s="36"/>
      <c r="V125" s="36"/>
      <c r="W125" s="36"/>
      <c r="X125" s="36"/>
      <c r="Y125" s="36"/>
      <c r="Z125" s="36"/>
      <c r="AA125" s="36"/>
      <c r="AB125" s="36"/>
      <c r="AC125" s="36"/>
      <c r="AD125" s="36"/>
      <c r="AE125" s="36"/>
      <c r="AR125" s="206" t="s">
        <v>268</v>
      </c>
      <c r="AT125" s="206" t="s">
        <v>130</v>
      </c>
      <c r="AU125" s="206" t="s">
        <v>89</v>
      </c>
      <c r="AY125" s="18" t="s">
        <v>127</v>
      </c>
      <c r="BE125" s="207">
        <f>IF(N125="základní",J125,0)</f>
        <v>0</v>
      </c>
      <c r="BF125" s="207">
        <f>IF(N125="snížená",J125,0)</f>
        <v>0</v>
      </c>
      <c r="BG125" s="207">
        <f>IF(N125="zákl. přenesená",J125,0)</f>
        <v>0</v>
      </c>
      <c r="BH125" s="207">
        <f>IF(N125="sníž. přenesená",J125,0)</f>
        <v>0</v>
      </c>
      <c r="BI125" s="207">
        <f>IF(N125="nulová",J125,0)</f>
        <v>0</v>
      </c>
      <c r="BJ125" s="18" t="s">
        <v>87</v>
      </c>
      <c r="BK125" s="207">
        <f>ROUND(I125*H125,2)</f>
        <v>0</v>
      </c>
      <c r="BL125" s="18" t="s">
        <v>259</v>
      </c>
      <c r="BM125" s="206" t="s">
        <v>292</v>
      </c>
    </row>
    <row r="126" spans="1:65" s="13" customFormat="1" ht="11.25">
      <c r="B126" s="228"/>
      <c r="C126" s="229"/>
      <c r="D126" s="208" t="s">
        <v>261</v>
      </c>
      <c r="E126" s="230" t="s">
        <v>42</v>
      </c>
      <c r="F126" s="231" t="s">
        <v>287</v>
      </c>
      <c r="G126" s="229"/>
      <c r="H126" s="232">
        <v>10</v>
      </c>
      <c r="I126" s="233"/>
      <c r="J126" s="229"/>
      <c r="K126" s="229"/>
      <c r="L126" s="234"/>
      <c r="M126" s="235"/>
      <c r="N126" s="236"/>
      <c r="O126" s="236"/>
      <c r="P126" s="236"/>
      <c r="Q126" s="236"/>
      <c r="R126" s="236"/>
      <c r="S126" s="236"/>
      <c r="T126" s="237"/>
      <c r="AT126" s="238" t="s">
        <v>261</v>
      </c>
      <c r="AU126" s="238" t="s">
        <v>89</v>
      </c>
      <c r="AV126" s="13" t="s">
        <v>89</v>
      </c>
      <c r="AW126" s="13" t="s">
        <v>40</v>
      </c>
      <c r="AX126" s="13" t="s">
        <v>80</v>
      </c>
      <c r="AY126" s="238" t="s">
        <v>127</v>
      </c>
    </row>
    <row r="127" spans="1:65" s="13" customFormat="1" ht="11.25">
      <c r="B127" s="228"/>
      <c r="C127" s="229"/>
      <c r="D127" s="208" t="s">
        <v>261</v>
      </c>
      <c r="E127" s="230" t="s">
        <v>42</v>
      </c>
      <c r="F127" s="231" t="s">
        <v>288</v>
      </c>
      <c r="G127" s="229"/>
      <c r="H127" s="232">
        <v>6</v>
      </c>
      <c r="I127" s="233"/>
      <c r="J127" s="229"/>
      <c r="K127" s="229"/>
      <c r="L127" s="234"/>
      <c r="M127" s="235"/>
      <c r="N127" s="236"/>
      <c r="O127" s="236"/>
      <c r="P127" s="236"/>
      <c r="Q127" s="236"/>
      <c r="R127" s="236"/>
      <c r="S127" s="236"/>
      <c r="T127" s="237"/>
      <c r="AT127" s="238" t="s">
        <v>261</v>
      </c>
      <c r="AU127" s="238" t="s">
        <v>89</v>
      </c>
      <c r="AV127" s="13" t="s">
        <v>89</v>
      </c>
      <c r="AW127" s="13" t="s">
        <v>40</v>
      </c>
      <c r="AX127" s="13" t="s">
        <v>80</v>
      </c>
      <c r="AY127" s="238" t="s">
        <v>127</v>
      </c>
    </row>
    <row r="128" spans="1:65" s="14" customFormat="1" ht="11.25">
      <c r="B128" s="239"/>
      <c r="C128" s="240"/>
      <c r="D128" s="208" t="s">
        <v>261</v>
      </c>
      <c r="E128" s="241" t="s">
        <v>42</v>
      </c>
      <c r="F128" s="242" t="s">
        <v>264</v>
      </c>
      <c r="G128" s="240"/>
      <c r="H128" s="243">
        <v>16</v>
      </c>
      <c r="I128" s="244"/>
      <c r="J128" s="240"/>
      <c r="K128" s="240"/>
      <c r="L128" s="245"/>
      <c r="M128" s="246"/>
      <c r="N128" s="247"/>
      <c r="O128" s="247"/>
      <c r="P128" s="247"/>
      <c r="Q128" s="247"/>
      <c r="R128" s="247"/>
      <c r="S128" s="247"/>
      <c r="T128" s="248"/>
      <c r="AT128" s="249" t="s">
        <v>261</v>
      </c>
      <c r="AU128" s="249" t="s">
        <v>89</v>
      </c>
      <c r="AV128" s="14" t="s">
        <v>259</v>
      </c>
      <c r="AW128" s="14" t="s">
        <v>40</v>
      </c>
      <c r="AX128" s="14" t="s">
        <v>87</v>
      </c>
      <c r="AY128" s="249" t="s">
        <v>127</v>
      </c>
    </row>
    <row r="129" spans="1:65" s="2" customFormat="1" ht="24" customHeight="1">
      <c r="A129" s="36"/>
      <c r="B129" s="37"/>
      <c r="C129" s="219" t="s">
        <v>293</v>
      </c>
      <c r="D129" s="219" t="s">
        <v>254</v>
      </c>
      <c r="E129" s="220" t="s">
        <v>294</v>
      </c>
      <c r="F129" s="221" t="s">
        <v>295</v>
      </c>
      <c r="G129" s="222" t="s">
        <v>273</v>
      </c>
      <c r="H129" s="223">
        <v>44</v>
      </c>
      <c r="I129" s="224"/>
      <c r="J129" s="225">
        <f>ROUND(I129*H129,2)</f>
        <v>0</v>
      </c>
      <c r="K129" s="221" t="s">
        <v>258</v>
      </c>
      <c r="L129" s="41"/>
      <c r="M129" s="226" t="s">
        <v>42</v>
      </c>
      <c r="N129" s="227" t="s">
        <v>51</v>
      </c>
      <c r="O129" s="66"/>
      <c r="P129" s="204">
        <f>O129*H129</f>
        <v>0</v>
      </c>
      <c r="Q129" s="204">
        <v>1.1469999999999999E-2</v>
      </c>
      <c r="R129" s="204">
        <f>Q129*H129</f>
        <v>0.50468000000000002</v>
      </c>
      <c r="S129" s="204">
        <v>0</v>
      </c>
      <c r="T129" s="205">
        <f>S129*H129</f>
        <v>0</v>
      </c>
      <c r="U129" s="36"/>
      <c r="V129" s="36"/>
      <c r="W129" s="36"/>
      <c r="X129" s="36"/>
      <c r="Y129" s="36"/>
      <c r="Z129" s="36"/>
      <c r="AA129" s="36"/>
      <c r="AB129" s="36"/>
      <c r="AC129" s="36"/>
      <c r="AD129" s="36"/>
      <c r="AE129" s="36"/>
      <c r="AR129" s="206" t="s">
        <v>259</v>
      </c>
      <c r="AT129" s="206" t="s">
        <v>254</v>
      </c>
      <c r="AU129" s="206" t="s">
        <v>89</v>
      </c>
      <c r="AY129" s="18" t="s">
        <v>127</v>
      </c>
      <c r="BE129" s="207">
        <f>IF(N129="základní",J129,0)</f>
        <v>0</v>
      </c>
      <c r="BF129" s="207">
        <f>IF(N129="snížená",J129,0)</f>
        <v>0</v>
      </c>
      <c r="BG129" s="207">
        <f>IF(N129="zákl. přenesená",J129,0)</f>
        <v>0</v>
      </c>
      <c r="BH129" s="207">
        <f>IF(N129="sníž. přenesená",J129,0)</f>
        <v>0</v>
      </c>
      <c r="BI129" s="207">
        <f>IF(N129="nulová",J129,0)</f>
        <v>0</v>
      </c>
      <c r="BJ129" s="18" t="s">
        <v>87</v>
      </c>
      <c r="BK129" s="207">
        <f>ROUND(I129*H129,2)</f>
        <v>0</v>
      </c>
      <c r="BL129" s="18" t="s">
        <v>259</v>
      </c>
      <c r="BM129" s="206" t="s">
        <v>296</v>
      </c>
    </row>
    <row r="130" spans="1:65" s="2" customFormat="1" ht="58.5">
      <c r="A130" s="36"/>
      <c r="B130" s="37"/>
      <c r="C130" s="38"/>
      <c r="D130" s="208" t="s">
        <v>275</v>
      </c>
      <c r="E130" s="38"/>
      <c r="F130" s="209" t="s">
        <v>276</v>
      </c>
      <c r="G130" s="38"/>
      <c r="H130" s="38"/>
      <c r="I130" s="117"/>
      <c r="J130" s="38"/>
      <c r="K130" s="38"/>
      <c r="L130" s="41"/>
      <c r="M130" s="210"/>
      <c r="N130" s="211"/>
      <c r="O130" s="66"/>
      <c r="P130" s="66"/>
      <c r="Q130" s="66"/>
      <c r="R130" s="66"/>
      <c r="S130" s="66"/>
      <c r="T130" s="67"/>
      <c r="U130" s="36"/>
      <c r="V130" s="36"/>
      <c r="W130" s="36"/>
      <c r="X130" s="36"/>
      <c r="Y130" s="36"/>
      <c r="Z130" s="36"/>
      <c r="AA130" s="36"/>
      <c r="AB130" s="36"/>
      <c r="AC130" s="36"/>
      <c r="AD130" s="36"/>
      <c r="AE130" s="36"/>
      <c r="AT130" s="18" t="s">
        <v>275</v>
      </c>
      <c r="AU130" s="18" t="s">
        <v>89</v>
      </c>
    </row>
    <row r="131" spans="1:65" s="13" customFormat="1" ht="11.25">
      <c r="B131" s="228"/>
      <c r="C131" s="229"/>
      <c r="D131" s="208" t="s">
        <v>261</v>
      </c>
      <c r="E131" s="230" t="s">
        <v>42</v>
      </c>
      <c r="F131" s="231" t="s">
        <v>297</v>
      </c>
      <c r="G131" s="229"/>
      <c r="H131" s="232">
        <v>0</v>
      </c>
      <c r="I131" s="233"/>
      <c r="J131" s="229"/>
      <c r="K131" s="229"/>
      <c r="L131" s="234"/>
      <c r="M131" s="235"/>
      <c r="N131" s="236"/>
      <c r="O131" s="236"/>
      <c r="P131" s="236"/>
      <c r="Q131" s="236"/>
      <c r="R131" s="236"/>
      <c r="S131" s="236"/>
      <c r="T131" s="237"/>
      <c r="AT131" s="238" t="s">
        <v>261</v>
      </c>
      <c r="AU131" s="238" t="s">
        <v>89</v>
      </c>
      <c r="AV131" s="13" t="s">
        <v>89</v>
      </c>
      <c r="AW131" s="13" t="s">
        <v>40</v>
      </c>
      <c r="AX131" s="13" t="s">
        <v>80</v>
      </c>
      <c r="AY131" s="238" t="s">
        <v>127</v>
      </c>
    </row>
    <row r="132" spans="1:65" s="13" customFormat="1" ht="11.25">
      <c r="B132" s="228"/>
      <c r="C132" s="229"/>
      <c r="D132" s="208" t="s">
        <v>261</v>
      </c>
      <c r="E132" s="230" t="s">
        <v>42</v>
      </c>
      <c r="F132" s="231" t="s">
        <v>298</v>
      </c>
      <c r="G132" s="229"/>
      <c r="H132" s="232">
        <v>44</v>
      </c>
      <c r="I132" s="233"/>
      <c r="J132" s="229"/>
      <c r="K132" s="229"/>
      <c r="L132" s="234"/>
      <c r="M132" s="235"/>
      <c r="N132" s="236"/>
      <c r="O132" s="236"/>
      <c r="P132" s="236"/>
      <c r="Q132" s="236"/>
      <c r="R132" s="236"/>
      <c r="S132" s="236"/>
      <c r="T132" s="237"/>
      <c r="AT132" s="238" t="s">
        <v>261</v>
      </c>
      <c r="AU132" s="238" t="s">
        <v>89</v>
      </c>
      <c r="AV132" s="13" t="s">
        <v>89</v>
      </c>
      <c r="AW132" s="13" t="s">
        <v>40</v>
      </c>
      <c r="AX132" s="13" t="s">
        <v>80</v>
      </c>
      <c r="AY132" s="238" t="s">
        <v>127</v>
      </c>
    </row>
    <row r="133" spans="1:65" s="14" customFormat="1" ht="11.25">
      <c r="B133" s="239"/>
      <c r="C133" s="240"/>
      <c r="D133" s="208" t="s">
        <v>261</v>
      </c>
      <c r="E133" s="241" t="s">
        <v>42</v>
      </c>
      <c r="F133" s="242" t="s">
        <v>264</v>
      </c>
      <c r="G133" s="240"/>
      <c r="H133" s="243">
        <v>44</v>
      </c>
      <c r="I133" s="244"/>
      <c r="J133" s="240"/>
      <c r="K133" s="240"/>
      <c r="L133" s="245"/>
      <c r="M133" s="246"/>
      <c r="N133" s="247"/>
      <c r="O133" s="247"/>
      <c r="P133" s="247"/>
      <c r="Q133" s="247"/>
      <c r="R133" s="247"/>
      <c r="S133" s="247"/>
      <c r="T133" s="248"/>
      <c r="AT133" s="249" t="s">
        <v>261</v>
      </c>
      <c r="AU133" s="249" t="s">
        <v>89</v>
      </c>
      <c r="AV133" s="14" t="s">
        <v>259</v>
      </c>
      <c r="AW133" s="14" t="s">
        <v>40</v>
      </c>
      <c r="AX133" s="14" t="s">
        <v>87</v>
      </c>
      <c r="AY133" s="249" t="s">
        <v>127</v>
      </c>
    </row>
    <row r="134" spans="1:65" s="2" customFormat="1" ht="24" customHeight="1">
      <c r="A134" s="36"/>
      <c r="B134" s="37"/>
      <c r="C134" s="194" t="s">
        <v>299</v>
      </c>
      <c r="D134" s="194" t="s">
        <v>130</v>
      </c>
      <c r="E134" s="195" t="s">
        <v>300</v>
      </c>
      <c r="F134" s="196" t="s">
        <v>301</v>
      </c>
      <c r="G134" s="197" t="s">
        <v>273</v>
      </c>
      <c r="H134" s="198">
        <v>44</v>
      </c>
      <c r="I134" s="199"/>
      <c r="J134" s="200">
        <f>ROUND(I134*H134,2)</f>
        <v>0</v>
      </c>
      <c r="K134" s="196" t="s">
        <v>258</v>
      </c>
      <c r="L134" s="201"/>
      <c r="M134" s="202" t="s">
        <v>42</v>
      </c>
      <c r="N134" s="203" t="s">
        <v>51</v>
      </c>
      <c r="O134" s="66"/>
      <c r="P134" s="204">
        <f>O134*H134</f>
        <v>0</v>
      </c>
      <c r="Q134" s="204">
        <v>5.5E-2</v>
      </c>
      <c r="R134" s="204">
        <f>Q134*H134</f>
        <v>2.42</v>
      </c>
      <c r="S134" s="204">
        <v>0</v>
      </c>
      <c r="T134" s="205">
        <f>S134*H134</f>
        <v>0</v>
      </c>
      <c r="U134" s="36"/>
      <c r="V134" s="36"/>
      <c r="W134" s="36"/>
      <c r="X134" s="36"/>
      <c r="Y134" s="36"/>
      <c r="Z134" s="36"/>
      <c r="AA134" s="36"/>
      <c r="AB134" s="36"/>
      <c r="AC134" s="36"/>
      <c r="AD134" s="36"/>
      <c r="AE134" s="36"/>
      <c r="AR134" s="206" t="s">
        <v>268</v>
      </c>
      <c r="AT134" s="206" t="s">
        <v>130</v>
      </c>
      <c r="AU134" s="206" t="s">
        <v>89</v>
      </c>
      <c r="AY134" s="18" t="s">
        <v>127</v>
      </c>
      <c r="BE134" s="207">
        <f>IF(N134="základní",J134,0)</f>
        <v>0</v>
      </c>
      <c r="BF134" s="207">
        <f>IF(N134="snížená",J134,0)</f>
        <v>0</v>
      </c>
      <c r="BG134" s="207">
        <f>IF(N134="zákl. přenesená",J134,0)</f>
        <v>0</v>
      </c>
      <c r="BH134" s="207">
        <f>IF(N134="sníž. přenesená",J134,0)</f>
        <v>0</v>
      </c>
      <c r="BI134" s="207">
        <f>IF(N134="nulová",J134,0)</f>
        <v>0</v>
      </c>
      <c r="BJ134" s="18" t="s">
        <v>87</v>
      </c>
      <c r="BK134" s="207">
        <f>ROUND(I134*H134,2)</f>
        <v>0</v>
      </c>
      <c r="BL134" s="18" t="s">
        <v>259</v>
      </c>
      <c r="BM134" s="206" t="s">
        <v>302</v>
      </c>
    </row>
    <row r="135" spans="1:65" s="13" customFormat="1" ht="11.25">
      <c r="B135" s="228"/>
      <c r="C135" s="229"/>
      <c r="D135" s="208" t="s">
        <v>261</v>
      </c>
      <c r="E135" s="230" t="s">
        <v>42</v>
      </c>
      <c r="F135" s="231" t="s">
        <v>297</v>
      </c>
      <c r="G135" s="229"/>
      <c r="H135" s="232">
        <v>0</v>
      </c>
      <c r="I135" s="233"/>
      <c r="J135" s="229"/>
      <c r="K135" s="229"/>
      <c r="L135" s="234"/>
      <c r="M135" s="235"/>
      <c r="N135" s="236"/>
      <c r="O135" s="236"/>
      <c r="P135" s="236"/>
      <c r="Q135" s="236"/>
      <c r="R135" s="236"/>
      <c r="S135" s="236"/>
      <c r="T135" s="237"/>
      <c r="AT135" s="238" t="s">
        <v>261</v>
      </c>
      <c r="AU135" s="238" t="s">
        <v>89</v>
      </c>
      <c r="AV135" s="13" t="s">
        <v>89</v>
      </c>
      <c r="AW135" s="13" t="s">
        <v>40</v>
      </c>
      <c r="AX135" s="13" t="s">
        <v>80</v>
      </c>
      <c r="AY135" s="238" t="s">
        <v>127</v>
      </c>
    </row>
    <row r="136" spans="1:65" s="13" customFormat="1" ht="11.25">
      <c r="B136" s="228"/>
      <c r="C136" s="229"/>
      <c r="D136" s="208" t="s">
        <v>261</v>
      </c>
      <c r="E136" s="230" t="s">
        <v>42</v>
      </c>
      <c r="F136" s="231" t="s">
        <v>298</v>
      </c>
      <c r="G136" s="229"/>
      <c r="H136" s="232">
        <v>44</v>
      </c>
      <c r="I136" s="233"/>
      <c r="J136" s="229"/>
      <c r="K136" s="229"/>
      <c r="L136" s="234"/>
      <c r="M136" s="235"/>
      <c r="N136" s="236"/>
      <c r="O136" s="236"/>
      <c r="P136" s="236"/>
      <c r="Q136" s="236"/>
      <c r="R136" s="236"/>
      <c r="S136" s="236"/>
      <c r="T136" s="237"/>
      <c r="AT136" s="238" t="s">
        <v>261</v>
      </c>
      <c r="AU136" s="238" t="s">
        <v>89</v>
      </c>
      <c r="AV136" s="13" t="s">
        <v>89</v>
      </c>
      <c r="AW136" s="13" t="s">
        <v>40</v>
      </c>
      <c r="AX136" s="13" t="s">
        <v>80</v>
      </c>
      <c r="AY136" s="238" t="s">
        <v>127</v>
      </c>
    </row>
    <row r="137" spans="1:65" s="14" customFormat="1" ht="11.25">
      <c r="B137" s="239"/>
      <c r="C137" s="240"/>
      <c r="D137" s="208" t="s">
        <v>261</v>
      </c>
      <c r="E137" s="241" t="s">
        <v>42</v>
      </c>
      <c r="F137" s="242" t="s">
        <v>264</v>
      </c>
      <c r="G137" s="240"/>
      <c r="H137" s="243">
        <v>44</v>
      </c>
      <c r="I137" s="244"/>
      <c r="J137" s="240"/>
      <c r="K137" s="240"/>
      <c r="L137" s="245"/>
      <c r="M137" s="246"/>
      <c r="N137" s="247"/>
      <c r="O137" s="247"/>
      <c r="P137" s="247"/>
      <c r="Q137" s="247"/>
      <c r="R137" s="247"/>
      <c r="S137" s="247"/>
      <c r="T137" s="248"/>
      <c r="AT137" s="249" t="s">
        <v>261</v>
      </c>
      <c r="AU137" s="249" t="s">
        <v>89</v>
      </c>
      <c r="AV137" s="14" t="s">
        <v>259</v>
      </c>
      <c r="AW137" s="14" t="s">
        <v>40</v>
      </c>
      <c r="AX137" s="14" t="s">
        <v>87</v>
      </c>
      <c r="AY137" s="249" t="s">
        <v>127</v>
      </c>
    </row>
    <row r="138" spans="1:65" s="2" customFormat="1" ht="24" customHeight="1">
      <c r="A138" s="36"/>
      <c r="B138" s="37"/>
      <c r="C138" s="219" t="s">
        <v>303</v>
      </c>
      <c r="D138" s="219" t="s">
        <v>254</v>
      </c>
      <c r="E138" s="220" t="s">
        <v>304</v>
      </c>
      <c r="F138" s="221" t="s">
        <v>305</v>
      </c>
      <c r="G138" s="222" t="s">
        <v>306</v>
      </c>
      <c r="H138" s="223">
        <v>212.8</v>
      </c>
      <c r="I138" s="224"/>
      <c r="J138" s="225">
        <f>ROUND(I138*H138,2)</f>
        <v>0</v>
      </c>
      <c r="K138" s="221" t="s">
        <v>258</v>
      </c>
      <c r="L138" s="41"/>
      <c r="M138" s="226" t="s">
        <v>42</v>
      </c>
      <c r="N138" s="227" t="s">
        <v>51</v>
      </c>
      <c r="O138" s="66"/>
      <c r="P138" s="204">
        <f>O138*H138</f>
        <v>0</v>
      </c>
      <c r="Q138" s="204">
        <v>2.0000000000000001E-4</v>
      </c>
      <c r="R138" s="204">
        <f>Q138*H138</f>
        <v>4.2560000000000008E-2</v>
      </c>
      <c r="S138" s="204">
        <v>0</v>
      </c>
      <c r="T138" s="205">
        <f>S138*H138</f>
        <v>0</v>
      </c>
      <c r="U138" s="36"/>
      <c r="V138" s="36"/>
      <c r="W138" s="36"/>
      <c r="X138" s="36"/>
      <c r="Y138" s="36"/>
      <c r="Z138" s="36"/>
      <c r="AA138" s="36"/>
      <c r="AB138" s="36"/>
      <c r="AC138" s="36"/>
      <c r="AD138" s="36"/>
      <c r="AE138" s="36"/>
      <c r="AR138" s="206" t="s">
        <v>259</v>
      </c>
      <c r="AT138" s="206" t="s">
        <v>254</v>
      </c>
      <c r="AU138" s="206" t="s">
        <v>89</v>
      </c>
      <c r="AY138" s="18" t="s">
        <v>127</v>
      </c>
      <c r="BE138" s="207">
        <f>IF(N138="základní",J138,0)</f>
        <v>0</v>
      </c>
      <c r="BF138" s="207">
        <f>IF(N138="snížená",J138,0)</f>
        <v>0</v>
      </c>
      <c r="BG138" s="207">
        <f>IF(N138="zákl. přenesená",J138,0)</f>
        <v>0</v>
      </c>
      <c r="BH138" s="207">
        <f>IF(N138="sníž. přenesená",J138,0)</f>
        <v>0</v>
      </c>
      <c r="BI138" s="207">
        <f>IF(N138="nulová",J138,0)</f>
        <v>0</v>
      </c>
      <c r="BJ138" s="18" t="s">
        <v>87</v>
      </c>
      <c r="BK138" s="207">
        <f>ROUND(I138*H138,2)</f>
        <v>0</v>
      </c>
      <c r="BL138" s="18" t="s">
        <v>259</v>
      </c>
      <c r="BM138" s="206" t="s">
        <v>307</v>
      </c>
    </row>
    <row r="139" spans="1:65" s="2" customFormat="1" ht="78">
      <c r="A139" s="36"/>
      <c r="B139" s="37"/>
      <c r="C139" s="38"/>
      <c r="D139" s="208" t="s">
        <v>275</v>
      </c>
      <c r="E139" s="38"/>
      <c r="F139" s="209" t="s">
        <v>308</v>
      </c>
      <c r="G139" s="38"/>
      <c r="H139" s="38"/>
      <c r="I139" s="117"/>
      <c r="J139" s="38"/>
      <c r="K139" s="38"/>
      <c r="L139" s="41"/>
      <c r="M139" s="210"/>
      <c r="N139" s="211"/>
      <c r="O139" s="66"/>
      <c r="P139" s="66"/>
      <c r="Q139" s="66"/>
      <c r="R139" s="66"/>
      <c r="S139" s="66"/>
      <c r="T139" s="67"/>
      <c r="U139" s="36"/>
      <c r="V139" s="36"/>
      <c r="W139" s="36"/>
      <c r="X139" s="36"/>
      <c r="Y139" s="36"/>
      <c r="Z139" s="36"/>
      <c r="AA139" s="36"/>
      <c r="AB139" s="36"/>
      <c r="AC139" s="36"/>
      <c r="AD139" s="36"/>
      <c r="AE139" s="36"/>
      <c r="AT139" s="18" t="s">
        <v>275</v>
      </c>
      <c r="AU139" s="18" t="s">
        <v>89</v>
      </c>
    </row>
    <row r="140" spans="1:65" s="13" customFormat="1" ht="11.25">
      <c r="B140" s="228"/>
      <c r="C140" s="229"/>
      <c r="D140" s="208" t="s">
        <v>261</v>
      </c>
      <c r="E140" s="230" t="s">
        <v>42</v>
      </c>
      <c r="F140" s="231" t="s">
        <v>309</v>
      </c>
      <c r="G140" s="229"/>
      <c r="H140" s="232">
        <v>56</v>
      </c>
      <c r="I140" s="233"/>
      <c r="J140" s="229"/>
      <c r="K140" s="229"/>
      <c r="L140" s="234"/>
      <c r="M140" s="235"/>
      <c r="N140" s="236"/>
      <c r="O140" s="236"/>
      <c r="P140" s="236"/>
      <c r="Q140" s="236"/>
      <c r="R140" s="236"/>
      <c r="S140" s="236"/>
      <c r="T140" s="237"/>
      <c r="AT140" s="238" t="s">
        <v>261</v>
      </c>
      <c r="AU140" s="238" t="s">
        <v>89</v>
      </c>
      <c r="AV140" s="13" t="s">
        <v>89</v>
      </c>
      <c r="AW140" s="13" t="s">
        <v>40</v>
      </c>
      <c r="AX140" s="13" t="s">
        <v>80</v>
      </c>
      <c r="AY140" s="238" t="s">
        <v>127</v>
      </c>
    </row>
    <row r="141" spans="1:65" s="13" customFormat="1" ht="11.25">
      <c r="B141" s="228"/>
      <c r="C141" s="229"/>
      <c r="D141" s="208" t="s">
        <v>261</v>
      </c>
      <c r="E141" s="230" t="s">
        <v>42</v>
      </c>
      <c r="F141" s="231" t="s">
        <v>310</v>
      </c>
      <c r="G141" s="229"/>
      <c r="H141" s="232">
        <v>156.80000000000001</v>
      </c>
      <c r="I141" s="233"/>
      <c r="J141" s="229"/>
      <c r="K141" s="229"/>
      <c r="L141" s="234"/>
      <c r="M141" s="235"/>
      <c r="N141" s="236"/>
      <c r="O141" s="236"/>
      <c r="P141" s="236"/>
      <c r="Q141" s="236"/>
      <c r="R141" s="236"/>
      <c r="S141" s="236"/>
      <c r="T141" s="237"/>
      <c r="AT141" s="238" t="s">
        <v>261</v>
      </c>
      <c r="AU141" s="238" t="s">
        <v>89</v>
      </c>
      <c r="AV141" s="13" t="s">
        <v>89</v>
      </c>
      <c r="AW141" s="13" t="s">
        <v>40</v>
      </c>
      <c r="AX141" s="13" t="s">
        <v>80</v>
      </c>
      <c r="AY141" s="238" t="s">
        <v>127</v>
      </c>
    </row>
    <row r="142" spans="1:65" s="14" customFormat="1" ht="11.25">
      <c r="B142" s="239"/>
      <c r="C142" s="240"/>
      <c r="D142" s="208" t="s">
        <v>261</v>
      </c>
      <c r="E142" s="241" t="s">
        <v>42</v>
      </c>
      <c r="F142" s="242" t="s">
        <v>264</v>
      </c>
      <c r="G142" s="240"/>
      <c r="H142" s="243">
        <v>212.8</v>
      </c>
      <c r="I142" s="244"/>
      <c r="J142" s="240"/>
      <c r="K142" s="240"/>
      <c r="L142" s="245"/>
      <c r="M142" s="246"/>
      <c r="N142" s="247"/>
      <c r="O142" s="247"/>
      <c r="P142" s="247"/>
      <c r="Q142" s="247"/>
      <c r="R142" s="247"/>
      <c r="S142" s="247"/>
      <c r="T142" s="248"/>
      <c r="AT142" s="249" t="s">
        <v>261</v>
      </c>
      <c r="AU142" s="249" t="s">
        <v>89</v>
      </c>
      <c r="AV142" s="14" t="s">
        <v>259</v>
      </c>
      <c r="AW142" s="14" t="s">
        <v>40</v>
      </c>
      <c r="AX142" s="14" t="s">
        <v>87</v>
      </c>
      <c r="AY142" s="249" t="s">
        <v>127</v>
      </c>
    </row>
    <row r="143" spans="1:65" s="12" customFormat="1" ht="22.9" customHeight="1">
      <c r="B143" s="178"/>
      <c r="C143" s="179"/>
      <c r="D143" s="180" t="s">
        <v>79</v>
      </c>
      <c r="E143" s="192" t="s">
        <v>150</v>
      </c>
      <c r="F143" s="192" t="s">
        <v>311</v>
      </c>
      <c r="G143" s="179"/>
      <c r="H143" s="179"/>
      <c r="I143" s="182"/>
      <c r="J143" s="193">
        <f>BK143</f>
        <v>0</v>
      </c>
      <c r="K143" s="179"/>
      <c r="L143" s="184"/>
      <c r="M143" s="185"/>
      <c r="N143" s="186"/>
      <c r="O143" s="186"/>
      <c r="P143" s="187">
        <f>SUM(P144:P261)</f>
        <v>0</v>
      </c>
      <c r="Q143" s="186"/>
      <c r="R143" s="187">
        <f>SUM(R144:R261)</f>
        <v>12.957314800000001</v>
      </c>
      <c r="S143" s="186"/>
      <c r="T143" s="188">
        <f>SUM(T144:T261)</f>
        <v>0</v>
      </c>
      <c r="AR143" s="189" t="s">
        <v>87</v>
      </c>
      <c r="AT143" s="190" t="s">
        <v>79</v>
      </c>
      <c r="AU143" s="190" t="s">
        <v>87</v>
      </c>
      <c r="AY143" s="189" t="s">
        <v>127</v>
      </c>
      <c r="BK143" s="191">
        <f>SUM(BK144:BK261)</f>
        <v>0</v>
      </c>
    </row>
    <row r="144" spans="1:65" s="2" customFormat="1" ht="36" customHeight="1">
      <c r="A144" s="36"/>
      <c r="B144" s="37"/>
      <c r="C144" s="219" t="s">
        <v>312</v>
      </c>
      <c r="D144" s="219" t="s">
        <v>254</v>
      </c>
      <c r="E144" s="220" t="s">
        <v>313</v>
      </c>
      <c r="F144" s="221" t="s">
        <v>314</v>
      </c>
      <c r="G144" s="222" t="s">
        <v>257</v>
      </c>
      <c r="H144" s="223">
        <v>249.90799999999999</v>
      </c>
      <c r="I144" s="224"/>
      <c r="J144" s="225">
        <f>ROUND(I144*H144,2)</f>
        <v>0</v>
      </c>
      <c r="K144" s="221" t="s">
        <v>258</v>
      </c>
      <c r="L144" s="41"/>
      <c r="M144" s="226" t="s">
        <v>42</v>
      </c>
      <c r="N144" s="227" t="s">
        <v>51</v>
      </c>
      <c r="O144" s="66"/>
      <c r="P144" s="204">
        <f>O144*H144</f>
        <v>0</v>
      </c>
      <c r="Q144" s="204">
        <v>4.3800000000000002E-3</v>
      </c>
      <c r="R144" s="204">
        <f>Q144*H144</f>
        <v>1.09459704</v>
      </c>
      <c r="S144" s="204">
        <v>0</v>
      </c>
      <c r="T144" s="205">
        <f>S144*H144</f>
        <v>0</v>
      </c>
      <c r="U144" s="36"/>
      <c r="V144" s="36"/>
      <c r="W144" s="36"/>
      <c r="X144" s="36"/>
      <c r="Y144" s="36"/>
      <c r="Z144" s="36"/>
      <c r="AA144" s="36"/>
      <c r="AB144" s="36"/>
      <c r="AC144" s="36"/>
      <c r="AD144" s="36"/>
      <c r="AE144" s="36"/>
      <c r="AR144" s="206" t="s">
        <v>259</v>
      </c>
      <c r="AT144" s="206" t="s">
        <v>254</v>
      </c>
      <c r="AU144" s="206" t="s">
        <v>89</v>
      </c>
      <c r="AY144" s="18" t="s">
        <v>127</v>
      </c>
      <c r="BE144" s="207">
        <f>IF(N144="základní",J144,0)</f>
        <v>0</v>
      </c>
      <c r="BF144" s="207">
        <f>IF(N144="snížená",J144,0)</f>
        <v>0</v>
      </c>
      <c r="BG144" s="207">
        <f>IF(N144="zákl. přenesená",J144,0)</f>
        <v>0</v>
      </c>
      <c r="BH144" s="207">
        <f>IF(N144="sníž. přenesená",J144,0)</f>
        <v>0</v>
      </c>
      <c r="BI144" s="207">
        <f>IF(N144="nulová",J144,0)</f>
        <v>0</v>
      </c>
      <c r="BJ144" s="18" t="s">
        <v>87</v>
      </c>
      <c r="BK144" s="207">
        <f>ROUND(I144*H144,2)</f>
        <v>0</v>
      </c>
      <c r="BL144" s="18" t="s">
        <v>259</v>
      </c>
      <c r="BM144" s="206" t="s">
        <v>315</v>
      </c>
    </row>
    <row r="145" spans="1:65" s="2" customFormat="1" ht="29.25">
      <c r="A145" s="36"/>
      <c r="B145" s="37"/>
      <c r="C145" s="38"/>
      <c r="D145" s="208" t="s">
        <v>275</v>
      </c>
      <c r="E145" s="38"/>
      <c r="F145" s="209" t="s">
        <v>316</v>
      </c>
      <c r="G145" s="38"/>
      <c r="H145" s="38"/>
      <c r="I145" s="117"/>
      <c r="J145" s="38"/>
      <c r="K145" s="38"/>
      <c r="L145" s="41"/>
      <c r="M145" s="210"/>
      <c r="N145" s="211"/>
      <c r="O145" s="66"/>
      <c r="P145" s="66"/>
      <c r="Q145" s="66"/>
      <c r="R145" s="66"/>
      <c r="S145" s="66"/>
      <c r="T145" s="67"/>
      <c r="U145" s="36"/>
      <c r="V145" s="36"/>
      <c r="W145" s="36"/>
      <c r="X145" s="36"/>
      <c r="Y145" s="36"/>
      <c r="Z145" s="36"/>
      <c r="AA145" s="36"/>
      <c r="AB145" s="36"/>
      <c r="AC145" s="36"/>
      <c r="AD145" s="36"/>
      <c r="AE145" s="36"/>
      <c r="AT145" s="18" t="s">
        <v>275</v>
      </c>
      <c r="AU145" s="18" t="s">
        <v>89</v>
      </c>
    </row>
    <row r="146" spans="1:65" s="13" customFormat="1" ht="11.25">
      <c r="B146" s="228"/>
      <c r="C146" s="229"/>
      <c r="D146" s="208" t="s">
        <v>261</v>
      </c>
      <c r="E146" s="230" t="s">
        <v>42</v>
      </c>
      <c r="F146" s="231" t="s">
        <v>317</v>
      </c>
      <c r="G146" s="229"/>
      <c r="H146" s="232">
        <v>46.38</v>
      </c>
      <c r="I146" s="233"/>
      <c r="J146" s="229"/>
      <c r="K146" s="229"/>
      <c r="L146" s="234"/>
      <c r="M146" s="235"/>
      <c r="N146" s="236"/>
      <c r="O146" s="236"/>
      <c r="P146" s="236"/>
      <c r="Q146" s="236"/>
      <c r="R146" s="236"/>
      <c r="S146" s="236"/>
      <c r="T146" s="237"/>
      <c r="AT146" s="238" t="s">
        <v>261</v>
      </c>
      <c r="AU146" s="238" t="s">
        <v>89</v>
      </c>
      <c r="AV146" s="13" t="s">
        <v>89</v>
      </c>
      <c r="AW146" s="13" t="s">
        <v>40</v>
      </c>
      <c r="AX146" s="13" t="s">
        <v>80</v>
      </c>
      <c r="AY146" s="238" t="s">
        <v>127</v>
      </c>
    </row>
    <row r="147" spans="1:65" s="13" customFormat="1" ht="22.5">
      <c r="B147" s="228"/>
      <c r="C147" s="229"/>
      <c r="D147" s="208" t="s">
        <v>261</v>
      </c>
      <c r="E147" s="230" t="s">
        <v>42</v>
      </c>
      <c r="F147" s="231" t="s">
        <v>318</v>
      </c>
      <c r="G147" s="229"/>
      <c r="H147" s="232">
        <v>179.70599999999999</v>
      </c>
      <c r="I147" s="233"/>
      <c r="J147" s="229"/>
      <c r="K147" s="229"/>
      <c r="L147" s="234"/>
      <c r="M147" s="235"/>
      <c r="N147" s="236"/>
      <c r="O147" s="236"/>
      <c r="P147" s="236"/>
      <c r="Q147" s="236"/>
      <c r="R147" s="236"/>
      <c r="S147" s="236"/>
      <c r="T147" s="237"/>
      <c r="AT147" s="238" t="s">
        <v>261</v>
      </c>
      <c r="AU147" s="238" t="s">
        <v>89</v>
      </c>
      <c r="AV147" s="13" t="s">
        <v>89</v>
      </c>
      <c r="AW147" s="13" t="s">
        <v>40</v>
      </c>
      <c r="AX147" s="13" t="s">
        <v>80</v>
      </c>
      <c r="AY147" s="238" t="s">
        <v>127</v>
      </c>
    </row>
    <row r="148" spans="1:65" s="13" customFormat="1" ht="11.25">
      <c r="B148" s="228"/>
      <c r="C148" s="229"/>
      <c r="D148" s="208" t="s">
        <v>261</v>
      </c>
      <c r="E148" s="230" t="s">
        <v>42</v>
      </c>
      <c r="F148" s="231" t="s">
        <v>319</v>
      </c>
      <c r="G148" s="229"/>
      <c r="H148" s="232">
        <v>5.9820000000000002</v>
      </c>
      <c r="I148" s="233"/>
      <c r="J148" s="229"/>
      <c r="K148" s="229"/>
      <c r="L148" s="234"/>
      <c r="M148" s="235"/>
      <c r="N148" s="236"/>
      <c r="O148" s="236"/>
      <c r="P148" s="236"/>
      <c r="Q148" s="236"/>
      <c r="R148" s="236"/>
      <c r="S148" s="236"/>
      <c r="T148" s="237"/>
      <c r="AT148" s="238" t="s">
        <v>261</v>
      </c>
      <c r="AU148" s="238" t="s">
        <v>89</v>
      </c>
      <c r="AV148" s="13" t="s">
        <v>89</v>
      </c>
      <c r="AW148" s="13" t="s">
        <v>40</v>
      </c>
      <c r="AX148" s="13" t="s">
        <v>80</v>
      </c>
      <c r="AY148" s="238" t="s">
        <v>127</v>
      </c>
    </row>
    <row r="149" spans="1:65" s="13" customFormat="1" ht="22.5">
      <c r="B149" s="228"/>
      <c r="C149" s="229"/>
      <c r="D149" s="208" t="s">
        <v>261</v>
      </c>
      <c r="E149" s="230" t="s">
        <v>42</v>
      </c>
      <c r="F149" s="231" t="s">
        <v>320</v>
      </c>
      <c r="G149" s="229"/>
      <c r="H149" s="232">
        <v>17.84</v>
      </c>
      <c r="I149" s="233"/>
      <c r="J149" s="229"/>
      <c r="K149" s="229"/>
      <c r="L149" s="234"/>
      <c r="M149" s="235"/>
      <c r="N149" s="236"/>
      <c r="O149" s="236"/>
      <c r="P149" s="236"/>
      <c r="Q149" s="236"/>
      <c r="R149" s="236"/>
      <c r="S149" s="236"/>
      <c r="T149" s="237"/>
      <c r="AT149" s="238" t="s">
        <v>261</v>
      </c>
      <c r="AU149" s="238" t="s">
        <v>89</v>
      </c>
      <c r="AV149" s="13" t="s">
        <v>89</v>
      </c>
      <c r="AW149" s="13" t="s">
        <v>40</v>
      </c>
      <c r="AX149" s="13" t="s">
        <v>80</v>
      </c>
      <c r="AY149" s="238" t="s">
        <v>127</v>
      </c>
    </row>
    <row r="150" spans="1:65" s="14" customFormat="1" ht="11.25">
      <c r="B150" s="239"/>
      <c r="C150" s="240"/>
      <c r="D150" s="208" t="s">
        <v>261</v>
      </c>
      <c r="E150" s="241" t="s">
        <v>42</v>
      </c>
      <c r="F150" s="242" t="s">
        <v>264</v>
      </c>
      <c r="G150" s="240"/>
      <c r="H150" s="243">
        <v>249.90799999999999</v>
      </c>
      <c r="I150" s="244"/>
      <c r="J150" s="240"/>
      <c r="K150" s="240"/>
      <c r="L150" s="245"/>
      <c r="M150" s="246"/>
      <c r="N150" s="247"/>
      <c r="O150" s="247"/>
      <c r="P150" s="247"/>
      <c r="Q150" s="247"/>
      <c r="R150" s="247"/>
      <c r="S150" s="247"/>
      <c r="T150" s="248"/>
      <c r="AT150" s="249" t="s">
        <v>261</v>
      </c>
      <c r="AU150" s="249" t="s">
        <v>89</v>
      </c>
      <c r="AV150" s="14" t="s">
        <v>259</v>
      </c>
      <c r="AW150" s="14" t="s">
        <v>40</v>
      </c>
      <c r="AX150" s="14" t="s">
        <v>87</v>
      </c>
      <c r="AY150" s="249" t="s">
        <v>127</v>
      </c>
    </row>
    <row r="151" spans="1:65" s="2" customFormat="1" ht="24" customHeight="1">
      <c r="A151" s="36"/>
      <c r="B151" s="37"/>
      <c r="C151" s="219" t="s">
        <v>321</v>
      </c>
      <c r="D151" s="219" t="s">
        <v>254</v>
      </c>
      <c r="E151" s="220" t="s">
        <v>322</v>
      </c>
      <c r="F151" s="221" t="s">
        <v>323</v>
      </c>
      <c r="G151" s="222" t="s">
        <v>257</v>
      </c>
      <c r="H151" s="223">
        <v>249.90799999999999</v>
      </c>
      <c r="I151" s="224"/>
      <c r="J151" s="225">
        <f>ROUND(I151*H151,2)</f>
        <v>0</v>
      </c>
      <c r="K151" s="221" t="s">
        <v>258</v>
      </c>
      <c r="L151" s="41"/>
      <c r="M151" s="226" t="s">
        <v>42</v>
      </c>
      <c r="N151" s="227" t="s">
        <v>51</v>
      </c>
      <c r="O151" s="66"/>
      <c r="P151" s="204">
        <f>O151*H151</f>
        <v>0</v>
      </c>
      <c r="Q151" s="204">
        <v>3.0000000000000001E-3</v>
      </c>
      <c r="R151" s="204">
        <f>Q151*H151</f>
        <v>0.74972399999999995</v>
      </c>
      <c r="S151" s="204">
        <v>0</v>
      </c>
      <c r="T151" s="205">
        <f>S151*H151</f>
        <v>0</v>
      </c>
      <c r="U151" s="36"/>
      <c r="V151" s="36"/>
      <c r="W151" s="36"/>
      <c r="X151" s="36"/>
      <c r="Y151" s="36"/>
      <c r="Z151" s="36"/>
      <c r="AA151" s="36"/>
      <c r="AB151" s="36"/>
      <c r="AC151" s="36"/>
      <c r="AD151" s="36"/>
      <c r="AE151" s="36"/>
      <c r="AR151" s="206" t="s">
        <v>259</v>
      </c>
      <c r="AT151" s="206" t="s">
        <v>254</v>
      </c>
      <c r="AU151" s="206" t="s">
        <v>89</v>
      </c>
      <c r="AY151" s="18" t="s">
        <v>127</v>
      </c>
      <c r="BE151" s="207">
        <f>IF(N151="základní",J151,0)</f>
        <v>0</v>
      </c>
      <c r="BF151" s="207">
        <f>IF(N151="snížená",J151,0)</f>
        <v>0</v>
      </c>
      <c r="BG151" s="207">
        <f>IF(N151="zákl. přenesená",J151,0)</f>
        <v>0</v>
      </c>
      <c r="BH151" s="207">
        <f>IF(N151="sníž. přenesená",J151,0)</f>
        <v>0</v>
      </c>
      <c r="BI151" s="207">
        <f>IF(N151="nulová",J151,0)</f>
        <v>0</v>
      </c>
      <c r="BJ151" s="18" t="s">
        <v>87</v>
      </c>
      <c r="BK151" s="207">
        <f>ROUND(I151*H151,2)</f>
        <v>0</v>
      </c>
      <c r="BL151" s="18" t="s">
        <v>259</v>
      </c>
      <c r="BM151" s="206" t="s">
        <v>324</v>
      </c>
    </row>
    <row r="152" spans="1:65" s="13" customFormat="1" ht="11.25">
      <c r="B152" s="228"/>
      <c r="C152" s="229"/>
      <c r="D152" s="208" t="s">
        <v>261</v>
      </c>
      <c r="E152" s="230" t="s">
        <v>42</v>
      </c>
      <c r="F152" s="231" t="s">
        <v>317</v>
      </c>
      <c r="G152" s="229"/>
      <c r="H152" s="232">
        <v>46.38</v>
      </c>
      <c r="I152" s="233"/>
      <c r="J152" s="229"/>
      <c r="K152" s="229"/>
      <c r="L152" s="234"/>
      <c r="M152" s="235"/>
      <c r="N152" s="236"/>
      <c r="O152" s="236"/>
      <c r="P152" s="236"/>
      <c r="Q152" s="236"/>
      <c r="R152" s="236"/>
      <c r="S152" s="236"/>
      <c r="T152" s="237"/>
      <c r="AT152" s="238" t="s">
        <v>261</v>
      </c>
      <c r="AU152" s="238" t="s">
        <v>89</v>
      </c>
      <c r="AV152" s="13" t="s">
        <v>89</v>
      </c>
      <c r="AW152" s="13" t="s">
        <v>40</v>
      </c>
      <c r="AX152" s="13" t="s">
        <v>80</v>
      </c>
      <c r="AY152" s="238" t="s">
        <v>127</v>
      </c>
    </row>
    <row r="153" spans="1:65" s="13" customFormat="1" ht="22.5">
      <c r="B153" s="228"/>
      <c r="C153" s="229"/>
      <c r="D153" s="208" t="s">
        <v>261</v>
      </c>
      <c r="E153" s="230" t="s">
        <v>42</v>
      </c>
      <c r="F153" s="231" t="s">
        <v>318</v>
      </c>
      <c r="G153" s="229"/>
      <c r="H153" s="232">
        <v>179.70599999999999</v>
      </c>
      <c r="I153" s="233"/>
      <c r="J153" s="229"/>
      <c r="K153" s="229"/>
      <c r="L153" s="234"/>
      <c r="M153" s="235"/>
      <c r="N153" s="236"/>
      <c r="O153" s="236"/>
      <c r="P153" s="236"/>
      <c r="Q153" s="236"/>
      <c r="R153" s="236"/>
      <c r="S153" s="236"/>
      <c r="T153" s="237"/>
      <c r="AT153" s="238" t="s">
        <v>261</v>
      </c>
      <c r="AU153" s="238" t="s">
        <v>89</v>
      </c>
      <c r="AV153" s="13" t="s">
        <v>89</v>
      </c>
      <c r="AW153" s="13" t="s">
        <v>40</v>
      </c>
      <c r="AX153" s="13" t="s">
        <v>80</v>
      </c>
      <c r="AY153" s="238" t="s">
        <v>127</v>
      </c>
    </row>
    <row r="154" spans="1:65" s="13" customFormat="1" ht="11.25">
      <c r="B154" s="228"/>
      <c r="C154" s="229"/>
      <c r="D154" s="208" t="s">
        <v>261</v>
      </c>
      <c r="E154" s="230" t="s">
        <v>42</v>
      </c>
      <c r="F154" s="231" t="s">
        <v>319</v>
      </c>
      <c r="G154" s="229"/>
      <c r="H154" s="232">
        <v>5.9820000000000002</v>
      </c>
      <c r="I154" s="233"/>
      <c r="J154" s="229"/>
      <c r="K154" s="229"/>
      <c r="L154" s="234"/>
      <c r="M154" s="235"/>
      <c r="N154" s="236"/>
      <c r="O154" s="236"/>
      <c r="P154" s="236"/>
      <c r="Q154" s="236"/>
      <c r="R154" s="236"/>
      <c r="S154" s="236"/>
      <c r="T154" s="237"/>
      <c r="AT154" s="238" t="s">
        <v>261</v>
      </c>
      <c r="AU154" s="238" t="s">
        <v>89</v>
      </c>
      <c r="AV154" s="13" t="s">
        <v>89</v>
      </c>
      <c r="AW154" s="13" t="s">
        <v>40</v>
      </c>
      <c r="AX154" s="13" t="s">
        <v>80</v>
      </c>
      <c r="AY154" s="238" t="s">
        <v>127</v>
      </c>
    </row>
    <row r="155" spans="1:65" s="13" customFormat="1" ht="22.5">
      <c r="B155" s="228"/>
      <c r="C155" s="229"/>
      <c r="D155" s="208" t="s">
        <v>261</v>
      </c>
      <c r="E155" s="230" t="s">
        <v>42</v>
      </c>
      <c r="F155" s="231" t="s">
        <v>320</v>
      </c>
      <c r="G155" s="229"/>
      <c r="H155" s="232">
        <v>17.84</v>
      </c>
      <c r="I155" s="233"/>
      <c r="J155" s="229"/>
      <c r="K155" s="229"/>
      <c r="L155" s="234"/>
      <c r="M155" s="235"/>
      <c r="N155" s="236"/>
      <c r="O155" s="236"/>
      <c r="P155" s="236"/>
      <c r="Q155" s="236"/>
      <c r="R155" s="236"/>
      <c r="S155" s="236"/>
      <c r="T155" s="237"/>
      <c r="AT155" s="238" t="s">
        <v>261</v>
      </c>
      <c r="AU155" s="238" t="s">
        <v>89</v>
      </c>
      <c r="AV155" s="13" t="s">
        <v>89</v>
      </c>
      <c r="AW155" s="13" t="s">
        <v>40</v>
      </c>
      <c r="AX155" s="13" t="s">
        <v>80</v>
      </c>
      <c r="AY155" s="238" t="s">
        <v>127</v>
      </c>
    </row>
    <row r="156" spans="1:65" s="14" customFormat="1" ht="11.25">
      <c r="B156" s="239"/>
      <c r="C156" s="240"/>
      <c r="D156" s="208" t="s">
        <v>261</v>
      </c>
      <c r="E156" s="241" t="s">
        <v>42</v>
      </c>
      <c r="F156" s="242" t="s">
        <v>264</v>
      </c>
      <c r="G156" s="240"/>
      <c r="H156" s="243">
        <v>249.90799999999999</v>
      </c>
      <c r="I156" s="244"/>
      <c r="J156" s="240"/>
      <c r="K156" s="240"/>
      <c r="L156" s="245"/>
      <c r="M156" s="246"/>
      <c r="N156" s="247"/>
      <c r="O156" s="247"/>
      <c r="P156" s="247"/>
      <c r="Q156" s="247"/>
      <c r="R156" s="247"/>
      <c r="S156" s="247"/>
      <c r="T156" s="248"/>
      <c r="AT156" s="249" t="s">
        <v>261</v>
      </c>
      <c r="AU156" s="249" t="s">
        <v>89</v>
      </c>
      <c r="AV156" s="14" t="s">
        <v>259</v>
      </c>
      <c r="AW156" s="14" t="s">
        <v>40</v>
      </c>
      <c r="AX156" s="14" t="s">
        <v>87</v>
      </c>
      <c r="AY156" s="249" t="s">
        <v>127</v>
      </c>
    </row>
    <row r="157" spans="1:65" s="2" customFormat="1" ht="36" customHeight="1">
      <c r="A157" s="36"/>
      <c r="B157" s="37"/>
      <c r="C157" s="219" t="s">
        <v>325</v>
      </c>
      <c r="D157" s="219" t="s">
        <v>254</v>
      </c>
      <c r="E157" s="220" t="s">
        <v>326</v>
      </c>
      <c r="F157" s="221" t="s">
        <v>327</v>
      </c>
      <c r="G157" s="222" t="s">
        <v>257</v>
      </c>
      <c r="H157" s="223">
        <v>249.90799999999999</v>
      </c>
      <c r="I157" s="224"/>
      <c r="J157" s="225">
        <f>ROUND(I157*H157,2)</f>
        <v>0</v>
      </c>
      <c r="K157" s="221" t="s">
        <v>258</v>
      </c>
      <c r="L157" s="41"/>
      <c r="M157" s="226" t="s">
        <v>42</v>
      </c>
      <c r="N157" s="227" t="s">
        <v>51</v>
      </c>
      <c r="O157" s="66"/>
      <c r="P157" s="204">
        <f>O157*H157</f>
        <v>0</v>
      </c>
      <c r="Q157" s="204">
        <v>1.103E-2</v>
      </c>
      <c r="R157" s="204">
        <f>Q157*H157</f>
        <v>2.7564852399999999</v>
      </c>
      <c r="S157" s="204">
        <v>0</v>
      </c>
      <c r="T157" s="205">
        <f>S157*H157</f>
        <v>0</v>
      </c>
      <c r="U157" s="36"/>
      <c r="V157" s="36"/>
      <c r="W157" s="36"/>
      <c r="X157" s="36"/>
      <c r="Y157" s="36"/>
      <c r="Z157" s="36"/>
      <c r="AA157" s="36"/>
      <c r="AB157" s="36"/>
      <c r="AC157" s="36"/>
      <c r="AD157" s="36"/>
      <c r="AE157" s="36"/>
      <c r="AR157" s="206" t="s">
        <v>259</v>
      </c>
      <c r="AT157" s="206" t="s">
        <v>254</v>
      </c>
      <c r="AU157" s="206" t="s">
        <v>89</v>
      </c>
      <c r="AY157" s="18" t="s">
        <v>127</v>
      </c>
      <c r="BE157" s="207">
        <f>IF(N157="základní",J157,0)</f>
        <v>0</v>
      </c>
      <c r="BF157" s="207">
        <f>IF(N157="snížená",J157,0)</f>
        <v>0</v>
      </c>
      <c r="BG157" s="207">
        <f>IF(N157="zákl. přenesená",J157,0)</f>
        <v>0</v>
      </c>
      <c r="BH157" s="207">
        <f>IF(N157="sníž. přenesená",J157,0)</f>
        <v>0</v>
      </c>
      <c r="BI157" s="207">
        <f>IF(N157="nulová",J157,0)</f>
        <v>0</v>
      </c>
      <c r="BJ157" s="18" t="s">
        <v>87</v>
      </c>
      <c r="BK157" s="207">
        <f>ROUND(I157*H157,2)</f>
        <v>0</v>
      </c>
      <c r="BL157" s="18" t="s">
        <v>259</v>
      </c>
      <c r="BM157" s="206" t="s">
        <v>328</v>
      </c>
    </row>
    <row r="158" spans="1:65" s="2" customFormat="1" ht="78">
      <c r="A158" s="36"/>
      <c r="B158" s="37"/>
      <c r="C158" s="38"/>
      <c r="D158" s="208" t="s">
        <v>275</v>
      </c>
      <c r="E158" s="38"/>
      <c r="F158" s="209" t="s">
        <v>329</v>
      </c>
      <c r="G158" s="38"/>
      <c r="H158" s="38"/>
      <c r="I158" s="117"/>
      <c r="J158" s="38"/>
      <c r="K158" s="38"/>
      <c r="L158" s="41"/>
      <c r="M158" s="210"/>
      <c r="N158" s="211"/>
      <c r="O158" s="66"/>
      <c r="P158" s="66"/>
      <c r="Q158" s="66"/>
      <c r="R158" s="66"/>
      <c r="S158" s="66"/>
      <c r="T158" s="67"/>
      <c r="U158" s="36"/>
      <c r="V158" s="36"/>
      <c r="W158" s="36"/>
      <c r="X158" s="36"/>
      <c r="Y158" s="36"/>
      <c r="Z158" s="36"/>
      <c r="AA158" s="36"/>
      <c r="AB158" s="36"/>
      <c r="AC158" s="36"/>
      <c r="AD158" s="36"/>
      <c r="AE158" s="36"/>
      <c r="AT158" s="18" t="s">
        <v>275</v>
      </c>
      <c r="AU158" s="18" t="s">
        <v>89</v>
      </c>
    </row>
    <row r="159" spans="1:65" s="13" customFormat="1" ht="11.25">
      <c r="B159" s="228"/>
      <c r="C159" s="229"/>
      <c r="D159" s="208" t="s">
        <v>261</v>
      </c>
      <c r="E159" s="230" t="s">
        <v>42</v>
      </c>
      <c r="F159" s="231" t="s">
        <v>317</v>
      </c>
      <c r="G159" s="229"/>
      <c r="H159" s="232">
        <v>46.38</v>
      </c>
      <c r="I159" s="233"/>
      <c r="J159" s="229"/>
      <c r="K159" s="229"/>
      <c r="L159" s="234"/>
      <c r="M159" s="235"/>
      <c r="N159" s="236"/>
      <c r="O159" s="236"/>
      <c r="P159" s="236"/>
      <c r="Q159" s="236"/>
      <c r="R159" s="236"/>
      <c r="S159" s="236"/>
      <c r="T159" s="237"/>
      <c r="AT159" s="238" t="s">
        <v>261</v>
      </c>
      <c r="AU159" s="238" t="s">
        <v>89</v>
      </c>
      <c r="AV159" s="13" t="s">
        <v>89</v>
      </c>
      <c r="AW159" s="13" t="s">
        <v>40</v>
      </c>
      <c r="AX159" s="13" t="s">
        <v>80</v>
      </c>
      <c r="AY159" s="238" t="s">
        <v>127</v>
      </c>
    </row>
    <row r="160" spans="1:65" s="13" customFormat="1" ht="22.5">
      <c r="B160" s="228"/>
      <c r="C160" s="229"/>
      <c r="D160" s="208" t="s">
        <v>261</v>
      </c>
      <c r="E160" s="230" t="s">
        <v>42</v>
      </c>
      <c r="F160" s="231" t="s">
        <v>318</v>
      </c>
      <c r="G160" s="229"/>
      <c r="H160" s="232">
        <v>179.70599999999999</v>
      </c>
      <c r="I160" s="233"/>
      <c r="J160" s="229"/>
      <c r="K160" s="229"/>
      <c r="L160" s="234"/>
      <c r="M160" s="235"/>
      <c r="N160" s="236"/>
      <c r="O160" s="236"/>
      <c r="P160" s="236"/>
      <c r="Q160" s="236"/>
      <c r="R160" s="236"/>
      <c r="S160" s="236"/>
      <c r="T160" s="237"/>
      <c r="AT160" s="238" t="s">
        <v>261</v>
      </c>
      <c r="AU160" s="238" t="s">
        <v>89</v>
      </c>
      <c r="AV160" s="13" t="s">
        <v>89</v>
      </c>
      <c r="AW160" s="13" t="s">
        <v>40</v>
      </c>
      <c r="AX160" s="13" t="s">
        <v>80</v>
      </c>
      <c r="AY160" s="238" t="s">
        <v>127</v>
      </c>
    </row>
    <row r="161" spans="1:65" s="13" customFormat="1" ht="11.25">
      <c r="B161" s="228"/>
      <c r="C161" s="229"/>
      <c r="D161" s="208" t="s">
        <v>261</v>
      </c>
      <c r="E161" s="230" t="s">
        <v>42</v>
      </c>
      <c r="F161" s="231" t="s">
        <v>319</v>
      </c>
      <c r="G161" s="229"/>
      <c r="H161" s="232">
        <v>5.9820000000000002</v>
      </c>
      <c r="I161" s="233"/>
      <c r="J161" s="229"/>
      <c r="K161" s="229"/>
      <c r="L161" s="234"/>
      <c r="M161" s="235"/>
      <c r="N161" s="236"/>
      <c r="O161" s="236"/>
      <c r="P161" s="236"/>
      <c r="Q161" s="236"/>
      <c r="R161" s="236"/>
      <c r="S161" s="236"/>
      <c r="T161" s="237"/>
      <c r="AT161" s="238" t="s">
        <v>261</v>
      </c>
      <c r="AU161" s="238" t="s">
        <v>89</v>
      </c>
      <c r="AV161" s="13" t="s">
        <v>89</v>
      </c>
      <c r="AW161" s="13" t="s">
        <v>40</v>
      </c>
      <c r="AX161" s="13" t="s">
        <v>80</v>
      </c>
      <c r="AY161" s="238" t="s">
        <v>127</v>
      </c>
    </row>
    <row r="162" spans="1:65" s="13" customFormat="1" ht="22.5">
      <c r="B162" s="228"/>
      <c r="C162" s="229"/>
      <c r="D162" s="208" t="s">
        <v>261</v>
      </c>
      <c r="E162" s="230" t="s">
        <v>42</v>
      </c>
      <c r="F162" s="231" t="s">
        <v>320</v>
      </c>
      <c r="G162" s="229"/>
      <c r="H162" s="232">
        <v>17.84</v>
      </c>
      <c r="I162" s="233"/>
      <c r="J162" s="229"/>
      <c r="K162" s="229"/>
      <c r="L162" s="234"/>
      <c r="M162" s="235"/>
      <c r="N162" s="236"/>
      <c r="O162" s="236"/>
      <c r="P162" s="236"/>
      <c r="Q162" s="236"/>
      <c r="R162" s="236"/>
      <c r="S162" s="236"/>
      <c r="T162" s="237"/>
      <c r="AT162" s="238" t="s">
        <v>261</v>
      </c>
      <c r="AU162" s="238" t="s">
        <v>89</v>
      </c>
      <c r="AV162" s="13" t="s">
        <v>89</v>
      </c>
      <c r="AW162" s="13" t="s">
        <v>40</v>
      </c>
      <c r="AX162" s="13" t="s">
        <v>80</v>
      </c>
      <c r="AY162" s="238" t="s">
        <v>127</v>
      </c>
    </row>
    <row r="163" spans="1:65" s="14" customFormat="1" ht="11.25">
      <c r="B163" s="239"/>
      <c r="C163" s="240"/>
      <c r="D163" s="208" t="s">
        <v>261</v>
      </c>
      <c r="E163" s="241" t="s">
        <v>42</v>
      </c>
      <c r="F163" s="242" t="s">
        <v>264</v>
      </c>
      <c r="G163" s="240"/>
      <c r="H163" s="243">
        <v>249.90799999999999</v>
      </c>
      <c r="I163" s="244"/>
      <c r="J163" s="240"/>
      <c r="K163" s="240"/>
      <c r="L163" s="245"/>
      <c r="M163" s="246"/>
      <c r="N163" s="247"/>
      <c r="O163" s="247"/>
      <c r="P163" s="247"/>
      <c r="Q163" s="247"/>
      <c r="R163" s="247"/>
      <c r="S163" s="247"/>
      <c r="T163" s="248"/>
      <c r="AT163" s="249" t="s">
        <v>261</v>
      </c>
      <c r="AU163" s="249" t="s">
        <v>89</v>
      </c>
      <c r="AV163" s="14" t="s">
        <v>259</v>
      </c>
      <c r="AW163" s="14" t="s">
        <v>40</v>
      </c>
      <c r="AX163" s="14" t="s">
        <v>87</v>
      </c>
      <c r="AY163" s="249" t="s">
        <v>127</v>
      </c>
    </row>
    <row r="164" spans="1:65" s="2" customFormat="1" ht="24" customHeight="1">
      <c r="A164" s="36"/>
      <c r="B164" s="37"/>
      <c r="C164" s="219" t="s">
        <v>330</v>
      </c>
      <c r="D164" s="219" t="s">
        <v>254</v>
      </c>
      <c r="E164" s="220" t="s">
        <v>331</v>
      </c>
      <c r="F164" s="221" t="s">
        <v>332</v>
      </c>
      <c r="G164" s="222" t="s">
        <v>257</v>
      </c>
      <c r="H164" s="223">
        <v>414.4</v>
      </c>
      <c r="I164" s="224"/>
      <c r="J164" s="225">
        <f>ROUND(I164*H164,2)</f>
        <v>0</v>
      </c>
      <c r="K164" s="221" t="s">
        <v>258</v>
      </c>
      <c r="L164" s="41"/>
      <c r="M164" s="226" t="s">
        <v>42</v>
      </c>
      <c r="N164" s="227" t="s">
        <v>51</v>
      </c>
      <c r="O164" s="66"/>
      <c r="P164" s="204">
        <f>O164*H164</f>
        <v>0</v>
      </c>
      <c r="Q164" s="204">
        <v>0</v>
      </c>
      <c r="R164" s="204">
        <f>Q164*H164</f>
        <v>0</v>
      </c>
      <c r="S164" s="204">
        <v>0</v>
      </c>
      <c r="T164" s="205">
        <f>S164*H164</f>
        <v>0</v>
      </c>
      <c r="U164" s="36"/>
      <c r="V164" s="36"/>
      <c r="W164" s="36"/>
      <c r="X164" s="36"/>
      <c r="Y164" s="36"/>
      <c r="Z164" s="36"/>
      <c r="AA164" s="36"/>
      <c r="AB164" s="36"/>
      <c r="AC164" s="36"/>
      <c r="AD164" s="36"/>
      <c r="AE164" s="36"/>
      <c r="AR164" s="206" t="s">
        <v>259</v>
      </c>
      <c r="AT164" s="206" t="s">
        <v>254</v>
      </c>
      <c r="AU164" s="206" t="s">
        <v>89</v>
      </c>
      <c r="AY164" s="18" t="s">
        <v>127</v>
      </c>
      <c r="BE164" s="207">
        <f>IF(N164="základní",J164,0)</f>
        <v>0</v>
      </c>
      <c r="BF164" s="207">
        <f>IF(N164="snížená",J164,0)</f>
        <v>0</v>
      </c>
      <c r="BG164" s="207">
        <f>IF(N164="zákl. přenesená",J164,0)</f>
        <v>0</v>
      </c>
      <c r="BH164" s="207">
        <f>IF(N164="sníž. přenesená",J164,0)</f>
        <v>0</v>
      </c>
      <c r="BI164" s="207">
        <f>IF(N164="nulová",J164,0)</f>
        <v>0</v>
      </c>
      <c r="BJ164" s="18" t="s">
        <v>87</v>
      </c>
      <c r="BK164" s="207">
        <f>ROUND(I164*H164,2)</f>
        <v>0</v>
      </c>
      <c r="BL164" s="18" t="s">
        <v>259</v>
      </c>
      <c r="BM164" s="206" t="s">
        <v>333</v>
      </c>
    </row>
    <row r="165" spans="1:65" s="2" customFormat="1" ht="58.5">
      <c r="A165" s="36"/>
      <c r="B165" s="37"/>
      <c r="C165" s="38"/>
      <c r="D165" s="208" t="s">
        <v>275</v>
      </c>
      <c r="E165" s="38"/>
      <c r="F165" s="209" t="s">
        <v>334</v>
      </c>
      <c r="G165" s="38"/>
      <c r="H165" s="38"/>
      <c r="I165" s="117"/>
      <c r="J165" s="38"/>
      <c r="K165" s="38"/>
      <c r="L165" s="41"/>
      <c r="M165" s="210"/>
      <c r="N165" s="211"/>
      <c r="O165" s="66"/>
      <c r="P165" s="66"/>
      <c r="Q165" s="66"/>
      <c r="R165" s="66"/>
      <c r="S165" s="66"/>
      <c r="T165" s="67"/>
      <c r="U165" s="36"/>
      <c r="V165" s="36"/>
      <c r="W165" s="36"/>
      <c r="X165" s="36"/>
      <c r="Y165" s="36"/>
      <c r="Z165" s="36"/>
      <c r="AA165" s="36"/>
      <c r="AB165" s="36"/>
      <c r="AC165" s="36"/>
      <c r="AD165" s="36"/>
      <c r="AE165" s="36"/>
      <c r="AT165" s="18" t="s">
        <v>275</v>
      </c>
      <c r="AU165" s="18" t="s">
        <v>89</v>
      </c>
    </row>
    <row r="166" spans="1:65" s="15" customFormat="1" ht="11.25">
      <c r="B166" s="250"/>
      <c r="C166" s="251"/>
      <c r="D166" s="208" t="s">
        <v>261</v>
      </c>
      <c r="E166" s="252" t="s">
        <v>42</v>
      </c>
      <c r="F166" s="253" t="s">
        <v>335</v>
      </c>
      <c r="G166" s="251"/>
      <c r="H166" s="252" t="s">
        <v>42</v>
      </c>
      <c r="I166" s="254"/>
      <c r="J166" s="251"/>
      <c r="K166" s="251"/>
      <c r="L166" s="255"/>
      <c r="M166" s="256"/>
      <c r="N166" s="257"/>
      <c r="O166" s="257"/>
      <c r="P166" s="257"/>
      <c r="Q166" s="257"/>
      <c r="R166" s="257"/>
      <c r="S166" s="257"/>
      <c r="T166" s="258"/>
      <c r="AT166" s="259" t="s">
        <v>261</v>
      </c>
      <c r="AU166" s="259" t="s">
        <v>89</v>
      </c>
      <c r="AV166" s="15" t="s">
        <v>87</v>
      </c>
      <c r="AW166" s="15" t="s">
        <v>40</v>
      </c>
      <c r="AX166" s="15" t="s">
        <v>80</v>
      </c>
      <c r="AY166" s="259" t="s">
        <v>127</v>
      </c>
    </row>
    <row r="167" spans="1:65" s="13" customFormat="1" ht="11.25">
      <c r="B167" s="228"/>
      <c r="C167" s="229"/>
      <c r="D167" s="208" t="s">
        <v>261</v>
      </c>
      <c r="E167" s="230" t="s">
        <v>42</v>
      </c>
      <c r="F167" s="231" t="s">
        <v>336</v>
      </c>
      <c r="G167" s="229"/>
      <c r="H167" s="232">
        <v>88.76</v>
      </c>
      <c r="I167" s="233"/>
      <c r="J167" s="229"/>
      <c r="K167" s="229"/>
      <c r="L167" s="234"/>
      <c r="M167" s="235"/>
      <c r="N167" s="236"/>
      <c r="O167" s="236"/>
      <c r="P167" s="236"/>
      <c r="Q167" s="236"/>
      <c r="R167" s="236"/>
      <c r="S167" s="236"/>
      <c r="T167" s="237"/>
      <c r="AT167" s="238" t="s">
        <v>261</v>
      </c>
      <c r="AU167" s="238" t="s">
        <v>89</v>
      </c>
      <c r="AV167" s="13" t="s">
        <v>89</v>
      </c>
      <c r="AW167" s="13" t="s">
        <v>40</v>
      </c>
      <c r="AX167" s="13" t="s">
        <v>80</v>
      </c>
      <c r="AY167" s="238" t="s">
        <v>127</v>
      </c>
    </row>
    <row r="168" spans="1:65" s="13" customFormat="1" ht="11.25">
      <c r="B168" s="228"/>
      <c r="C168" s="229"/>
      <c r="D168" s="208" t="s">
        <v>261</v>
      </c>
      <c r="E168" s="230" t="s">
        <v>42</v>
      </c>
      <c r="F168" s="231" t="s">
        <v>337</v>
      </c>
      <c r="G168" s="229"/>
      <c r="H168" s="232">
        <v>325.64</v>
      </c>
      <c r="I168" s="233"/>
      <c r="J168" s="229"/>
      <c r="K168" s="229"/>
      <c r="L168" s="234"/>
      <c r="M168" s="235"/>
      <c r="N168" s="236"/>
      <c r="O168" s="236"/>
      <c r="P168" s="236"/>
      <c r="Q168" s="236"/>
      <c r="R168" s="236"/>
      <c r="S168" s="236"/>
      <c r="T168" s="237"/>
      <c r="AT168" s="238" t="s">
        <v>261</v>
      </c>
      <c r="AU168" s="238" t="s">
        <v>89</v>
      </c>
      <c r="AV168" s="13" t="s">
        <v>89</v>
      </c>
      <c r="AW168" s="13" t="s">
        <v>40</v>
      </c>
      <c r="AX168" s="13" t="s">
        <v>80</v>
      </c>
      <c r="AY168" s="238" t="s">
        <v>127</v>
      </c>
    </row>
    <row r="169" spans="1:65" s="14" customFormat="1" ht="11.25">
      <c r="B169" s="239"/>
      <c r="C169" s="240"/>
      <c r="D169" s="208" t="s">
        <v>261</v>
      </c>
      <c r="E169" s="241" t="s">
        <v>42</v>
      </c>
      <c r="F169" s="242" t="s">
        <v>264</v>
      </c>
      <c r="G169" s="240"/>
      <c r="H169" s="243">
        <v>414.4</v>
      </c>
      <c r="I169" s="244"/>
      <c r="J169" s="240"/>
      <c r="K169" s="240"/>
      <c r="L169" s="245"/>
      <c r="M169" s="246"/>
      <c r="N169" s="247"/>
      <c r="O169" s="247"/>
      <c r="P169" s="247"/>
      <c r="Q169" s="247"/>
      <c r="R169" s="247"/>
      <c r="S169" s="247"/>
      <c r="T169" s="248"/>
      <c r="AT169" s="249" t="s">
        <v>261</v>
      </c>
      <c r="AU169" s="249" t="s">
        <v>89</v>
      </c>
      <c r="AV169" s="14" t="s">
        <v>259</v>
      </c>
      <c r="AW169" s="14" t="s">
        <v>40</v>
      </c>
      <c r="AX169" s="14" t="s">
        <v>87</v>
      </c>
      <c r="AY169" s="249" t="s">
        <v>127</v>
      </c>
    </row>
    <row r="170" spans="1:65" s="2" customFormat="1" ht="36" customHeight="1">
      <c r="A170" s="36"/>
      <c r="B170" s="37"/>
      <c r="C170" s="219" t="s">
        <v>338</v>
      </c>
      <c r="D170" s="219" t="s">
        <v>254</v>
      </c>
      <c r="E170" s="220" t="s">
        <v>339</v>
      </c>
      <c r="F170" s="221" t="s">
        <v>340</v>
      </c>
      <c r="G170" s="222" t="s">
        <v>257</v>
      </c>
      <c r="H170" s="223">
        <v>188.31399999999999</v>
      </c>
      <c r="I170" s="224"/>
      <c r="J170" s="225">
        <f>ROUND(I170*H170,2)</f>
        <v>0</v>
      </c>
      <c r="K170" s="221" t="s">
        <v>258</v>
      </c>
      <c r="L170" s="41"/>
      <c r="M170" s="226" t="s">
        <v>42</v>
      </c>
      <c r="N170" s="227" t="s">
        <v>51</v>
      </c>
      <c r="O170" s="66"/>
      <c r="P170" s="204">
        <f>O170*H170</f>
        <v>0</v>
      </c>
      <c r="Q170" s="204">
        <v>0</v>
      </c>
      <c r="R170" s="204">
        <f>Q170*H170</f>
        <v>0</v>
      </c>
      <c r="S170" s="204">
        <v>0</v>
      </c>
      <c r="T170" s="205">
        <f>S170*H170</f>
        <v>0</v>
      </c>
      <c r="U170" s="36"/>
      <c r="V170" s="36"/>
      <c r="W170" s="36"/>
      <c r="X170" s="36"/>
      <c r="Y170" s="36"/>
      <c r="Z170" s="36"/>
      <c r="AA170" s="36"/>
      <c r="AB170" s="36"/>
      <c r="AC170" s="36"/>
      <c r="AD170" s="36"/>
      <c r="AE170" s="36"/>
      <c r="AR170" s="206" t="s">
        <v>259</v>
      </c>
      <c r="AT170" s="206" t="s">
        <v>254</v>
      </c>
      <c r="AU170" s="206" t="s">
        <v>89</v>
      </c>
      <c r="AY170" s="18" t="s">
        <v>127</v>
      </c>
      <c r="BE170" s="207">
        <f>IF(N170="základní",J170,0)</f>
        <v>0</v>
      </c>
      <c r="BF170" s="207">
        <f>IF(N170="snížená",J170,0)</f>
        <v>0</v>
      </c>
      <c r="BG170" s="207">
        <f>IF(N170="zákl. přenesená",J170,0)</f>
        <v>0</v>
      </c>
      <c r="BH170" s="207">
        <f>IF(N170="sníž. přenesená",J170,0)</f>
        <v>0</v>
      </c>
      <c r="BI170" s="207">
        <f>IF(N170="nulová",J170,0)</f>
        <v>0</v>
      </c>
      <c r="BJ170" s="18" t="s">
        <v>87</v>
      </c>
      <c r="BK170" s="207">
        <f>ROUND(I170*H170,2)</f>
        <v>0</v>
      </c>
      <c r="BL170" s="18" t="s">
        <v>259</v>
      </c>
      <c r="BM170" s="206" t="s">
        <v>341</v>
      </c>
    </row>
    <row r="171" spans="1:65" s="2" customFormat="1" ht="58.5">
      <c r="A171" s="36"/>
      <c r="B171" s="37"/>
      <c r="C171" s="38"/>
      <c r="D171" s="208" t="s">
        <v>275</v>
      </c>
      <c r="E171" s="38"/>
      <c r="F171" s="209" t="s">
        <v>334</v>
      </c>
      <c r="G171" s="38"/>
      <c r="H171" s="38"/>
      <c r="I171" s="117"/>
      <c r="J171" s="38"/>
      <c r="K171" s="38"/>
      <c r="L171" s="41"/>
      <c r="M171" s="210"/>
      <c r="N171" s="211"/>
      <c r="O171" s="66"/>
      <c r="P171" s="66"/>
      <c r="Q171" s="66"/>
      <c r="R171" s="66"/>
      <c r="S171" s="66"/>
      <c r="T171" s="67"/>
      <c r="U171" s="36"/>
      <c r="V171" s="36"/>
      <c r="W171" s="36"/>
      <c r="X171" s="36"/>
      <c r="Y171" s="36"/>
      <c r="Z171" s="36"/>
      <c r="AA171" s="36"/>
      <c r="AB171" s="36"/>
      <c r="AC171" s="36"/>
      <c r="AD171" s="36"/>
      <c r="AE171" s="36"/>
      <c r="AT171" s="18" t="s">
        <v>275</v>
      </c>
      <c r="AU171" s="18" t="s">
        <v>89</v>
      </c>
    </row>
    <row r="172" spans="1:65" s="13" customFormat="1" ht="11.25">
      <c r="B172" s="228"/>
      <c r="C172" s="229"/>
      <c r="D172" s="208" t="s">
        <v>261</v>
      </c>
      <c r="E172" s="230" t="s">
        <v>42</v>
      </c>
      <c r="F172" s="231" t="s">
        <v>342</v>
      </c>
      <c r="G172" s="229"/>
      <c r="H172" s="232">
        <v>42.38</v>
      </c>
      <c r="I172" s="233"/>
      <c r="J172" s="229"/>
      <c r="K172" s="229"/>
      <c r="L172" s="234"/>
      <c r="M172" s="235"/>
      <c r="N172" s="236"/>
      <c r="O172" s="236"/>
      <c r="P172" s="236"/>
      <c r="Q172" s="236"/>
      <c r="R172" s="236"/>
      <c r="S172" s="236"/>
      <c r="T172" s="237"/>
      <c r="AT172" s="238" t="s">
        <v>261</v>
      </c>
      <c r="AU172" s="238" t="s">
        <v>89</v>
      </c>
      <c r="AV172" s="13" t="s">
        <v>89</v>
      </c>
      <c r="AW172" s="13" t="s">
        <v>40</v>
      </c>
      <c r="AX172" s="13" t="s">
        <v>80</v>
      </c>
      <c r="AY172" s="238" t="s">
        <v>127</v>
      </c>
    </row>
    <row r="173" spans="1:65" s="13" customFormat="1" ht="22.5">
      <c r="B173" s="228"/>
      <c r="C173" s="229"/>
      <c r="D173" s="208" t="s">
        <v>261</v>
      </c>
      <c r="E173" s="230" t="s">
        <v>42</v>
      </c>
      <c r="F173" s="231" t="s">
        <v>343</v>
      </c>
      <c r="G173" s="229"/>
      <c r="H173" s="232">
        <v>145.934</v>
      </c>
      <c r="I173" s="233"/>
      <c r="J173" s="229"/>
      <c r="K173" s="229"/>
      <c r="L173" s="234"/>
      <c r="M173" s="235"/>
      <c r="N173" s="236"/>
      <c r="O173" s="236"/>
      <c r="P173" s="236"/>
      <c r="Q173" s="236"/>
      <c r="R173" s="236"/>
      <c r="S173" s="236"/>
      <c r="T173" s="237"/>
      <c r="AT173" s="238" t="s">
        <v>261</v>
      </c>
      <c r="AU173" s="238" t="s">
        <v>89</v>
      </c>
      <c r="AV173" s="13" t="s">
        <v>89</v>
      </c>
      <c r="AW173" s="13" t="s">
        <v>40</v>
      </c>
      <c r="AX173" s="13" t="s">
        <v>80</v>
      </c>
      <c r="AY173" s="238" t="s">
        <v>127</v>
      </c>
    </row>
    <row r="174" spans="1:65" s="14" customFormat="1" ht="11.25">
      <c r="B174" s="239"/>
      <c r="C174" s="240"/>
      <c r="D174" s="208" t="s">
        <v>261</v>
      </c>
      <c r="E174" s="241" t="s">
        <v>42</v>
      </c>
      <c r="F174" s="242" t="s">
        <v>264</v>
      </c>
      <c r="G174" s="240"/>
      <c r="H174" s="243">
        <v>188.31399999999999</v>
      </c>
      <c r="I174" s="244"/>
      <c r="J174" s="240"/>
      <c r="K174" s="240"/>
      <c r="L174" s="245"/>
      <c r="M174" s="246"/>
      <c r="N174" s="247"/>
      <c r="O174" s="247"/>
      <c r="P174" s="247"/>
      <c r="Q174" s="247"/>
      <c r="R174" s="247"/>
      <c r="S174" s="247"/>
      <c r="T174" s="248"/>
      <c r="AT174" s="249" t="s">
        <v>261</v>
      </c>
      <c r="AU174" s="249" t="s">
        <v>89</v>
      </c>
      <c r="AV174" s="14" t="s">
        <v>259</v>
      </c>
      <c r="AW174" s="14" t="s">
        <v>40</v>
      </c>
      <c r="AX174" s="14" t="s">
        <v>87</v>
      </c>
      <c r="AY174" s="249" t="s">
        <v>127</v>
      </c>
    </row>
    <row r="175" spans="1:65" s="2" customFormat="1" ht="36" customHeight="1">
      <c r="A175" s="36"/>
      <c r="B175" s="37"/>
      <c r="C175" s="219" t="s">
        <v>344</v>
      </c>
      <c r="D175" s="219" t="s">
        <v>254</v>
      </c>
      <c r="E175" s="220" t="s">
        <v>345</v>
      </c>
      <c r="F175" s="221" t="s">
        <v>346</v>
      </c>
      <c r="G175" s="222" t="s">
        <v>306</v>
      </c>
      <c r="H175" s="223">
        <v>501.48</v>
      </c>
      <c r="I175" s="224"/>
      <c r="J175" s="225">
        <f>ROUND(I175*H175,2)</f>
        <v>0</v>
      </c>
      <c r="K175" s="221" t="s">
        <v>258</v>
      </c>
      <c r="L175" s="41"/>
      <c r="M175" s="226" t="s">
        <v>42</v>
      </c>
      <c r="N175" s="227" t="s">
        <v>51</v>
      </c>
      <c r="O175" s="66"/>
      <c r="P175" s="204">
        <f>O175*H175</f>
        <v>0</v>
      </c>
      <c r="Q175" s="204">
        <v>0</v>
      </c>
      <c r="R175" s="204">
        <f>Q175*H175</f>
        <v>0</v>
      </c>
      <c r="S175" s="204">
        <v>0</v>
      </c>
      <c r="T175" s="205">
        <f>S175*H175</f>
        <v>0</v>
      </c>
      <c r="U175" s="36"/>
      <c r="V175" s="36"/>
      <c r="W175" s="36"/>
      <c r="X175" s="36"/>
      <c r="Y175" s="36"/>
      <c r="Z175" s="36"/>
      <c r="AA175" s="36"/>
      <c r="AB175" s="36"/>
      <c r="AC175" s="36"/>
      <c r="AD175" s="36"/>
      <c r="AE175" s="36"/>
      <c r="AR175" s="206" t="s">
        <v>259</v>
      </c>
      <c r="AT175" s="206" t="s">
        <v>254</v>
      </c>
      <c r="AU175" s="206" t="s">
        <v>89</v>
      </c>
      <c r="AY175" s="18" t="s">
        <v>127</v>
      </c>
      <c r="BE175" s="207">
        <f>IF(N175="základní",J175,0)</f>
        <v>0</v>
      </c>
      <c r="BF175" s="207">
        <f>IF(N175="snížená",J175,0)</f>
        <v>0</v>
      </c>
      <c r="BG175" s="207">
        <f>IF(N175="zákl. přenesená",J175,0)</f>
        <v>0</v>
      </c>
      <c r="BH175" s="207">
        <f>IF(N175="sníž. přenesená",J175,0)</f>
        <v>0</v>
      </c>
      <c r="BI175" s="207">
        <f>IF(N175="nulová",J175,0)</f>
        <v>0</v>
      </c>
      <c r="BJ175" s="18" t="s">
        <v>87</v>
      </c>
      <c r="BK175" s="207">
        <f>ROUND(I175*H175,2)</f>
        <v>0</v>
      </c>
      <c r="BL175" s="18" t="s">
        <v>259</v>
      </c>
      <c r="BM175" s="206" t="s">
        <v>347</v>
      </c>
    </row>
    <row r="176" spans="1:65" s="2" customFormat="1" ht="58.5">
      <c r="A176" s="36"/>
      <c r="B176" s="37"/>
      <c r="C176" s="38"/>
      <c r="D176" s="208" t="s">
        <v>275</v>
      </c>
      <c r="E176" s="38"/>
      <c r="F176" s="209" t="s">
        <v>334</v>
      </c>
      <c r="G176" s="38"/>
      <c r="H176" s="38"/>
      <c r="I176" s="117"/>
      <c r="J176" s="38"/>
      <c r="K176" s="38"/>
      <c r="L176" s="41"/>
      <c r="M176" s="210"/>
      <c r="N176" s="211"/>
      <c r="O176" s="66"/>
      <c r="P176" s="66"/>
      <c r="Q176" s="66"/>
      <c r="R176" s="66"/>
      <c r="S176" s="66"/>
      <c r="T176" s="67"/>
      <c r="U176" s="36"/>
      <c r="V176" s="36"/>
      <c r="W176" s="36"/>
      <c r="X176" s="36"/>
      <c r="Y176" s="36"/>
      <c r="Z176" s="36"/>
      <c r="AA176" s="36"/>
      <c r="AB176" s="36"/>
      <c r="AC176" s="36"/>
      <c r="AD176" s="36"/>
      <c r="AE176" s="36"/>
      <c r="AT176" s="18" t="s">
        <v>275</v>
      </c>
      <c r="AU176" s="18" t="s">
        <v>89</v>
      </c>
    </row>
    <row r="177" spans="1:65" s="13" customFormat="1" ht="11.25">
      <c r="B177" s="228"/>
      <c r="C177" s="229"/>
      <c r="D177" s="208" t="s">
        <v>261</v>
      </c>
      <c r="E177" s="230" t="s">
        <v>42</v>
      </c>
      <c r="F177" s="231" t="s">
        <v>348</v>
      </c>
      <c r="G177" s="229"/>
      <c r="H177" s="232">
        <v>122.4</v>
      </c>
      <c r="I177" s="233"/>
      <c r="J177" s="229"/>
      <c r="K177" s="229"/>
      <c r="L177" s="234"/>
      <c r="M177" s="235"/>
      <c r="N177" s="236"/>
      <c r="O177" s="236"/>
      <c r="P177" s="236"/>
      <c r="Q177" s="236"/>
      <c r="R177" s="236"/>
      <c r="S177" s="236"/>
      <c r="T177" s="237"/>
      <c r="AT177" s="238" t="s">
        <v>261</v>
      </c>
      <c r="AU177" s="238" t="s">
        <v>89</v>
      </c>
      <c r="AV177" s="13" t="s">
        <v>89</v>
      </c>
      <c r="AW177" s="13" t="s">
        <v>40</v>
      </c>
      <c r="AX177" s="13" t="s">
        <v>80</v>
      </c>
      <c r="AY177" s="238" t="s">
        <v>127</v>
      </c>
    </row>
    <row r="178" spans="1:65" s="13" customFormat="1" ht="22.5">
      <c r="B178" s="228"/>
      <c r="C178" s="229"/>
      <c r="D178" s="208" t="s">
        <v>261</v>
      </c>
      <c r="E178" s="230" t="s">
        <v>42</v>
      </c>
      <c r="F178" s="231" t="s">
        <v>349</v>
      </c>
      <c r="G178" s="229"/>
      <c r="H178" s="232">
        <v>379.08</v>
      </c>
      <c r="I178" s="233"/>
      <c r="J178" s="229"/>
      <c r="K178" s="229"/>
      <c r="L178" s="234"/>
      <c r="M178" s="235"/>
      <c r="N178" s="236"/>
      <c r="O178" s="236"/>
      <c r="P178" s="236"/>
      <c r="Q178" s="236"/>
      <c r="R178" s="236"/>
      <c r="S178" s="236"/>
      <c r="T178" s="237"/>
      <c r="AT178" s="238" t="s">
        <v>261</v>
      </c>
      <c r="AU178" s="238" t="s">
        <v>89</v>
      </c>
      <c r="AV178" s="13" t="s">
        <v>89</v>
      </c>
      <c r="AW178" s="13" t="s">
        <v>40</v>
      </c>
      <c r="AX178" s="13" t="s">
        <v>80</v>
      </c>
      <c r="AY178" s="238" t="s">
        <v>127</v>
      </c>
    </row>
    <row r="179" spans="1:65" s="14" customFormat="1" ht="11.25">
      <c r="B179" s="239"/>
      <c r="C179" s="240"/>
      <c r="D179" s="208" t="s">
        <v>261</v>
      </c>
      <c r="E179" s="241" t="s">
        <v>42</v>
      </c>
      <c r="F179" s="242" t="s">
        <v>264</v>
      </c>
      <c r="G179" s="240"/>
      <c r="H179" s="243">
        <v>501.48</v>
      </c>
      <c r="I179" s="244"/>
      <c r="J179" s="240"/>
      <c r="K179" s="240"/>
      <c r="L179" s="245"/>
      <c r="M179" s="246"/>
      <c r="N179" s="247"/>
      <c r="O179" s="247"/>
      <c r="P179" s="247"/>
      <c r="Q179" s="247"/>
      <c r="R179" s="247"/>
      <c r="S179" s="247"/>
      <c r="T179" s="248"/>
      <c r="AT179" s="249" t="s">
        <v>261</v>
      </c>
      <c r="AU179" s="249" t="s">
        <v>89</v>
      </c>
      <c r="AV179" s="14" t="s">
        <v>259</v>
      </c>
      <c r="AW179" s="14" t="s">
        <v>40</v>
      </c>
      <c r="AX179" s="14" t="s">
        <v>87</v>
      </c>
      <c r="AY179" s="249" t="s">
        <v>127</v>
      </c>
    </row>
    <row r="180" spans="1:65" s="2" customFormat="1" ht="24" customHeight="1">
      <c r="A180" s="36"/>
      <c r="B180" s="37"/>
      <c r="C180" s="219" t="s">
        <v>350</v>
      </c>
      <c r="D180" s="219" t="s">
        <v>254</v>
      </c>
      <c r="E180" s="220" t="s">
        <v>351</v>
      </c>
      <c r="F180" s="221" t="s">
        <v>352</v>
      </c>
      <c r="G180" s="222" t="s">
        <v>306</v>
      </c>
      <c r="H180" s="223">
        <v>360.8</v>
      </c>
      <c r="I180" s="224"/>
      <c r="J180" s="225">
        <f>ROUND(I180*H180,2)</f>
        <v>0</v>
      </c>
      <c r="K180" s="221" t="s">
        <v>258</v>
      </c>
      <c r="L180" s="41"/>
      <c r="M180" s="226" t="s">
        <v>42</v>
      </c>
      <c r="N180" s="227" t="s">
        <v>51</v>
      </c>
      <c r="O180" s="66"/>
      <c r="P180" s="204">
        <f>O180*H180</f>
        <v>0</v>
      </c>
      <c r="Q180" s="204">
        <v>1.5E-3</v>
      </c>
      <c r="R180" s="204">
        <f>Q180*H180</f>
        <v>0.54120000000000001</v>
      </c>
      <c r="S180" s="204">
        <v>0</v>
      </c>
      <c r="T180" s="205">
        <f>S180*H180</f>
        <v>0</v>
      </c>
      <c r="U180" s="36"/>
      <c r="V180" s="36"/>
      <c r="W180" s="36"/>
      <c r="X180" s="36"/>
      <c r="Y180" s="36"/>
      <c r="Z180" s="36"/>
      <c r="AA180" s="36"/>
      <c r="AB180" s="36"/>
      <c r="AC180" s="36"/>
      <c r="AD180" s="36"/>
      <c r="AE180" s="36"/>
      <c r="AR180" s="206" t="s">
        <v>259</v>
      </c>
      <c r="AT180" s="206" t="s">
        <v>254</v>
      </c>
      <c r="AU180" s="206" t="s">
        <v>89</v>
      </c>
      <c r="AY180" s="18" t="s">
        <v>127</v>
      </c>
      <c r="BE180" s="207">
        <f>IF(N180="základní",J180,0)</f>
        <v>0</v>
      </c>
      <c r="BF180" s="207">
        <f>IF(N180="snížená",J180,0)</f>
        <v>0</v>
      </c>
      <c r="BG180" s="207">
        <f>IF(N180="zákl. přenesená",J180,0)</f>
        <v>0</v>
      </c>
      <c r="BH180" s="207">
        <f>IF(N180="sníž. přenesená",J180,0)</f>
        <v>0</v>
      </c>
      <c r="BI180" s="207">
        <f>IF(N180="nulová",J180,0)</f>
        <v>0</v>
      </c>
      <c r="BJ180" s="18" t="s">
        <v>87</v>
      </c>
      <c r="BK180" s="207">
        <f>ROUND(I180*H180,2)</f>
        <v>0</v>
      </c>
      <c r="BL180" s="18" t="s">
        <v>259</v>
      </c>
      <c r="BM180" s="206" t="s">
        <v>353</v>
      </c>
    </row>
    <row r="181" spans="1:65" s="2" customFormat="1" ht="48.75">
      <c r="A181" s="36"/>
      <c r="B181" s="37"/>
      <c r="C181" s="38"/>
      <c r="D181" s="208" t="s">
        <v>275</v>
      </c>
      <c r="E181" s="38"/>
      <c r="F181" s="209" t="s">
        <v>354</v>
      </c>
      <c r="G181" s="38"/>
      <c r="H181" s="38"/>
      <c r="I181" s="117"/>
      <c r="J181" s="38"/>
      <c r="K181" s="38"/>
      <c r="L181" s="41"/>
      <c r="M181" s="210"/>
      <c r="N181" s="211"/>
      <c r="O181" s="66"/>
      <c r="P181" s="66"/>
      <c r="Q181" s="66"/>
      <c r="R181" s="66"/>
      <c r="S181" s="66"/>
      <c r="T181" s="67"/>
      <c r="U181" s="36"/>
      <c r="V181" s="36"/>
      <c r="W181" s="36"/>
      <c r="X181" s="36"/>
      <c r="Y181" s="36"/>
      <c r="Z181" s="36"/>
      <c r="AA181" s="36"/>
      <c r="AB181" s="36"/>
      <c r="AC181" s="36"/>
      <c r="AD181" s="36"/>
      <c r="AE181" s="36"/>
      <c r="AT181" s="18" t="s">
        <v>275</v>
      </c>
      <c r="AU181" s="18" t="s">
        <v>89</v>
      </c>
    </row>
    <row r="182" spans="1:65" s="15" customFormat="1" ht="11.25">
      <c r="B182" s="250"/>
      <c r="C182" s="251"/>
      <c r="D182" s="208" t="s">
        <v>261</v>
      </c>
      <c r="E182" s="252" t="s">
        <v>42</v>
      </c>
      <c r="F182" s="253" t="s">
        <v>355</v>
      </c>
      <c r="G182" s="251"/>
      <c r="H182" s="252" t="s">
        <v>42</v>
      </c>
      <c r="I182" s="254"/>
      <c r="J182" s="251"/>
      <c r="K182" s="251"/>
      <c r="L182" s="255"/>
      <c r="M182" s="256"/>
      <c r="N182" s="257"/>
      <c r="O182" s="257"/>
      <c r="P182" s="257"/>
      <c r="Q182" s="257"/>
      <c r="R182" s="257"/>
      <c r="S182" s="257"/>
      <c r="T182" s="258"/>
      <c r="AT182" s="259" t="s">
        <v>261</v>
      </c>
      <c r="AU182" s="259" t="s">
        <v>89</v>
      </c>
      <c r="AV182" s="15" t="s">
        <v>87</v>
      </c>
      <c r="AW182" s="15" t="s">
        <v>40</v>
      </c>
      <c r="AX182" s="15" t="s">
        <v>80</v>
      </c>
      <c r="AY182" s="259" t="s">
        <v>127</v>
      </c>
    </row>
    <row r="183" spans="1:65" s="13" customFormat="1" ht="11.25">
      <c r="B183" s="228"/>
      <c r="C183" s="229"/>
      <c r="D183" s="208" t="s">
        <v>261</v>
      </c>
      <c r="E183" s="230" t="s">
        <v>42</v>
      </c>
      <c r="F183" s="231" t="s">
        <v>356</v>
      </c>
      <c r="G183" s="229"/>
      <c r="H183" s="232">
        <v>87.7</v>
      </c>
      <c r="I183" s="233"/>
      <c r="J183" s="229"/>
      <c r="K183" s="229"/>
      <c r="L183" s="234"/>
      <c r="M183" s="235"/>
      <c r="N183" s="236"/>
      <c r="O183" s="236"/>
      <c r="P183" s="236"/>
      <c r="Q183" s="236"/>
      <c r="R183" s="236"/>
      <c r="S183" s="236"/>
      <c r="T183" s="237"/>
      <c r="AT183" s="238" t="s">
        <v>261</v>
      </c>
      <c r="AU183" s="238" t="s">
        <v>89</v>
      </c>
      <c r="AV183" s="13" t="s">
        <v>89</v>
      </c>
      <c r="AW183" s="13" t="s">
        <v>40</v>
      </c>
      <c r="AX183" s="13" t="s">
        <v>80</v>
      </c>
      <c r="AY183" s="238" t="s">
        <v>127</v>
      </c>
    </row>
    <row r="184" spans="1:65" s="13" customFormat="1" ht="11.25">
      <c r="B184" s="228"/>
      <c r="C184" s="229"/>
      <c r="D184" s="208" t="s">
        <v>261</v>
      </c>
      <c r="E184" s="230" t="s">
        <v>42</v>
      </c>
      <c r="F184" s="231" t="s">
        <v>357</v>
      </c>
      <c r="G184" s="229"/>
      <c r="H184" s="232">
        <v>273.10000000000002</v>
      </c>
      <c r="I184" s="233"/>
      <c r="J184" s="229"/>
      <c r="K184" s="229"/>
      <c r="L184" s="234"/>
      <c r="M184" s="235"/>
      <c r="N184" s="236"/>
      <c r="O184" s="236"/>
      <c r="P184" s="236"/>
      <c r="Q184" s="236"/>
      <c r="R184" s="236"/>
      <c r="S184" s="236"/>
      <c r="T184" s="237"/>
      <c r="AT184" s="238" t="s">
        <v>261</v>
      </c>
      <c r="AU184" s="238" t="s">
        <v>89</v>
      </c>
      <c r="AV184" s="13" t="s">
        <v>89</v>
      </c>
      <c r="AW184" s="13" t="s">
        <v>40</v>
      </c>
      <c r="AX184" s="13" t="s">
        <v>80</v>
      </c>
      <c r="AY184" s="238" t="s">
        <v>127</v>
      </c>
    </row>
    <row r="185" spans="1:65" s="14" customFormat="1" ht="11.25">
      <c r="B185" s="239"/>
      <c r="C185" s="240"/>
      <c r="D185" s="208" t="s">
        <v>261</v>
      </c>
      <c r="E185" s="241" t="s">
        <v>42</v>
      </c>
      <c r="F185" s="242" t="s">
        <v>264</v>
      </c>
      <c r="G185" s="240"/>
      <c r="H185" s="243">
        <v>360.8</v>
      </c>
      <c r="I185" s="244"/>
      <c r="J185" s="240"/>
      <c r="K185" s="240"/>
      <c r="L185" s="245"/>
      <c r="M185" s="246"/>
      <c r="N185" s="247"/>
      <c r="O185" s="247"/>
      <c r="P185" s="247"/>
      <c r="Q185" s="247"/>
      <c r="R185" s="247"/>
      <c r="S185" s="247"/>
      <c r="T185" s="248"/>
      <c r="AT185" s="249" t="s">
        <v>261</v>
      </c>
      <c r="AU185" s="249" t="s">
        <v>89</v>
      </c>
      <c r="AV185" s="14" t="s">
        <v>259</v>
      </c>
      <c r="AW185" s="14" t="s">
        <v>40</v>
      </c>
      <c r="AX185" s="14" t="s">
        <v>87</v>
      </c>
      <c r="AY185" s="249" t="s">
        <v>127</v>
      </c>
    </row>
    <row r="186" spans="1:65" s="2" customFormat="1" ht="36" customHeight="1">
      <c r="A186" s="36"/>
      <c r="B186" s="37"/>
      <c r="C186" s="219" t="s">
        <v>358</v>
      </c>
      <c r="D186" s="219" t="s">
        <v>254</v>
      </c>
      <c r="E186" s="220" t="s">
        <v>359</v>
      </c>
      <c r="F186" s="221" t="s">
        <v>360</v>
      </c>
      <c r="G186" s="222" t="s">
        <v>257</v>
      </c>
      <c r="H186" s="223">
        <v>313.435</v>
      </c>
      <c r="I186" s="224"/>
      <c r="J186" s="225">
        <f>ROUND(I186*H186,2)</f>
        <v>0</v>
      </c>
      <c r="K186" s="221" t="s">
        <v>258</v>
      </c>
      <c r="L186" s="41"/>
      <c r="M186" s="226" t="s">
        <v>42</v>
      </c>
      <c r="N186" s="227" t="s">
        <v>51</v>
      </c>
      <c r="O186" s="66"/>
      <c r="P186" s="204">
        <f>O186*H186</f>
        <v>0</v>
      </c>
      <c r="Q186" s="204">
        <v>4.3800000000000002E-3</v>
      </c>
      <c r="R186" s="204">
        <f>Q186*H186</f>
        <v>1.3728453</v>
      </c>
      <c r="S186" s="204">
        <v>0</v>
      </c>
      <c r="T186" s="205">
        <f>S186*H186</f>
        <v>0</v>
      </c>
      <c r="U186" s="36"/>
      <c r="V186" s="36"/>
      <c r="W186" s="36"/>
      <c r="X186" s="36"/>
      <c r="Y186" s="36"/>
      <c r="Z186" s="36"/>
      <c r="AA186" s="36"/>
      <c r="AB186" s="36"/>
      <c r="AC186" s="36"/>
      <c r="AD186" s="36"/>
      <c r="AE186" s="36"/>
      <c r="AR186" s="206" t="s">
        <v>259</v>
      </c>
      <c r="AT186" s="206" t="s">
        <v>254</v>
      </c>
      <c r="AU186" s="206" t="s">
        <v>89</v>
      </c>
      <c r="AY186" s="18" t="s">
        <v>127</v>
      </c>
      <c r="BE186" s="207">
        <f>IF(N186="základní",J186,0)</f>
        <v>0</v>
      </c>
      <c r="BF186" s="207">
        <f>IF(N186="snížená",J186,0)</f>
        <v>0</v>
      </c>
      <c r="BG186" s="207">
        <f>IF(N186="zákl. přenesená",J186,0)</f>
        <v>0</v>
      </c>
      <c r="BH186" s="207">
        <f>IF(N186="sníž. přenesená",J186,0)</f>
        <v>0</v>
      </c>
      <c r="BI186" s="207">
        <f>IF(N186="nulová",J186,0)</f>
        <v>0</v>
      </c>
      <c r="BJ186" s="18" t="s">
        <v>87</v>
      </c>
      <c r="BK186" s="207">
        <f>ROUND(I186*H186,2)</f>
        <v>0</v>
      </c>
      <c r="BL186" s="18" t="s">
        <v>259</v>
      </c>
      <c r="BM186" s="206" t="s">
        <v>361</v>
      </c>
    </row>
    <row r="187" spans="1:65" s="2" customFormat="1" ht="29.25">
      <c r="A187" s="36"/>
      <c r="B187" s="37"/>
      <c r="C187" s="38"/>
      <c r="D187" s="208" t="s">
        <v>275</v>
      </c>
      <c r="E187" s="38"/>
      <c r="F187" s="209" t="s">
        <v>316</v>
      </c>
      <c r="G187" s="38"/>
      <c r="H187" s="38"/>
      <c r="I187" s="117"/>
      <c r="J187" s="38"/>
      <c r="K187" s="38"/>
      <c r="L187" s="41"/>
      <c r="M187" s="210"/>
      <c r="N187" s="211"/>
      <c r="O187" s="66"/>
      <c r="P187" s="66"/>
      <c r="Q187" s="66"/>
      <c r="R187" s="66"/>
      <c r="S187" s="66"/>
      <c r="T187" s="67"/>
      <c r="U187" s="36"/>
      <c r="V187" s="36"/>
      <c r="W187" s="36"/>
      <c r="X187" s="36"/>
      <c r="Y187" s="36"/>
      <c r="Z187" s="36"/>
      <c r="AA187" s="36"/>
      <c r="AB187" s="36"/>
      <c r="AC187" s="36"/>
      <c r="AD187" s="36"/>
      <c r="AE187" s="36"/>
      <c r="AT187" s="18" t="s">
        <v>275</v>
      </c>
      <c r="AU187" s="18" t="s">
        <v>89</v>
      </c>
    </row>
    <row r="188" spans="1:65" s="13" customFormat="1" ht="11.25">
      <c r="B188" s="228"/>
      <c r="C188" s="229"/>
      <c r="D188" s="208" t="s">
        <v>261</v>
      </c>
      <c r="E188" s="230" t="s">
        <v>42</v>
      </c>
      <c r="F188" s="231" t="s">
        <v>317</v>
      </c>
      <c r="G188" s="229"/>
      <c r="H188" s="232">
        <v>46.38</v>
      </c>
      <c r="I188" s="233"/>
      <c r="J188" s="229"/>
      <c r="K188" s="229"/>
      <c r="L188" s="234"/>
      <c r="M188" s="235"/>
      <c r="N188" s="236"/>
      <c r="O188" s="236"/>
      <c r="P188" s="236"/>
      <c r="Q188" s="236"/>
      <c r="R188" s="236"/>
      <c r="S188" s="236"/>
      <c r="T188" s="237"/>
      <c r="AT188" s="238" t="s">
        <v>261</v>
      </c>
      <c r="AU188" s="238" t="s">
        <v>89</v>
      </c>
      <c r="AV188" s="13" t="s">
        <v>89</v>
      </c>
      <c r="AW188" s="13" t="s">
        <v>40</v>
      </c>
      <c r="AX188" s="13" t="s">
        <v>80</v>
      </c>
      <c r="AY188" s="238" t="s">
        <v>127</v>
      </c>
    </row>
    <row r="189" spans="1:65" s="13" customFormat="1" ht="22.5">
      <c r="B189" s="228"/>
      <c r="C189" s="229"/>
      <c r="D189" s="208" t="s">
        <v>261</v>
      </c>
      <c r="E189" s="230" t="s">
        <v>42</v>
      </c>
      <c r="F189" s="231" t="s">
        <v>318</v>
      </c>
      <c r="G189" s="229"/>
      <c r="H189" s="232">
        <v>179.70599999999999</v>
      </c>
      <c r="I189" s="233"/>
      <c r="J189" s="229"/>
      <c r="K189" s="229"/>
      <c r="L189" s="234"/>
      <c r="M189" s="235"/>
      <c r="N189" s="236"/>
      <c r="O189" s="236"/>
      <c r="P189" s="236"/>
      <c r="Q189" s="236"/>
      <c r="R189" s="236"/>
      <c r="S189" s="236"/>
      <c r="T189" s="237"/>
      <c r="AT189" s="238" t="s">
        <v>261</v>
      </c>
      <c r="AU189" s="238" t="s">
        <v>89</v>
      </c>
      <c r="AV189" s="13" t="s">
        <v>89</v>
      </c>
      <c r="AW189" s="13" t="s">
        <v>40</v>
      </c>
      <c r="AX189" s="13" t="s">
        <v>80</v>
      </c>
      <c r="AY189" s="238" t="s">
        <v>127</v>
      </c>
    </row>
    <row r="190" spans="1:65" s="13" customFormat="1" ht="11.25">
      <c r="B190" s="228"/>
      <c r="C190" s="229"/>
      <c r="D190" s="208" t="s">
        <v>261</v>
      </c>
      <c r="E190" s="230" t="s">
        <v>42</v>
      </c>
      <c r="F190" s="231" t="s">
        <v>362</v>
      </c>
      <c r="G190" s="229"/>
      <c r="H190" s="232">
        <v>21.934000000000001</v>
      </c>
      <c r="I190" s="233"/>
      <c r="J190" s="229"/>
      <c r="K190" s="229"/>
      <c r="L190" s="234"/>
      <c r="M190" s="235"/>
      <c r="N190" s="236"/>
      <c r="O190" s="236"/>
      <c r="P190" s="236"/>
      <c r="Q190" s="236"/>
      <c r="R190" s="236"/>
      <c r="S190" s="236"/>
      <c r="T190" s="237"/>
      <c r="AT190" s="238" t="s">
        <v>261</v>
      </c>
      <c r="AU190" s="238" t="s">
        <v>89</v>
      </c>
      <c r="AV190" s="13" t="s">
        <v>89</v>
      </c>
      <c r="AW190" s="13" t="s">
        <v>40</v>
      </c>
      <c r="AX190" s="13" t="s">
        <v>80</v>
      </c>
      <c r="AY190" s="238" t="s">
        <v>127</v>
      </c>
    </row>
    <row r="191" spans="1:65" s="13" customFormat="1" ht="22.5">
      <c r="B191" s="228"/>
      <c r="C191" s="229"/>
      <c r="D191" s="208" t="s">
        <v>261</v>
      </c>
      <c r="E191" s="230" t="s">
        <v>42</v>
      </c>
      <c r="F191" s="231" t="s">
        <v>363</v>
      </c>
      <c r="G191" s="229"/>
      <c r="H191" s="232">
        <v>65.415000000000006</v>
      </c>
      <c r="I191" s="233"/>
      <c r="J191" s="229"/>
      <c r="K191" s="229"/>
      <c r="L191" s="234"/>
      <c r="M191" s="235"/>
      <c r="N191" s="236"/>
      <c r="O191" s="236"/>
      <c r="P191" s="236"/>
      <c r="Q191" s="236"/>
      <c r="R191" s="236"/>
      <c r="S191" s="236"/>
      <c r="T191" s="237"/>
      <c r="AT191" s="238" t="s">
        <v>261</v>
      </c>
      <c r="AU191" s="238" t="s">
        <v>89</v>
      </c>
      <c r="AV191" s="13" t="s">
        <v>89</v>
      </c>
      <c r="AW191" s="13" t="s">
        <v>40</v>
      </c>
      <c r="AX191" s="13" t="s">
        <v>80</v>
      </c>
      <c r="AY191" s="238" t="s">
        <v>127</v>
      </c>
    </row>
    <row r="192" spans="1:65" s="14" customFormat="1" ht="11.25">
      <c r="B192" s="239"/>
      <c r="C192" s="240"/>
      <c r="D192" s="208" t="s">
        <v>261</v>
      </c>
      <c r="E192" s="241" t="s">
        <v>42</v>
      </c>
      <c r="F192" s="242" t="s">
        <v>264</v>
      </c>
      <c r="G192" s="240"/>
      <c r="H192" s="243">
        <v>313.435</v>
      </c>
      <c r="I192" s="244"/>
      <c r="J192" s="240"/>
      <c r="K192" s="240"/>
      <c r="L192" s="245"/>
      <c r="M192" s="246"/>
      <c r="N192" s="247"/>
      <c r="O192" s="247"/>
      <c r="P192" s="247"/>
      <c r="Q192" s="247"/>
      <c r="R192" s="247"/>
      <c r="S192" s="247"/>
      <c r="T192" s="248"/>
      <c r="AT192" s="249" t="s">
        <v>261</v>
      </c>
      <c r="AU192" s="249" t="s">
        <v>89</v>
      </c>
      <c r="AV192" s="14" t="s">
        <v>259</v>
      </c>
      <c r="AW192" s="14" t="s">
        <v>40</v>
      </c>
      <c r="AX192" s="14" t="s">
        <v>87</v>
      </c>
      <c r="AY192" s="249" t="s">
        <v>127</v>
      </c>
    </row>
    <row r="193" spans="1:65" s="2" customFormat="1" ht="48" customHeight="1">
      <c r="A193" s="36"/>
      <c r="B193" s="37"/>
      <c r="C193" s="219" t="s">
        <v>364</v>
      </c>
      <c r="D193" s="219" t="s">
        <v>254</v>
      </c>
      <c r="E193" s="220" t="s">
        <v>365</v>
      </c>
      <c r="F193" s="221" t="s">
        <v>366</v>
      </c>
      <c r="G193" s="222" t="s">
        <v>306</v>
      </c>
      <c r="H193" s="223">
        <v>50.148000000000003</v>
      </c>
      <c r="I193" s="224"/>
      <c r="J193" s="225">
        <f>ROUND(I193*H193,2)</f>
        <v>0</v>
      </c>
      <c r="K193" s="221" t="s">
        <v>258</v>
      </c>
      <c r="L193" s="41"/>
      <c r="M193" s="226" t="s">
        <v>42</v>
      </c>
      <c r="N193" s="227" t="s">
        <v>51</v>
      </c>
      <c r="O193" s="66"/>
      <c r="P193" s="204">
        <f>O193*H193</f>
        <v>0</v>
      </c>
      <c r="Q193" s="204">
        <v>1.7600000000000001E-3</v>
      </c>
      <c r="R193" s="204">
        <f>Q193*H193</f>
        <v>8.8260480000000002E-2</v>
      </c>
      <c r="S193" s="204">
        <v>0</v>
      </c>
      <c r="T193" s="205">
        <f>S193*H193</f>
        <v>0</v>
      </c>
      <c r="U193" s="36"/>
      <c r="V193" s="36"/>
      <c r="W193" s="36"/>
      <c r="X193" s="36"/>
      <c r="Y193" s="36"/>
      <c r="Z193" s="36"/>
      <c r="AA193" s="36"/>
      <c r="AB193" s="36"/>
      <c r="AC193" s="36"/>
      <c r="AD193" s="36"/>
      <c r="AE193" s="36"/>
      <c r="AR193" s="206" t="s">
        <v>259</v>
      </c>
      <c r="AT193" s="206" t="s">
        <v>254</v>
      </c>
      <c r="AU193" s="206" t="s">
        <v>89</v>
      </c>
      <c r="AY193" s="18" t="s">
        <v>127</v>
      </c>
      <c r="BE193" s="207">
        <f>IF(N193="základní",J193,0)</f>
        <v>0</v>
      </c>
      <c r="BF193" s="207">
        <f>IF(N193="snížená",J193,0)</f>
        <v>0</v>
      </c>
      <c r="BG193" s="207">
        <f>IF(N193="zákl. přenesená",J193,0)</f>
        <v>0</v>
      </c>
      <c r="BH193" s="207">
        <f>IF(N193="sníž. přenesená",J193,0)</f>
        <v>0</v>
      </c>
      <c r="BI193" s="207">
        <f>IF(N193="nulová",J193,0)</f>
        <v>0</v>
      </c>
      <c r="BJ193" s="18" t="s">
        <v>87</v>
      </c>
      <c r="BK193" s="207">
        <f>ROUND(I193*H193,2)</f>
        <v>0</v>
      </c>
      <c r="BL193" s="18" t="s">
        <v>259</v>
      </c>
      <c r="BM193" s="206" t="s">
        <v>367</v>
      </c>
    </row>
    <row r="194" spans="1:65" s="2" customFormat="1" ht="175.5">
      <c r="A194" s="36"/>
      <c r="B194" s="37"/>
      <c r="C194" s="38"/>
      <c r="D194" s="208" t="s">
        <v>275</v>
      </c>
      <c r="E194" s="38"/>
      <c r="F194" s="209" t="s">
        <v>368</v>
      </c>
      <c r="G194" s="38"/>
      <c r="H194" s="38"/>
      <c r="I194" s="117"/>
      <c r="J194" s="38"/>
      <c r="K194" s="38"/>
      <c r="L194" s="41"/>
      <c r="M194" s="210"/>
      <c r="N194" s="211"/>
      <c r="O194" s="66"/>
      <c r="P194" s="66"/>
      <c r="Q194" s="66"/>
      <c r="R194" s="66"/>
      <c r="S194" s="66"/>
      <c r="T194" s="67"/>
      <c r="U194" s="36"/>
      <c r="V194" s="36"/>
      <c r="W194" s="36"/>
      <c r="X194" s="36"/>
      <c r="Y194" s="36"/>
      <c r="Z194" s="36"/>
      <c r="AA194" s="36"/>
      <c r="AB194" s="36"/>
      <c r="AC194" s="36"/>
      <c r="AD194" s="36"/>
      <c r="AE194" s="36"/>
      <c r="AT194" s="18" t="s">
        <v>275</v>
      </c>
      <c r="AU194" s="18" t="s">
        <v>89</v>
      </c>
    </row>
    <row r="195" spans="1:65" s="13" customFormat="1" ht="11.25">
      <c r="B195" s="228"/>
      <c r="C195" s="229"/>
      <c r="D195" s="208" t="s">
        <v>261</v>
      </c>
      <c r="E195" s="230" t="s">
        <v>42</v>
      </c>
      <c r="F195" s="231" t="s">
        <v>369</v>
      </c>
      <c r="G195" s="229"/>
      <c r="H195" s="232">
        <v>12.24</v>
      </c>
      <c r="I195" s="233"/>
      <c r="J195" s="229"/>
      <c r="K195" s="229"/>
      <c r="L195" s="234"/>
      <c r="M195" s="235"/>
      <c r="N195" s="236"/>
      <c r="O195" s="236"/>
      <c r="P195" s="236"/>
      <c r="Q195" s="236"/>
      <c r="R195" s="236"/>
      <c r="S195" s="236"/>
      <c r="T195" s="237"/>
      <c r="AT195" s="238" t="s">
        <v>261</v>
      </c>
      <c r="AU195" s="238" t="s">
        <v>89</v>
      </c>
      <c r="AV195" s="13" t="s">
        <v>89</v>
      </c>
      <c r="AW195" s="13" t="s">
        <v>40</v>
      </c>
      <c r="AX195" s="13" t="s">
        <v>80</v>
      </c>
      <c r="AY195" s="238" t="s">
        <v>127</v>
      </c>
    </row>
    <row r="196" spans="1:65" s="13" customFormat="1" ht="22.5">
      <c r="B196" s="228"/>
      <c r="C196" s="229"/>
      <c r="D196" s="208" t="s">
        <v>261</v>
      </c>
      <c r="E196" s="230" t="s">
        <v>42</v>
      </c>
      <c r="F196" s="231" t="s">
        <v>370</v>
      </c>
      <c r="G196" s="229"/>
      <c r="H196" s="232">
        <v>37.908000000000001</v>
      </c>
      <c r="I196" s="233"/>
      <c r="J196" s="229"/>
      <c r="K196" s="229"/>
      <c r="L196" s="234"/>
      <c r="M196" s="235"/>
      <c r="N196" s="236"/>
      <c r="O196" s="236"/>
      <c r="P196" s="236"/>
      <c r="Q196" s="236"/>
      <c r="R196" s="236"/>
      <c r="S196" s="236"/>
      <c r="T196" s="237"/>
      <c r="AT196" s="238" t="s">
        <v>261</v>
      </c>
      <c r="AU196" s="238" t="s">
        <v>89</v>
      </c>
      <c r="AV196" s="13" t="s">
        <v>89</v>
      </c>
      <c r="AW196" s="13" t="s">
        <v>40</v>
      </c>
      <c r="AX196" s="13" t="s">
        <v>80</v>
      </c>
      <c r="AY196" s="238" t="s">
        <v>127</v>
      </c>
    </row>
    <row r="197" spans="1:65" s="14" customFormat="1" ht="11.25">
      <c r="B197" s="239"/>
      <c r="C197" s="240"/>
      <c r="D197" s="208" t="s">
        <v>261</v>
      </c>
      <c r="E197" s="241" t="s">
        <v>42</v>
      </c>
      <c r="F197" s="242" t="s">
        <v>264</v>
      </c>
      <c r="G197" s="240"/>
      <c r="H197" s="243">
        <v>50.148000000000003</v>
      </c>
      <c r="I197" s="244"/>
      <c r="J197" s="240"/>
      <c r="K197" s="240"/>
      <c r="L197" s="245"/>
      <c r="M197" s="246"/>
      <c r="N197" s="247"/>
      <c r="O197" s="247"/>
      <c r="P197" s="247"/>
      <c r="Q197" s="247"/>
      <c r="R197" s="247"/>
      <c r="S197" s="247"/>
      <c r="T197" s="248"/>
      <c r="AT197" s="249" t="s">
        <v>261</v>
      </c>
      <c r="AU197" s="249" t="s">
        <v>89</v>
      </c>
      <c r="AV197" s="14" t="s">
        <v>259</v>
      </c>
      <c r="AW197" s="14" t="s">
        <v>40</v>
      </c>
      <c r="AX197" s="14" t="s">
        <v>87</v>
      </c>
      <c r="AY197" s="249" t="s">
        <v>127</v>
      </c>
    </row>
    <row r="198" spans="1:65" s="2" customFormat="1" ht="24" customHeight="1">
      <c r="A198" s="36"/>
      <c r="B198" s="37"/>
      <c r="C198" s="194" t="s">
        <v>371</v>
      </c>
      <c r="D198" s="194" t="s">
        <v>130</v>
      </c>
      <c r="E198" s="195" t="s">
        <v>372</v>
      </c>
      <c r="F198" s="196" t="s">
        <v>373</v>
      </c>
      <c r="G198" s="197" t="s">
        <v>257</v>
      </c>
      <c r="H198" s="198">
        <v>55.162999999999997</v>
      </c>
      <c r="I198" s="199"/>
      <c r="J198" s="200">
        <f>ROUND(I198*H198,2)</f>
        <v>0</v>
      </c>
      <c r="K198" s="196" t="s">
        <v>258</v>
      </c>
      <c r="L198" s="201"/>
      <c r="M198" s="202" t="s">
        <v>42</v>
      </c>
      <c r="N198" s="203" t="s">
        <v>51</v>
      </c>
      <c r="O198" s="66"/>
      <c r="P198" s="204">
        <f>O198*H198</f>
        <v>0</v>
      </c>
      <c r="Q198" s="204">
        <v>1.1999999999999999E-3</v>
      </c>
      <c r="R198" s="204">
        <f>Q198*H198</f>
        <v>6.6195599999999993E-2</v>
      </c>
      <c r="S198" s="204">
        <v>0</v>
      </c>
      <c r="T198" s="205">
        <f>S198*H198</f>
        <v>0</v>
      </c>
      <c r="U198" s="36"/>
      <c r="V198" s="36"/>
      <c r="W198" s="36"/>
      <c r="X198" s="36"/>
      <c r="Y198" s="36"/>
      <c r="Z198" s="36"/>
      <c r="AA198" s="36"/>
      <c r="AB198" s="36"/>
      <c r="AC198" s="36"/>
      <c r="AD198" s="36"/>
      <c r="AE198" s="36"/>
      <c r="AR198" s="206" t="s">
        <v>268</v>
      </c>
      <c r="AT198" s="206" t="s">
        <v>130</v>
      </c>
      <c r="AU198" s="206" t="s">
        <v>89</v>
      </c>
      <c r="AY198" s="18" t="s">
        <v>127</v>
      </c>
      <c r="BE198" s="207">
        <f>IF(N198="základní",J198,0)</f>
        <v>0</v>
      </c>
      <c r="BF198" s="207">
        <f>IF(N198="snížená",J198,0)</f>
        <v>0</v>
      </c>
      <c r="BG198" s="207">
        <f>IF(N198="zákl. přenesená",J198,0)</f>
        <v>0</v>
      </c>
      <c r="BH198" s="207">
        <f>IF(N198="sníž. přenesená",J198,0)</f>
        <v>0</v>
      </c>
      <c r="BI198" s="207">
        <f>IF(N198="nulová",J198,0)</f>
        <v>0</v>
      </c>
      <c r="BJ198" s="18" t="s">
        <v>87</v>
      </c>
      <c r="BK198" s="207">
        <f>ROUND(I198*H198,2)</f>
        <v>0</v>
      </c>
      <c r="BL198" s="18" t="s">
        <v>259</v>
      </c>
      <c r="BM198" s="206" t="s">
        <v>374</v>
      </c>
    </row>
    <row r="199" spans="1:65" s="13" customFormat="1" ht="11.25">
      <c r="B199" s="228"/>
      <c r="C199" s="229"/>
      <c r="D199" s="208" t="s">
        <v>261</v>
      </c>
      <c r="E199" s="229"/>
      <c r="F199" s="231" t="s">
        <v>375</v>
      </c>
      <c r="G199" s="229"/>
      <c r="H199" s="232">
        <v>55.162999999999997</v>
      </c>
      <c r="I199" s="233"/>
      <c r="J199" s="229"/>
      <c r="K199" s="229"/>
      <c r="L199" s="234"/>
      <c r="M199" s="235"/>
      <c r="N199" s="236"/>
      <c r="O199" s="236"/>
      <c r="P199" s="236"/>
      <c r="Q199" s="236"/>
      <c r="R199" s="236"/>
      <c r="S199" s="236"/>
      <c r="T199" s="237"/>
      <c r="AT199" s="238" t="s">
        <v>261</v>
      </c>
      <c r="AU199" s="238" t="s">
        <v>89</v>
      </c>
      <c r="AV199" s="13" t="s">
        <v>89</v>
      </c>
      <c r="AW199" s="13" t="s">
        <v>4</v>
      </c>
      <c r="AX199" s="13" t="s">
        <v>87</v>
      </c>
      <c r="AY199" s="238" t="s">
        <v>127</v>
      </c>
    </row>
    <row r="200" spans="1:65" s="2" customFormat="1" ht="48" customHeight="1">
      <c r="A200" s="36"/>
      <c r="B200" s="37"/>
      <c r="C200" s="219" t="s">
        <v>376</v>
      </c>
      <c r="D200" s="219" t="s">
        <v>254</v>
      </c>
      <c r="E200" s="220" t="s">
        <v>377</v>
      </c>
      <c r="F200" s="221" t="s">
        <v>378</v>
      </c>
      <c r="G200" s="222" t="s">
        <v>257</v>
      </c>
      <c r="H200" s="223">
        <v>226.08600000000001</v>
      </c>
      <c r="I200" s="224"/>
      <c r="J200" s="225">
        <f>ROUND(I200*H200,2)</f>
        <v>0</v>
      </c>
      <c r="K200" s="221" t="s">
        <v>258</v>
      </c>
      <c r="L200" s="41"/>
      <c r="M200" s="226" t="s">
        <v>42</v>
      </c>
      <c r="N200" s="227" t="s">
        <v>51</v>
      </c>
      <c r="O200" s="66"/>
      <c r="P200" s="204">
        <f>O200*H200</f>
        <v>0</v>
      </c>
      <c r="Q200" s="204">
        <v>9.7000000000000003E-3</v>
      </c>
      <c r="R200" s="204">
        <f>Q200*H200</f>
        <v>2.1930342</v>
      </c>
      <c r="S200" s="204">
        <v>0</v>
      </c>
      <c r="T200" s="205">
        <f>S200*H200</f>
        <v>0</v>
      </c>
      <c r="U200" s="36"/>
      <c r="V200" s="36"/>
      <c r="W200" s="36"/>
      <c r="X200" s="36"/>
      <c r="Y200" s="36"/>
      <c r="Z200" s="36"/>
      <c r="AA200" s="36"/>
      <c r="AB200" s="36"/>
      <c r="AC200" s="36"/>
      <c r="AD200" s="36"/>
      <c r="AE200" s="36"/>
      <c r="AR200" s="206" t="s">
        <v>259</v>
      </c>
      <c r="AT200" s="206" t="s">
        <v>254</v>
      </c>
      <c r="AU200" s="206" t="s">
        <v>89</v>
      </c>
      <c r="AY200" s="18" t="s">
        <v>127</v>
      </c>
      <c r="BE200" s="207">
        <f>IF(N200="základní",J200,0)</f>
        <v>0</v>
      </c>
      <c r="BF200" s="207">
        <f>IF(N200="snížená",J200,0)</f>
        <v>0</v>
      </c>
      <c r="BG200" s="207">
        <f>IF(N200="zákl. přenesená",J200,0)</f>
        <v>0</v>
      </c>
      <c r="BH200" s="207">
        <f>IF(N200="sníž. přenesená",J200,0)</f>
        <v>0</v>
      </c>
      <c r="BI200" s="207">
        <f>IF(N200="nulová",J200,0)</f>
        <v>0</v>
      </c>
      <c r="BJ200" s="18" t="s">
        <v>87</v>
      </c>
      <c r="BK200" s="207">
        <f>ROUND(I200*H200,2)</f>
        <v>0</v>
      </c>
      <c r="BL200" s="18" t="s">
        <v>259</v>
      </c>
      <c r="BM200" s="206" t="s">
        <v>379</v>
      </c>
    </row>
    <row r="201" spans="1:65" s="2" customFormat="1" ht="243.75">
      <c r="A201" s="36"/>
      <c r="B201" s="37"/>
      <c r="C201" s="38"/>
      <c r="D201" s="208" t="s">
        <v>275</v>
      </c>
      <c r="E201" s="38"/>
      <c r="F201" s="209" t="s">
        <v>380</v>
      </c>
      <c r="G201" s="38"/>
      <c r="H201" s="38"/>
      <c r="I201" s="117"/>
      <c r="J201" s="38"/>
      <c r="K201" s="38"/>
      <c r="L201" s="41"/>
      <c r="M201" s="210"/>
      <c r="N201" s="211"/>
      <c r="O201" s="66"/>
      <c r="P201" s="66"/>
      <c r="Q201" s="66"/>
      <c r="R201" s="66"/>
      <c r="S201" s="66"/>
      <c r="T201" s="67"/>
      <c r="U201" s="36"/>
      <c r="V201" s="36"/>
      <c r="W201" s="36"/>
      <c r="X201" s="36"/>
      <c r="Y201" s="36"/>
      <c r="Z201" s="36"/>
      <c r="AA201" s="36"/>
      <c r="AB201" s="36"/>
      <c r="AC201" s="36"/>
      <c r="AD201" s="36"/>
      <c r="AE201" s="36"/>
      <c r="AT201" s="18" t="s">
        <v>275</v>
      </c>
      <c r="AU201" s="18" t="s">
        <v>89</v>
      </c>
    </row>
    <row r="202" spans="1:65" s="13" customFormat="1" ht="11.25">
      <c r="B202" s="228"/>
      <c r="C202" s="229"/>
      <c r="D202" s="208" t="s">
        <v>261</v>
      </c>
      <c r="E202" s="230" t="s">
        <v>42</v>
      </c>
      <c r="F202" s="231" t="s">
        <v>317</v>
      </c>
      <c r="G202" s="229"/>
      <c r="H202" s="232">
        <v>46.38</v>
      </c>
      <c r="I202" s="233"/>
      <c r="J202" s="229"/>
      <c r="K202" s="229"/>
      <c r="L202" s="234"/>
      <c r="M202" s="235"/>
      <c r="N202" s="236"/>
      <c r="O202" s="236"/>
      <c r="P202" s="236"/>
      <c r="Q202" s="236"/>
      <c r="R202" s="236"/>
      <c r="S202" s="236"/>
      <c r="T202" s="237"/>
      <c r="AT202" s="238" t="s">
        <v>261</v>
      </c>
      <c r="AU202" s="238" t="s">
        <v>89</v>
      </c>
      <c r="AV202" s="13" t="s">
        <v>89</v>
      </c>
      <c r="AW202" s="13" t="s">
        <v>40</v>
      </c>
      <c r="AX202" s="13" t="s">
        <v>80</v>
      </c>
      <c r="AY202" s="238" t="s">
        <v>127</v>
      </c>
    </row>
    <row r="203" spans="1:65" s="13" customFormat="1" ht="22.5">
      <c r="B203" s="228"/>
      <c r="C203" s="229"/>
      <c r="D203" s="208" t="s">
        <v>261</v>
      </c>
      <c r="E203" s="230" t="s">
        <v>42</v>
      </c>
      <c r="F203" s="231" t="s">
        <v>318</v>
      </c>
      <c r="G203" s="229"/>
      <c r="H203" s="232">
        <v>179.70599999999999</v>
      </c>
      <c r="I203" s="233"/>
      <c r="J203" s="229"/>
      <c r="K203" s="229"/>
      <c r="L203" s="234"/>
      <c r="M203" s="235"/>
      <c r="N203" s="236"/>
      <c r="O203" s="236"/>
      <c r="P203" s="236"/>
      <c r="Q203" s="236"/>
      <c r="R203" s="236"/>
      <c r="S203" s="236"/>
      <c r="T203" s="237"/>
      <c r="AT203" s="238" t="s">
        <v>261</v>
      </c>
      <c r="AU203" s="238" t="s">
        <v>89</v>
      </c>
      <c r="AV203" s="13" t="s">
        <v>89</v>
      </c>
      <c r="AW203" s="13" t="s">
        <v>40</v>
      </c>
      <c r="AX203" s="13" t="s">
        <v>80</v>
      </c>
      <c r="AY203" s="238" t="s">
        <v>127</v>
      </c>
    </row>
    <row r="204" spans="1:65" s="14" customFormat="1" ht="11.25">
      <c r="B204" s="239"/>
      <c r="C204" s="240"/>
      <c r="D204" s="208" t="s">
        <v>261</v>
      </c>
      <c r="E204" s="241" t="s">
        <v>42</v>
      </c>
      <c r="F204" s="242" t="s">
        <v>264</v>
      </c>
      <c r="G204" s="240"/>
      <c r="H204" s="243">
        <v>226.08600000000001</v>
      </c>
      <c r="I204" s="244"/>
      <c r="J204" s="240"/>
      <c r="K204" s="240"/>
      <c r="L204" s="245"/>
      <c r="M204" s="246"/>
      <c r="N204" s="247"/>
      <c r="O204" s="247"/>
      <c r="P204" s="247"/>
      <c r="Q204" s="247"/>
      <c r="R204" s="247"/>
      <c r="S204" s="247"/>
      <c r="T204" s="248"/>
      <c r="AT204" s="249" t="s">
        <v>261</v>
      </c>
      <c r="AU204" s="249" t="s">
        <v>89</v>
      </c>
      <c r="AV204" s="14" t="s">
        <v>259</v>
      </c>
      <c r="AW204" s="14" t="s">
        <v>40</v>
      </c>
      <c r="AX204" s="14" t="s">
        <v>87</v>
      </c>
      <c r="AY204" s="249" t="s">
        <v>127</v>
      </c>
    </row>
    <row r="205" spans="1:65" s="2" customFormat="1" ht="24" customHeight="1">
      <c r="A205" s="36"/>
      <c r="B205" s="37"/>
      <c r="C205" s="194" t="s">
        <v>381</v>
      </c>
      <c r="D205" s="194" t="s">
        <v>130</v>
      </c>
      <c r="E205" s="195" t="s">
        <v>382</v>
      </c>
      <c r="F205" s="196" t="s">
        <v>383</v>
      </c>
      <c r="G205" s="197" t="s">
        <v>257</v>
      </c>
      <c r="H205" s="198">
        <v>248.69499999999999</v>
      </c>
      <c r="I205" s="199"/>
      <c r="J205" s="200">
        <f>ROUND(I205*H205,2)</f>
        <v>0</v>
      </c>
      <c r="K205" s="196" t="s">
        <v>42</v>
      </c>
      <c r="L205" s="201"/>
      <c r="M205" s="202" t="s">
        <v>42</v>
      </c>
      <c r="N205" s="203" t="s">
        <v>51</v>
      </c>
      <c r="O205" s="66"/>
      <c r="P205" s="204">
        <f>O205*H205</f>
        <v>0</v>
      </c>
      <c r="Q205" s="204">
        <v>1.6E-2</v>
      </c>
      <c r="R205" s="204">
        <f>Q205*H205</f>
        <v>3.97912</v>
      </c>
      <c r="S205" s="204">
        <v>0</v>
      </c>
      <c r="T205" s="205">
        <f>S205*H205</f>
        <v>0</v>
      </c>
      <c r="U205" s="36"/>
      <c r="V205" s="36"/>
      <c r="W205" s="36"/>
      <c r="X205" s="36"/>
      <c r="Y205" s="36"/>
      <c r="Z205" s="36"/>
      <c r="AA205" s="36"/>
      <c r="AB205" s="36"/>
      <c r="AC205" s="36"/>
      <c r="AD205" s="36"/>
      <c r="AE205" s="36"/>
      <c r="AR205" s="206" t="s">
        <v>268</v>
      </c>
      <c r="AT205" s="206" t="s">
        <v>130</v>
      </c>
      <c r="AU205" s="206" t="s">
        <v>89</v>
      </c>
      <c r="AY205" s="18" t="s">
        <v>127</v>
      </c>
      <c r="BE205" s="207">
        <f>IF(N205="základní",J205,0)</f>
        <v>0</v>
      </c>
      <c r="BF205" s="207">
        <f>IF(N205="snížená",J205,0)</f>
        <v>0</v>
      </c>
      <c r="BG205" s="207">
        <f>IF(N205="zákl. přenesená",J205,0)</f>
        <v>0</v>
      </c>
      <c r="BH205" s="207">
        <f>IF(N205="sníž. přenesená",J205,0)</f>
        <v>0</v>
      </c>
      <c r="BI205" s="207">
        <f>IF(N205="nulová",J205,0)</f>
        <v>0</v>
      </c>
      <c r="BJ205" s="18" t="s">
        <v>87</v>
      </c>
      <c r="BK205" s="207">
        <f>ROUND(I205*H205,2)</f>
        <v>0</v>
      </c>
      <c r="BL205" s="18" t="s">
        <v>259</v>
      </c>
      <c r="BM205" s="206" t="s">
        <v>384</v>
      </c>
    </row>
    <row r="206" spans="1:65" s="13" customFormat="1" ht="11.25">
      <c r="B206" s="228"/>
      <c r="C206" s="229"/>
      <c r="D206" s="208" t="s">
        <v>261</v>
      </c>
      <c r="E206" s="230" t="s">
        <v>42</v>
      </c>
      <c r="F206" s="231" t="s">
        <v>385</v>
      </c>
      <c r="G206" s="229"/>
      <c r="H206" s="232">
        <v>51.018000000000001</v>
      </c>
      <c r="I206" s="233"/>
      <c r="J206" s="229"/>
      <c r="K206" s="229"/>
      <c r="L206" s="234"/>
      <c r="M206" s="235"/>
      <c r="N206" s="236"/>
      <c r="O206" s="236"/>
      <c r="P206" s="236"/>
      <c r="Q206" s="236"/>
      <c r="R206" s="236"/>
      <c r="S206" s="236"/>
      <c r="T206" s="237"/>
      <c r="AT206" s="238" t="s">
        <v>261</v>
      </c>
      <c r="AU206" s="238" t="s">
        <v>89</v>
      </c>
      <c r="AV206" s="13" t="s">
        <v>89</v>
      </c>
      <c r="AW206" s="13" t="s">
        <v>40</v>
      </c>
      <c r="AX206" s="13" t="s">
        <v>80</v>
      </c>
      <c r="AY206" s="238" t="s">
        <v>127</v>
      </c>
    </row>
    <row r="207" spans="1:65" s="13" customFormat="1" ht="22.5">
      <c r="B207" s="228"/>
      <c r="C207" s="229"/>
      <c r="D207" s="208" t="s">
        <v>261</v>
      </c>
      <c r="E207" s="230" t="s">
        <v>42</v>
      </c>
      <c r="F207" s="231" t="s">
        <v>386</v>
      </c>
      <c r="G207" s="229"/>
      <c r="H207" s="232">
        <v>197.67699999999999</v>
      </c>
      <c r="I207" s="233"/>
      <c r="J207" s="229"/>
      <c r="K207" s="229"/>
      <c r="L207" s="234"/>
      <c r="M207" s="235"/>
      <c r="N207" s="236"/>
      <c r="O207" s="236"/>
      <c r="P207" s="236"/>
      <c r="Q207" s="236"/>
      <c r="R207" s="236"/>
      <c r="S207" s="236"/>
      <c r="T207" s="237"/>
      <c r="AT207" s="238" t="s">
        <v>261</v>
      </c>
      <c r="AU207" s="238" t="s">
        <v>89</v>
      </c>
      <c r="AV207" s="13" t="s">
        <v>89</v>
      </c>
      <c r="AW207" s="13" t="s">
        <v>40</v>
      </c>
      <c r="AX207" s="13" t="s">
        <v>80</v>
      </c>
      <c r="AY207" s="238" t="s">
        <v>127</v>
      </c>
    </row>
    <row r="208" spans="1:65" s="14" customFormat="1" ht="11.25">
      <c r="B208" s="239"/>
      <c r="C208" s="240"/>
      <c r="D208" s="208" t="s">
        <v>261</v>
      </c>
      <c r="E208" s="241" t="s">
        <v>42</v>
      </c>
      <c r="F208" s="242" t="s">
        <v>264</v>
      </c>
      <c r="G208" s="240"/>
      <c r="H208" s="243">
        <v>248.69499999999999</v>
      </c>
      <c r="I208" s="244"/>
      <c r="J208" s="240"/>
      <c r="K208" s="240"/>
      <c r="L208" s="245"/>
      <c r="M208" s="246"/>
      <c r="N208" s="247"/>
      <c r="O208" s="247"/>
      <c r="P208" s="247"/>
      <c r="Q208" s="247"/>
      <c r="R208" s="247"/>
      <c r="S208" s="247"/>
      <c r="T208" s="248"/>
      <c r="AT208" s="249" t="s">
        <v>261</v>
      </c>
      <c r="AU208" s="249" t="s">
        <v>89</v>
      </c>
      <c r="AV208" s="14" t="s">
        <v>259</v>
      </c>
      <c r="AW208" s="14" t="s">
        <v>40</v>
      </c>
      <c r="AX208" s="14" t="s">
        <v>87</v>
      </c>
      <c r="AY208" s="249" t="s">
        <v>127</v>
      </c>
    </row>
    <row r="209" spans="1:65" s="2" customFormat="1" ht="24" customHeight="1">
      <c r="A209" s="36"/>
      <c r="B209" s="37"/>
      <c r="C209" s="194" t="s">
        <v>387</v>
      </c>
      <c r="D209" s="194" t="s">
        <v>130</v>
      </c>
      <c r="E209" s="195" t="s">
        <v>388</v>
      </c>
      <c r="F209" s="196" t="s">
        <v>389</v>
      </c>
      <c r="G209" s="197" t="s">
        <v>273</v>
      </c>
      <c r="H209" s="198">
        <v>452.17200000000003</v>
      </c>
      <c r="I209" s="199"/>
      <c r="J209" s="200">
        <f>ROUND(I209*H209,2)</f>
        <v>0</v>
      </c>
      <c r="K209" s="196" t="s">
        <v>258</v>
      </c>
      <c r="L209" s="201"/>
      <c r="M209" s="202" t="s">
        <v>42</v>
      </c>
      <c r="N209" s="203" t="s">
        <v>51</v>
      </c>
      <c r="O209" s="66"/>
      <c r="P209" s="204">
        <f>O209*H209</f>
        <v>0</v>
      </c>
      <c r="Q209" s="204">
        <v>5.0000000000000002E-5</v>
      </c>
      <c r="R209" s="204">
        <f>Q209*H209</f>
        <v>2.2608600000000003E-2</v>
      </c>
      <c r="S209" s="204">
        <v>0</v>
      </c>
      <c r="T209" s="205">
        <f>S209*H209</f>
        <v>0</v>
      </c>
      <c r="U209" s="36"/>
      <c r="V209" s="36"/>
      <c r="W209" s="36"/>
      <c r="X209" s="36"/>
      <c r="Y209" s="36"/>
      <c r="Z209" s="36"/>
      <c r="AA209" s="36"/>
      <c r="AB209" s="36"/>
      <c r="AC209" s="36"/>
      <c r="AD209" s="36"/>
      <c r="AE209" s="36"/>
      <c r="AR209" s="206" t="s">
        <v>268</v>
      </c>
      <c r="AT209" s="206" t="s">
        <v>130</v>
      </c>
      <c r="AU209" s="206" t="s">
        <v>89</v>
      </c>
      <c r="AY209" s="18" t="s">
        <v>127</v>
      </c>
      <c r="BE209" s="207">
        <f>IF(N209="základní",J209,0)</f>
        <v>0</v>
      </c>
      <c r="BF209" s="207">
        <f>IF(N209="snížená",J209,0)</f>
        <v>0</v>
      </c>
      <c r="BG209" s="207">
        <f>IF(N209="zákl. přenesená",J209,0)</f>
        <v>0</v>
      </c>
      <c r="BH209" s="207">
        <f>IF(N209="sníž. přenesená",J209,0)</f>
        <v>0</v>
      </c>
      <c r="BI209" s="207">
        <f>IF(N209="nulová",J209,0)</f>
        <v>0</v>
      </c>
      <c r="BJ209" s="18" t="s">
        <v>87</v>
      </c>
      <c r="BK209" s="207">
        <f>ROUND(I209*H209,2)</f>
        <v>0</v>
      </c>
      <c r="BL209" s="18" t="s">
        <v>259</v>
      </c>
      <c r="BM209" s="206" t="s">
        <v>390</v>
      </c>
    </row>
    <row r="210" spans="1:65" s="15" customFormat="1" ht="22.5">
      <c r="B210" s="250"/>
      <c r="C210" s="251"/>
      <c r="D210" s="208" t="s">
        <v>261</v>
      </c>
      <c r="E210" s="252" t="s">
        <v>42</v>
      </c>
      <c r="F210" s="253" t="s">
        <v>391</v>
      </c>
      <c r="G210" s="251"/>
      <c r="H210" s="252" t="s">
        <v>42</v>
      </c>
      <c r="I210" s="254"/>
      <c r="J210" s="251"/>
      <c r="K210" s="251"/>
      <c r="L210" s="255"/>
      <c r="M210" s="256"/>
      <c r="N210" s="257"/>
      <c r="O210" s="257"/>
      <c r="P210" s="257"/>
      <c r="Q210" s="257"/>
      <c r="R210" s="257"/>
      <c r="S210" s="257"/>
      <c r="T210" s="258"/>
      <c r="AT210" s="259" t="s">
        <v>261</v>
      </c>
      <c r="AU210" s="259" t="s">
        <v>89</v>
      </c>
      <c r="AV210" s="15" t="s">
        <v>87</v>
      </c>
      <c r="AW210" s="15" t="s">
        <v>40</v>
      </c>
      <c r="AX210" s="15" t="s">
        <v>80</v>
      </c>
      <c r="AY210" s="259" t="s">
        <v>127</v>
      </c>
    </row>
    <row r="211" spans="1:65" s="13" customFormat="1" ht="11.25">
      <c r="B211" s="228"/>
      <c r="C211" s="229"/>
      <c r="D211" s="208" t="s">
        <v>261</v>
      </c>
      <c r="E211" s="230" t="s">
        <v>42</v>
      </c>
      <c r="F211" s="231" t="s">
        <v>392</v>
      </c>
      <c r="G211" s="229"/>
      <c r="H211" s="232">
        <v>92.76</v>
      </c>
      <c r="I211" s="233"/>
      <c r="J211" s="229"/>
      <c r="K211" s="229"/>
      <c r="L211" s="234"/>
      <c r="M211" s="235"/>
      <c r="N211" s="236"/>
      <c r="O211" s="236"/>
      <c r="P211" s="236"/>
      <c r="Q211" s="236"/>
      <c r="R211" s="236"/>
      <c r="S211" s="236"/>
      <c r="T211" s="237"/>
      <c r="AT211" s="238" t="s">
        <v>261</v>
      </c>
      <c r="AU211" s="238" t="s">
        <v>89</v>
      </c>
      <c r="AV211" s="13" t="s">
        <v>89</v>
      </c>
      <c r="AW211" s="13" t="s">
        <v>40</v>
      </c>
      <c r="AX211" s="13" t="s">
        <v>80</v>
      </c>
      <c r="AY211" s="238" t="s">
        <v>127</v>
      </c>
    </row>
    <row r="212" spans="1:65" s="13" customFormat="1" ht="22.5">
      <c r="B212" s="228"/>
      <c r="C212" s="229"/>
      <c r="D212" s="208" t="s">
        <v>261</v>
      </c>
      <c r="E212" s="230" t="s">
        <v>42</v>
      </c>
      <c r="F212" s="231" t="s">
        <v>393</v>
      </c>
      <c r="G212" s="229"/>
      <c r="H212" s="232">
        <v>359.41199999999998</v>
      </c>
      <c r="I212" s="233"/>
      <c r="J212" s="229"/>
      <c r="K212" s="229"/>
      <c r="L212" s="234"/>
      <c r="M212" s="235"/>
      <c r="N212" s="236"/>
      <c r="O212" s="236"/>
      <c r="P212" s="236"/>
      <c r="Q212" s="236"/>
      <c r="R212" s="236"/>
      <c r="S212" s="236"/>
      <c r="T212" s="237"/>
      <c r="AT212" s="238" t="s">
        <v>261</v>
      </c>
      <c r="AU212" s="238" t="s">
        <v>89</v>
      </c>
      <c r="AV212" s="13" t="s">
        <v>89</v>
      </c>
      <c r="AW212" s="13" t="s">
        <v>40</v>
      </c>
      <c r="AX212" s="13" t="s">
        <v>80</v>
      </c>
      <c r="AY212" s="238" t="s">
        <v>127</v>
      </c>
    </row>
    <row r="213" spans="1:65" s="14" customFormat="1" ht="11.25">
      <c r="B213" s="239"/>
      <c r="C213" s="240"/>
      <c r="D213" s="208" t="s">
        <v>261</v>
      </c>
      <c r="E213" s="241" t="s">
        <v>42</v>
      </c>
      <c r="F213" s="242" t="s">
        <v>264</v>
      </c>
      <c r="G213" s="240"/>
      <c r="H213" s="243">
        <v>452.17200000000003</v>
      </c>
      <c r="I213" s="244"/>
      <c r="J213" s="240"/>
      <c r="K213" s="240"/>
      <c r="L213" s="245"/>
      <c r="M213" s="246"/>
      <c r="N213" s="247"/>
      <c r="O213" s="247"/>
      <c r="P213" s="247"/>
      <c r="Q213" s="247"/>
      <c r="R213" s="247"/>
      <c r="S213" s="247"/>
      <c r="T213" s="248"/>
      <c r="AT213" s="249" t="s">
        <v>261</v>
      </c>
      <c r="AU213" s="249" t="s">
        <v>89</v>
      </c>
      <c r="AV213" s="14" t="s">
        <v>259</v>
      </c>
      <c r="AW213" s="14" t="s">
        <v>40</v>
      </c>
      <c r="AX213" s="14" t="s">
        <v>87</v>
      </c>
      <c r="AY213" s="249" t="s">
        <v>127</v>
      </c>
    </row>
    <row r="214" spans="1:65" s="2" customFormat="1" ht="48" customHeight="1">
      <c r="A214" s="36"/>
      <c r="B214" s="37"/>
      <c r="C214" s="219" t="s">
        <v>394</v>
      </c>
      <c r="D214" s="219" t="s">
        <v>254</v>
      </c>
      <c r="E214" s="220" t="s">
        <v>395</v>
      </c>
      <c r="F214" s="221" t="s">
        <v>396</v>
      </c>
      <c r="G214" s="222" t="s">
        <v>257</v>
      </c>
      <c r="H214" s="223">
        <v>226.08600000000001</v>
      </c>
      <c r="I214" s="224"/>
      <c r="J214" s="225">
        <f>ROUND(I214*H214,2)</f>
        <v>0</v>
      </c>
      <c r="K214" s="221" t="s">
        <v>258</v>
      </c>
      <c r="L214" s="41"/>
      <c r="M214" s="226" t="s">
        <v>42</v>
      </c>
      <c r="N214" s="227" t="s">
        <v>51</v>
      </c>
      <c r="O214" s="66"/>
      <c r="P214" s="204">
        <f>O214*H214</f>
        <v>0</v>
      </c>
      <c r="Q214" s="204">
        <v>6.0000000000000002E-5</v>
      </c>
      <c r="R214" s="204">
        <f>Q214*H214</f>
        <v>1.3565160000000001E-2</v>
      </c>
      <c r="S214" s="204">
        <v>0</v>
      </c>
      <c r="T214" s="205">
        <f>S214*H214</f>
        <v>0</v>
      </c>
      <c r="U214" s="36"/>
      <c r="V214" s="36"/>
      <c r="W214" s="36"/>
      <c r="X214" s="36"/>
      <c r="Y214" s="36"/>
      <c r="Z214" s="36"/>
      <c r="AA214" s="36"/>
      <c r="AB214" s="36"/>
      <c r="AC214" s="36"/>
      <c r="AD214" s="36"/>
      <c r="AE214" s="36"/>
      <c r="AR214" s="206" t="s">
        <v>259</v>
      </c>
      <c r="AT214" s="206" t="s">
        <v>254</v>
      </c>
      <c r="AU214" s="206" t="s">
        <v>89</v>
      </c>
      <c r="AY214" s="18" t="s">
        <v>127</v>
      </c>
      <c r="BE214" s="207">
        <f>IF(N214="základní",J214,0)</f>
        <v>0</v>
      </c>
      <c r="BF214" s="207">
        <f>IF(N214="snížená",J214,0)</f>
        <v>0</v>
      </c>
      <c r="BG214" s="207">
        <f>IF(N214="zákl. přenesená",J214,0)</f>
        <v>0</v>
      </c>
      <c r="BH214" s="207">
        <f>IF(N214="sníž. přenesená",J214,0)</f>
        <v>0</v>
      </c>
      <c r="BI214" s="207">
        <f>IF(N214="nulová",J214,0)</f>
        <v>0</v>
      </c>
      <c r="BJ214" s="18" t="s">
        <v>87</v>
      </c>
      <c r="BK214" s="207">
        <f>ROUND(I214*H214,2)</f>
        <v>0</v>
      </c>
      <c r="BL214" s="18" t="s">
        <v>259</v>
      </c>
      <c r="BM214" s="206" t="s">
        <v>397</v>
      </c>
    </row>
    <row r="215" spans="1:65" s="2" customFormat="1" ht="243.75">
      <c r="A215" s="36"/>
      <c r="B215" s="37"/>
      <c r="C215" s="38"/>
      <c r="D215" s="208" t="s">
        <v>275</v>
      </c>
      <c r="E215" s="38"/>
      <c r="F215" s="209" t="s">
        <v>380</v>
      </c>
      <c r="G215" s="38"/>
      <c r="H215" s="38"/>
      <c r="I215" s="117"/>
      <c r="J215" s="38"/>
      <c r="K215" s="38"/>
      <c r="L215" s="41"/>
      <c r="M215" s="210"/>
      <c r="N215" s="211"/>
      <c r="O215" s="66"/>
      <c r="P215" s="66"/>
      <c r="Q215" s="66"/>
      <c r="R215" s="66"/>
      <c r="S215" s="66"/>
      <c r="T215" s="67"/>
      <c r="U215" s="36"/>
      <c r="V215" s="36"/>
      <c r="W215" s="36"/>
      <c r="X215" s="36"/>
      <c r="Y215" s="36"/>
      <c r="Z215" s="36"/>
      <c r="AA215" s="36"/>
      <c r="AB215" s="36"/>
      <c r="AC215" s="36"/>
      <c r="AD215" s="36"/>
      <c r="AE215" s="36"/>
      <c r="AT215" s="18" t="s">
        <v>275</v>
      </c>
      <c r="AU215" s="18" t="s">
        <v>89</v>
      </c>
    </row>
    <row r="216" spans="1:65" s="13" customFormat="1" ht="11.25">
      <c r="B216" s="228"/>
      <c r="C216" s="229"/>
      <c r="D216" s="208" t="s">
        <v>261</v>
      </c>
      <c r="E216" s="230" t="s">
        <v>42</v>
      </c>
      <c r="F216" s="231" t="s">
        <v>317</v>
      </c>
      <c r="G216" s="229"/>
      <c r="H216" s="232">
        <v>46.38</v>
      </c>
      <c r="I216" s="233"/>
      <c r="J216" s="229"/>
      <c r="K216" s="229"/>
      <c r="L216" s="234"/>
      <c r="M216" s="235"/>
      <c r="N216" s="236"/>
      <c r="O216" s="236"/>
      <c r="P216" s="236"/>
      <c r="Q216" s="236"/>
      <c r="R216" s="236"/>
      <c r="S216" s="236"/>
      <c r="T216" s="237"/>
      <c r="AT216" s="238" t="s">
        <v>261</v>
      </c>
      <c r="AU216" s="238" t="s">
        <v>89</v>
      </c>
      <c r="AV216" s="13" t="s">
        <v>89</v>
      </c>
      <c r="AW216" s="13" t="s">
        <v>40</v>
      </c>
      <c r="AX216" s="13" t="s">
        <v>80</v>
      </c>
      <c r="AY216" s="238" t="s">
        <v>127</v>
      </c>
    </row>
    <row r="217" spans="1:65" s="13" customFormat="1" ht="22.5">
      <c r="B217" s="228"/>
      <c r="C217" s="229"/>
      <c r="D217" s="208" t="s">
        <v>261</v>
      </c>
      <c r="E217" s="230" t="s">
        <v>42</v>
      </c>
      <c r="F217" s="231" t="s">
        <v>318</v>
      </c>
      <c r="G217" s="229"/>
      <c r="H217" s="232">
        <v>179.70599999999999</v>
      </c>
      <c r="I217" s="233"/>
      <c r="J217" s="229"/>
      <c r="K217" s="229"/>
      <c r="L217" s="234"/>
      <c r="M217" s="235"/>
      <c r="N217" s="236"/>
      <c r="O217" s="236"/>
      <c r="P217" s="236"/>
      <c r="Q217" s="236"/>
      <c r="R217" s="236"/>
      <c r="S217" s="236"/>
      <c r="T217" s="237"/>
      <c r="AT217" s="238" t="s">
        <v>261</v>
      </c>
      <c r="AU217" s="238" t="s">
        <v>89</v>
      </c>
      <c r="AV217" s="13" t="s">
        <v>89</v>
      </c>
      <c r="AW217" s="13" t="s">
        <v>40</v>
      </c>
      <c r="AX217" s="13" t="s">
        <v>80</v>
      </c>
      <c r="AY217" s="238" t="s">
        <v>127</v>
      </c>
    </row>
    <row r="218" spans="1:65" s="14" customFormat="1" ht="11.25">
      <c r="B218" s="239"/>
      <c r="C218" s="240"/>
      <c r="D218" s="208" t="s">
        <v>261</v>
      </c>
      <c r="E218" s="241" t="s">
        <v>42</v>
      </c>
      <c r="F218" s="242" t="s">
        <v>264</v>
      </c>
      <c r="G218" s="240"/>
      <c r="H218" s="243">
        <v>226.08600000000001</v>
      </c>
      <c r="I218" s="244"/>
      <c r="J218" s="240"/>
      <c r="K218" s="240"/>
      <c r="L218" s="245"/>
      <c r="M218" s="246"/>
      <c r="N218" s="247"/>
      <c r="O218" s="247"/>
      <c r="P218" s="247"/>
      <c r="Q218" s="247"/>
      <c r="R218" s="247"/>
      <c r="S218" s="247"/>
      <c r="T218" s="248"/>
      <c r="AT218" s="249" t="s">
        <v>261</v>
      </c>
      <c r="AU218" s="249" t="s">
        <v>89</v>
      </c>
      <c r="AV218" s="14" t="s">
        <v>259</v>
      </c>
      <c r="AW218" s="14" t="s">
        <v>40</v>
      </c>
      <c r="AX218" s="14" t="s">
        <v>87</v>
      </c>
      <c r="AY218" s="249" t="s">
        <v>127</v>
      </c>
    </row>
    <row r="219" spans="1:65" s="2" customFormat="1" ht="24" customHeight="1">
      <c r="A219" s="36"/>
      <c r="B219" s="37"/>
      <c r="C219" s="219" t="s">
        <v>398</v>
      </c>
      <c r="D219" s="219" t="s">
        <v>254</v>
      </c>
      <c r="E219" s="220" t="s">
        <v>399</v>
      </c>
      <c r="F219" s="221" t="s">
        <v>400</v>
      </c>
      <c r="G219" s="222" t="s">
        <v>306</v>
      </c>
      <c r="H219" s="223">
        <v>898.52</v>
      </c>
      <c r="I219" s="224"/>
      <c r="J219" s="225">
        <f>ROUND(I219*H219,2)</f>
        <v>0</v>
      </c>
      <c r="K219" s="221" t="s">
        <v>258</v>
      </c>
      <c r="L219" s="41"/>
      <c r="M219" s="226" t="s">
        <v>42</v>
      </c>
      <c r="N219" s="227" t="s">
        <v>51</v>
      </c>
      <c r="O219" s="66"/>
      <c r="P219" s="204">
        <f>O219*H219</f>
        <v>0</v>
      </c>
      <c r="Q219" s="204">
        <v>0</v>
      </c>
      <c r="R219" s="204">
        <f>Q219*H219</f>
        <v>0</v>
      </c>
      <c r="S219" s="204">
        <v>0</v>
      </c>
      <c r="T219" s="205">
        <f>S219*H219</f>
        <v>0</v>
      </c>
      <c r="U219" s="36"/>
      <c r="V219" s="36"/>
      <c r="W219" s="36"/>
      <c r="X219" s="36"/>
      <c r="Y219" s="36"/>
      <c r="Z219" s="36"/>
      <c r="AA219" s="36"/>
      <c r="AB219" s="36"/>
      <c r="AC219" s="36"/>
      <c r="AD219" s="36"/>
      <c r="AE219" s="36"/>
      <c r="AR219" s="206" t="s">
        <v>259</v>
      </c>
      <c r="AT219" s="206" t="s">
        <v>254</v>
      </c>
      <c r="AU219" s="206" t="s">
        <v>89</v>
      </c>
      <c r="AY219" s="18" t="s">
        <v>127</v>
      </c>
      <c r="BE219" s="207">
        <f>IF(N219="základní",J219,0)</f>
        <v>0</v>
      </c>
      <c r="BF219" s="207">
        <f>IF(N219="snížená",J219,0)</f>
        <v>0</v>
      </c>
      <c r="BG219" s="207">
        <f>IF(N219="zákl. přenesená",J219,0)</f>
        <v>0</v>
      </c>
      <c r="BH219" s="207">
        <f>IF(N219="sníž. přenesená",J219,0)</f>
        <v>0</v>
      </c>
      <c r="BI219" s="207">
        <f>IF(N219="nulová",J219,0)</f>
        <v>0</v>
      </c>
      <c r="BJ219" s="18" t="s">
        <v>87</v>
      </c>
      <c r="BK219" s="207">
        <f>ROUND(I219*H219,2)</f>
        <v>0</v>
      </c>
      <c r="BL219" s="18" t="s">
        <v>259</v>
      </c>
      <c r="BM219" s="206" t="s">
        <v>401</v>
      </c>
    </row>
    <row r="220" spans="1:65" s="2" customFormat="1" ht="78">
      <c r="A220" s="36"/>
      <c r="B220" s="37"/>
      <c r="C220" s="38"/>
      <c r="D220" s="208" t="s">
        <v>275</v>
      </c>
      <c r="E220" s="38"/>
      <c r="F220" s="209" t="s">
        <v>402</v>
      </c>
      <c r="G220" s="38"/>
      <c r="H220" s="38"/>
      <c r="I220" s="117"/>
      <c r="J220" s="38"/>
      <c r="K220" s="38"/>
      <c r="L220" s="41"/>
      <c r="M220" s="210"/>
      <c r="N220" s="211"/>
      <c r="O220" s="66"/>
      <c r="P220" s="66"/>
      <c r="Q220" s="66"/>
      <c r="R220" s="66"/>
      <c r="S220" s="66"/>
      <c r="T220" s="67"/>
      <c r="U220" s="36"/>
      <c r="V220" s="36"/>
      <c r="W220" s="36"/>
      <c r="X220" s="36"/>
      <c r="Y220" s="36"/>
      <c r="Z220" s="36"/>
      <c r="AA220" s="36"/>
      <c r="AB220" s="36"/>
      <c r="AC220" s="36"/>
      <c r="AD220" s="36"/>
      <c r="AE220" s="36"/>
      <c r="AT220" s="18" t="s">
        <v>275</v>
      </c>
      <c r="AU220" s="18" t="s">
        <v>89</v>
      </c>
    </row>
    <row r="221" spans="1:65" s="13" customFormat="1" ht="11.25">
      <c r="B221" s="228"/>
      <c r="C221" s="229"/>
      <c r="D221" s="208" t="s">
        <v>261</v>
      </c>
      <c r="E221" s="230" t="s">
        <v>42</v>
      </c>
      <c r="F221" s="231" t="s">
        <v>403</v>
      </c>
      <c r="G221" s="229"/>
      <c r="H221" s="232">
        <v>77</v>
      </c>
      <c r="I221" s="233"/>
      <c r="J221" s="229"/>
      <c r="K221" s="229"/>
      <c r="L221" s="234"/>
      <c r="M221" s="235"/>
      <c r="N221" s="236"/>
      <c r="O221" s="236"/>
      <c r="P221" s="236"/>
      <c r="Q221" s="236"/>
      <c r="R221" s="236"/>
      <c r="S221" s="236"/>
      <c r="T221" s="237"/>
      <c r="AT221" s="238" t="s">
        <v>261</v>
      </c>
      <c r="AU221" s="238" t="s">
        <v>89</v>
      </c>
      <c r="AV221" s="13" t="s">
        <v>89</v>
      </c>
      <c r="AW221" s="13" t="s">
        <v>40</v>
      </c>
      <c r="AX221" s="13" t="s">
        <v>80</v>
      </c>
      <c r="AY221" s="238" t="s">
        <v>127</v>
      </c>
    </row>
    <row r="222" spans="1:65" s="13" customFormat="1" ht="22.5">
      <c r="B222" s="228"/>
      <c r="C222" s="229"/>
      <c r="D222" s="208" t="s">
        <v>261</v>
      </c>
      <c r="E222" s="230" t="s">
        <v>42</v>
      </c>
      <c r="F222" s="231" t="s">
        <v>404</v>
      </c>
      <c r="G222" s="229"/>
      <c r="H222" s="232">
        <v>215.6</v>
      </c>
      <c r="I222" s="233"/>
      <c r="J222" s="229"/>
      <c r="K222" s="229"/>
      <c r="L222" s="234"/>
      <c r="M222" s="235"/>
      <c r="N222" s="236"/>
      <c r="O222" s="236"/>
      <c r="P222" s="236"/>
      <c r="Q222" s="236"/>
      <c r="R222" s="236"/>
      <c r="S222" s="236"/>
      <c r="T222" s="237"/>
      <c r="AT222" s="238" t="s">
        <v>261</v>
      </c>
      <c r="AU222" s="238" t="s">
        <v>89</v>
      </c>
      <c r="AV222" s="13" t="s">
        <v>89</v>
      </c>
      <c r="AW222" s="13" t="s">
        <v>40</v>
      </c>
      <c r="AX222" s="13" t="s">
        <v>80</v>
      </c>
      <c r="AY222" s="238" t="s">
        <v>127</v>
      </c>
    </row>
    <row r="223" spans="1:65" s="13" customFormat="1" ht="11.25">
      <c r="B223" s="228"/>
      <c r="C223" s="229"/>
      <c r="D223" s="208" t="s">
        <v>261</v>
      </c>
      <c r="E223" s="230" t="s">
        <v>42</v>
      </c>
      <c r="F223" s="231" t="s">
        <v>405</v>
      </c>
      <c r="G223" s="229"/>
      <c r="H223" s="232">
        <v>99.7</v>
      </c>
      <c r="I223" s="233"/>
      <c r="J223" s="229"/>
      <c r="K223" s="229"/>
      <c r="L223" s="234"/>
      <c r="M223" s="235"/>
      <c r="N223" s="236"/>
      <c r="O223" s="236"/>
      <c r="P223" s="236"/>
      <c r="Q223" s="236"/>
      <c r="R223" s="236"/>
      <c r="S223" s="236"/>
      <c r="T223" s="237"/>
      <c r="AT223" s="238" t="s">
        <v>261</v>
      </c>
      <c r="AU223" s="238" t="s">
        <v>89</v>
      </c>
      <c r="AV223" s="13" t="s">
        <v>89</v>
      </c>
      <c r="AW223" s="13" t="s">
        <v>40</v>
      </c>
      <c r="AX223" s="13" t="s">
        <v>80</v>
      </c>
      <c r="AY223" s="238" t="s">
        <v>127</v>
      </c>
    </row>
    <row r="224" spans="1:65" s="13" customFormat="1" ht="22.5">
      <c r="B224" s="228"/>
      <c r="C224" s="229"/>
      <c r="D224" s="208" t="s">
        <v>261</v>
      </c>
      <c r="E224" s="230" t="s">
        <v>42</v>
      </c>
      <c r="F224" s="231" t="s">
        <v>406</v>
      </c>
      <c r="G224" s="229"/>
      <c r="H224" s="232">
        <v>297.33999999999997</v>
      </c>
      <c r="I224" s="233"/>
      <c r="J224" s="229"/>
      <c r="K224" s="229"/>
      <c r="L224" s="234"/>
      <c r="M224" s="235"/>
      <c r="N224" s="236"/>
      <c r="O224" s="236"/>
      <c r="P224" s="236"/>
      <c r="Q224" s="236"/>
      <c r="R224" s="236"/>
      <c r="S224" s="236"/>
      <c r="T224" s="237"/>
      <c r="AT224" s="238" t="s">
        <v>261</v>
      </c>
      <c r="AU224" s="238" t="s">
        <v>89</v>
      </c>
      <c r="AV224" s="13" t="s">
        <v>89</v>
      </c>
      <c r="AW224" s="13" t="s">
        <v>40</v>
      </c>
      <c r="AX224" s="13" t="s">
        <v>80</v>
      </c>
      <c r="AY224" s="238" t="s">
        <v>127</v>
      </c>
    </row>
    <row r="225" spans="1:65" s="13" customFormat="1" ht="11.25">
      <c r="B225" s="228"/>
      <c r="C225" s="229"/>
      <c r="D225" s="208" t="s">
        <v>261</v>
      </c>
      <c r="E225" s="230" t="s">
        <v>42</v>
      </c>
      <c r="F225" s="231" t="s">
        <v>407</v>
      </c>
      <c r="G225" s="229"/>
      <c r="H225" s="232">
        <v>22.7</v>
      </c>
      <c r="I225" s="233"/>
      <c r="J225" s="229"/>
      <c r="K225" s="229"/>
      <c r="L225" s="234"/>
      <c r="M225" s="235"/>
      <c r="N225" s="236"/>
      <c r="O225" s="236"/>
      <c r="P225" s="236"/>
      <c r="Q225" s="236"/>
      <c r="R225" s="236"/>
      <c r="S225" s="236"/>
      <c r="T225" s="237"/>
      <c r="AT225" s="238" t="s">
        <v>261</v>
      </c>
      <c r="AU225" s="238" t="s">
        <v>89</v>
      </c>
      <c r="AV225" s="13" t="s">
        <v>89</v>
      </c>
      <c r="AW225" s="13" t="s">
        <v>40</v>
      </c>
      <c r="AX225" s="13" t="s">
        <v>80</v>
      </c>
      <c r="AY225" s="238" t="s">
        <v>127</v>
      </c>
    </row>
    <row r="226" spans="1:65" s="13" customFormat="1" ht="22.5">
      <c r="B226" s="228"/>
      <c r="C226" s="229"/>
      <c r="D226" s="208" t="s">
        <v>261</v>
      </c>
      <c r="E226" s="230" t="s">
        <v>42</v>
      </c>
      <c r="F226" s="231" t="s">
        <v>408</v>
      </c>
      <c r="G226" s="229"/>
      <c r="H226" s="232">
        <v>81.739999999999995</v>
      </c>
      <c r="I226" s="233"/>
      <c r="J226" s="229"/>
      <c r="K226" s="229"/>
      <c r="L226" s="234"/>
      <c r="M226" s="235"/>
      <c r="N226" s="236"/>
      <c r="O226" s="236"/>
      <c r="P226" s="236"/>
      <c r="Q226" s="236"/>
      <c r="R226" s="236"/>
      <c r="S226" s="236"/>
      <c r="T226" s="237"/>
      <c r="AT226" s="238" t="s">
        <v>261</v>
      </c>
      <c r="AU226" s="238" t="s">
        <v>89</v>
      </c>
      <c r="AV226" s="13" t="s">
        <v>89</v>
      </c>
      <c r="AW226" s="13" t="s">
        <v>40</v>
      </c>
      <c r="AX226" s="13" t="s">
        <v>80</v>
      </c>
      <c r="AY226" s="238" t="s">
        <v>127</v>
      </c>
    </row>
    <row r="227" spans="1:65" s="13" customFormat="1" ht="11.25">
      <c r="B227" s="228"/>
      <c r="C227" s="229"/>
      <c r="D227" s="208" t="s">
        <v>261</v>
      </c>
      <c r="E227" s="230" t="s">
        <v>42</v>
      </c>
      <c r="F227" s="231" t="s">
        <v>407</v>
      </c>
      <c r="G227" s="229"/>
      <c r="H227" s="232">
        <v>22.7</v>
      </c>
      <c r="I227" s="233"/>
      <c r="J227" s="229"/>
      <c r="K227" s="229"/>
      <c r="L227" s="234"/>
      <c r="M227" s="235"/>
      <c r="N227" s="236"/>
      <c r="O227" s="236"/>
      <c r="P227" s="236"/>
      <c r="Q227" s="236"/>
      <c r="R227" s="236"/>
      <c r="S227" s="236"/>
      <c r="T227" s="237"/>
      <c r="AT227" s="238" t="s">
        <v>261</v>
      </c>
      <c r="AU227" s="238" t="s">
        <v>89</v>
      </c>
      <c r="AV227" s="13" t="s">
        <v>89</v>
      </c>
      <c r="AW227" s="13" t="s">
        <v>40</v>
      </c>
      <c r="AX227" s="13" t="s">
        <v>80</v>
      </c>
      <c r="AY227" s="238" t="s">
        <v>127</v>
      </c>
    </row>
    <row r="228" spans="1:65" s="13" customFormat="1" ht="22.5">
      <c r="B228" s="228"/>
      <c r="C228" s="229"/>
      <c r="D228" s="208" t="s">
        <v>261</v>
      </c>
      <c r="E228" s="230" t="s">
        <v>42</v>
      </c>
      <c r="F228" s="231" t="s">
        <v>408</v>
      </c>
      <c r="G228" s="229"/>
      <c r="H228" s="232">
        <v>81.739999999999995</v>
      </c>
      <c r="I228" s="233"/>
      <c r="J228" s="229"/>
      <c r="K228" s="229"/>
      <c r="L228" s="234"/>
      <c r="M228" s="235"/>
      <c r="N228" s="236"/>
      <c r="O228" s="236"/>
      <c r="P228" s="236"/>
      <c r="Q228" s="236"/>
      <c r="R228" s="236"/>
      <c r="S228" s="236"/>
      <c r="T228" s="237"/>
      <c r="AT228" s="238" t="s">
        <v>261</v>
      </c>
      <c r="AU228" s="238" t="s">
        <v>89</v>
      </c>
      <c r="AV228" s="13" t="s">
        <v>89</v>
      </c>
      <c r="AW228" s="13" t="s">
        <v>40</v>
      </c>
      <c r="AX228" s="13" t="s">
        <v>80</v>
      </c>
      <c r="AY228" s="238" t="s">
        <v>127</v>
      </c>
    </row>
    <row r="229" spans="1:65" s="14" customFormat="1" ht="11.25">
      <c r="B229" s="239"/>
      <c r="C229" s="240"/>
      <c r="D229" s="208" t="s">
        <v>261</v>
      </c>
      <c r="E229" s="241" t="s">
        <v>42</v>
      </c>
      <c r="F229" s="242" t="s">
        <v>264</v>
      </c>
      <c r="G229" s="240"/>
      <c r="H229" s="243">
        <v>898.52</v>
      </c>
      <c r="I229" s="244"/>
      <c r="J229" s="240"/>
      <c r="K229" s="240"/>
      <c r="L229" s="245"/>
      <c r="M229" s="246"/>
      <c r="N229" s="247"/>
      <c r="O229" s="247"/>
      <c r="P229" s="247"/>
      <c r="Q229" s="247"/>
      <c r="R229" s="247"/>
      <c r="S229" s="247"/>
      <c r="T229" s="248"/>
      <c r="AT229" s="249" t="s">
        <v>261</v>
      </c>
      <c r="AU229" s="249" t="s">
        <v>89</v>
      </c>
      <c r="AV229" s="14" t="s">
        <v>259</v>
      </c>
      <c r="AW229" s="14" t="s">
        <v>40</v>
      </c>
      <c r="AX229" s="14" t="s">
        <v>87</v>
      </c>
      <c r="AY229" s="249" t="s">
        <v>127</v>
      </c>
    </row>
    <row r="230" spans="1:65" s="2" customFormat="1" ht="16.5" customHeight="1">
      <c r="A230" s="36"/>
      <c r="B230" s="37"/>
      <c r="C230" s="194" t="s">
        <v>409</v>
      </c>
      <c r="D230" s="194" t="s">
        <v>130</v>
      </c>
      <c r="E230" s="195" t="s">
        <v>410</v>
      </c>
      <c r="F230" s="196" t="s">
        <v>411</v>
      </c>
      <c r="G230" s="197" t="s">
        <v>306</v>
      </c>
      <c r="H230" s="198">
        <v>307.23</v>
      </c>
      <c r="I230" s="199"/>
      <c r="J230" s="200">
        <f>ROUND(I230*H230,2)</f>
        <v>0</v>
      </c>
      <c r="K230" s="196" t="s">
        <v>258</v>
      </c>
      <c r="L230" s="201"/>
      <c r="M230" s="202" t="s">
        <v>42</v>
      </c>
      <c r="N230" s="203" t="s">
        <v>51</v>
      </c>
      <c r="O230" s="66"/>
      <c r="P230" s="204">
        <f>O230*H230</f>
        <v>0</v>
      </c>
      <c r="Q230" s="204">
        <v>3.0000000000000001E-5</v>
      </c>
      <c r="R230" s="204">
        <f>Q230*H230</f>
        <v>9.2169000000000001E-3</v>
      </c>
      <c r="S230" s="204">
        <v>0</v>
      </c>
      <c r="T230" s="205">
        <f>S230*H230</f>
        <v>0</v>
      </c>
      <c r="U230" s="36"/>
      <c r="V230" s="36"/>
      <c r="W230" s="36"/>
      <c r="X230" s="36"/>
      <c r="Y230" s="36"/>
      <c r="Z230" s="36"/>
      <c r="AA230" s="36"/>
      <c r="AB230" s="36"/>
      <c r="AC230" s="36"/>
      <c r="AD230" s="36"/>
      <c r="AE230" s="36"/>
      <c r="AR230" s="206" t="s">
        <v>268</v>
      </c>
      <c r="AT230" s="206" t="s">
        <v>130</v>
      </c>
      <c r="AU230" s="206" t="s">
        <v>89</v>
      </c>
      <c r="AY230" s="18" t="s">
        <v>127</v>
      </c>
      <c r="BE230" s="207">
        <f>IF(N230="základní",J230,0)</f>
        <v>0</v>
      </c>
      <c r="BF230" s="207">
        <f>IF(N230="snížená",J230,0)</f>
        <v>0</v>
      </c>
      <c r="BG230" s="207">
        <f>IF(N230="zákl. přenesená",J230,0)</f>
        <v>0</v>
      </c>
      <c r="BH230" s="207">
        <f>IF(N230="sníž. přenesená",J230,0)</f>
        <v>0</v>
      </c>
      <c r="BI230" s="207">
        <f>IF(N230="nulová",J230,0)</f>
        <v>0</v>
      </c>
      <c r="BJ230" s="18" t="s">
        <v>87</v>
      </c>
      <c r="BK230" s="207">
        <f>ROUND(I230*H230,2)</f>
        <v>0</v>
      </c>
      <c r="BL230" s="18" t="s">
        <v>259</v>
      </c>
      <c r="BM230" s="206" t="s">
        <v>412</v>
      </c>
    </row>
    <row r="231" spans="1:65" s="13" customFormat="1" ht="11.25">
      <c r="B231" s="228"/>
      <c r="C231" s="229"/>
      <c r="D231" s="208" t="s">
        <v>261</v>
      </c>
      <c r="E231" s="230" t="s">
        <v>42</v>
      </c>
      <c r="F231" s="231" t="s">
        <v>413</v>
      </c>
      <c r="G231" s="229"/>
      <c r="H231" s="232">
        <v>80.849999999999994</v>
      </c>
      <c r="I231" s="233"/>
      <c r="J231" s="229"/>
      <c r="K231" s="229"/>
      <c r="L231" s="234"/>
      <c r="M231" s="235"/>
      <c r="N231" s="236"/>
      <c r="O231" s="236"/>
      <c r="P231" s="236"/>
      <c r="Q231" s="236"/>
      <c r="R231" s="236"/>
      <c r="S231" s="236"/>
      <c r="T231" s="237"/>
      <c r="AT231" s="238" t="s">
        <v>261</v>
      </c>
      <c r="AU231" s="238" t="s">
        <v>89</v>
      </c>
      <c r="AV231" s="13" t="s">
        <v>89</v>
      </c>
      <c r="AW231" s="13" t="s">
        <v>40</v>
      </c>
      <c r="AX231" s="13" t="s">
        <v>80</v>
      </c>
      <c r="AY231" s="238" t="s">
        <v>127</v>
      </c>
    </row>
    <row r="232" spans="1:65" s="13" customFormat="1" ht="22.5">
      <c r="B232" s="228"/>
      <c r="C232" s="229"/>
      <c r="D232" s="208" t="s">
        <v>261</v>
      </c>
      <c r="E232" s="230" t="s">
        <v>42</v>
      </c>
      <c r="F232" s="231" t="s">
        <v>414</v>
      </c>
      <c r="G232" s="229"/>
      <c r="H232" s="232">
        <v>226.38</v>
      </c>
      <c r="I232" s="233"/>
      <c r="J232" s="229"/>
      <c r="K232" s="229"/>
      <c r="L232" s="234"/>
      <c r="M232" s="235"/>
      <c r="N232" s="236"/>
      <c r="O232" s="236"/>
      <c r="P232" s="236"/>
      <c r="Q232" s="236"/>
      <c r="R232" s="236"/>
      <c r="S232" s="236"/>
      <c r="T232" s="237"/>
      <c r="AT232" s="238" t="s">
        <v>261</v>
      </c>
      <c r="AU232" s="238" t="s">
        <v>89</v>
      </c>
      <c r="AV232" s="13" t="s">
        <v>89</v>
      </c>
      <c r="AW232" s="13" t="s">
        <v>40</v>
      </c>
      <c r="AX232" s="13" t="s">
        <v>80</v>
      </c>
      <c r="AY232" s="238" t="s">
        <v>127</v>
      </c>
    </row>
    <row r="233" spans="1:65" s="14" customFormat="1" ht="11.25">
      <c r="B233" s="239"/>
      <c r="C233" s="240"/>
      <c r="D233" s="208" t="s">
        <v>261</v>
      </c>
      <c r="E233" s="241" t="s">
        <v>42</v>
      </c>
      <c r="F233" s="242" t="s">
        <v>264</v>
      </c>
      <c r="G233" s="240"/>
      <c r="H233" s="243">
        <v>307.23</v>
      </c>
      <c r="I233" s="244"/>
      <c r="J233" s="240"/>
      <c r="K233" s="240"/>
      <c r="L233" s="245"/>
      <c r="M233" s="246"/>
      <c r="N233" s="247"/>
      <c r="O233" s="247"/>
      <c r="P233" s="247"/>
      <c r="Q233" s="247"/>
      <c r="R233" s="247"/>
      <c r="S233" s="247"/>
      <c r="T233" s="248"/>
      <c r="AT233" s="249" t="s">
        <v>261</v>
      </c>
      <c r="AU233" s="249" t="s">
        <v>89</v>
      </c>
      <c r="AV233" s="14" t="s">
        <v>259</v>
      </c>
      <c r="AW233" s="14" t="s">
        <v>40</v>
      </c>
      <c r="AX233" s="14" t="s">
        <v>87</v>
      </c>
      <c r="AY233" s="249" t="s">
        <v>127</v>
      </c>
    </row>
    <row r="234" spans="1:65" s="2" customFormat="1" ht="24" customHeight="1">
      <c r="A234" s="36"/>
      <c r="B234" s="37"/>
      <c r="C234" s="194" t="s">
        <v>415</v>
      </c>
      <c r="D234" s="194" t="s">
        <v>130</v>
      </c>
      <c r="E234" s="195" t="s">
        <v>416</v>
      </c>
      <c r="F234" s="196" t="s">
        <v>417</v>
      </c>
      <c r="G234" s="197" t="s">
        <v>306</v>
      </c>
      <c r="H234" s="198">
        <v>416.892</v>
      </c>
      <c r="I234" s="199"/>
      <c r="J234" s="200">
        <f>ROUND(I234*H234,2)</f>
        <v>0</v>
      </c>
      <c r="K234" s="196" t="s">
        <v>258</v>
      </c>
      <c r="L234" s="201"/>
      <c r="M234" s="202" t="s">
        <v>42</v>
      </c>
      <c r="N234" s="203" t="s">
        <v>51</v>
      </c>
      <c r="O234" s="66"/>
      <c r="P234" s="204">
        <f>O234*H234</f>
        <v>0</v>
      </c>
      <c r="Q234" s="204">
        <v>4.0000000000000003E-5</v>
      </c>
      <c r="R234" s="204">
        <f>Q234*H234</f>
        <v>1.6675680000000002E-2</v>
      </c>
      <c r="S234" s="204">
        <v>0</v>
      </c>
      <c r="T234" s="205">
        <f>S234*H234</f>
        <v>0</v>
      </c>
      <c r="U234" s="36"/>
      <c r="V234" s="36"/>
      <c r="W234" s="36"/>
      <c r="X234" s="36"/>
      <c r="Y234" s="36"/>
      <c r="Z234" s="36"/>
      <c r="AA234" s="36"/>
      <c r="AB234" s="36"/>
      <c r="AC234" s="36"/>
      <c r="AD234" s="36"/>
      <c r="AE234" s="36"/>
      <c r="AR234" s="206" t="s">
        <v>268</v>
      </c>
      <c r="AT234" s="206" t="s">
        <v>130</v>
      </c>
      <c r="AU234" s="206" t="s">
        <v>89</v>
      </c>
      <c r="AY234" s="18" t="s">
        <v>127</v>
      </c>
      <c r="BE234" s="207">
        <f>IF(N234="základní",J234,0)</f>
        <v>0</v>
      </c>
      <c r="BF234" s="207">
        <f>IF(N234="snížená",J234,0)</f>
        <v>0</v>
      </c>
      <c r="BG234" s="207">
        <f>IF(N234="zákl. přenesená",J234,0)</f>
        <v>0</v>
      </c>
      <c r="BH234" s="207">
        <f>IF(N234="sníž. přenesená",J234,0)</f>
        <v>0</v>
      </c>
      <c r="BI234" s="207">
        <f>IF(N234="nulová",J234,0)</f>
        <v>0</v>
      </c>
      <c r="BJ234" s="18" t="s">
        <v>87</v>
      </c>
      <c r="BK234" s="207">
        <f>ROUND(I234*H234,2)</f>
        <v>0</v>
      </c>
      <c r="BL234" s="18" t="s">
        <v>259</v>
      </c>
      <c r="BM234" s="206" t="s">
        <v>418</v>
      </c>
    </row>
    <row r="235" spans="1:65" s="13" customFormat="1" ht="11.25">
      <c r="B235" s="228"/>
      <c r="C235" s="229"/>
      <c r="D235" s="208" t="s">
        <v>261</v>
      </c>
      <c r="E235" s="230" t="s">
        <v>42</v>
      </c>
      <c r="F235" s="231" t="s">
        <v>419</v>
      </c>
      <c r="G235" s="229"/>
      <c r="H235" s="232">
        <v>104.685</v>
      </c>
      <c r="I235" s="233"/>
      <c r="J235" s="229"/>
      <c r="K235" s="229"/>
      <c r="L235" s="234"/>
      <c r="M235" s="235"/>
      <c r="N235" s="236"/>
      <c r="O235" s="236"/>
      <c r="P235" s="236"/>
      <c r="Q235" s="236"/>
      <c r="R235" s="236"/>
      <c r="S235" s="236"/>
      <c r="T235" s="237"/>
      <c r="AT235" s="238" t="s">
        <v>261</v>
      </c>
      <c r="AU235" s="238" t="s">
        <v>89</v>
      </c>
      <c r="AV235" s="13" t="s">
        <v>89</v>
      </c>
      <c r="AW235" s="13" t="s">
        <v>40</v>
      </c>
      <c r="AX235" s="13" t="s">
        <v>80</v>
      </c>
      <c r="AY235" s="238" t="s">
        <v>127</v>
      </c>
    </row>
    <row r="236" spans="1:65" s="13" customFormat="1" ht="22.5">
      <c r="B236" s="228"/>
      <c r="C236" s="229"/>
      <c r="D236" s="208" t="s">
        <v>261</v>
      </c>
      <c r="E236" s="230" t="s">
        <v>42</v>
      </c>
      <c r="F236" s="231" t="s">
        <v>420</v>
      </c>
      <c r="G236" s="229"/>
      <c r="H236" s="232">
        <v>312.20699999999999</v>
      </c>
      <c r="I236" s="233"/>
      <c r="J236" s="229"/>
      <c r="K236" s="229"/>
      <c r="L236" s="234"/>
      <c r="M236" s="235"/>
      <c r="N236" s="236"/>
      <c r="O236" s="236"/>
      <c r="P236" s="236"/>
      <c r="Q236" s="236"/>
      <c r="R236" s="236"/>
      <c r="S236" s="236"/>
      <c r="T236" s="237"/>
      <c r="AT236" s="238" t="s">
        <v>261</v>
      </c>
      <c r="AU236" s="238" t="s">
        <v>89</v>
      </c>
      <c r="AV236" s="13" t="s">
        <v>89</v>
      </c>
      <c r="AW236" s="13" t="s">
        <v>40</v>
      </c>
      <c r="AX236" s="13" t="s">
        <v>80</v>
      </c>
      <c r="AY236" s="238" t="s">
        <v>127</v>
      </c>
    </row>
    <row r="237" spans="1:65" s="14" customFormat="1" ht="11.25">
      <c r="B237" s="239"/>
      <c r="C237" s="240"/>
      <c r="D237" s="208" t="s">
        <v>261</v>
      </c>
      <c r="E237" s="241" t="s">
        <v>42</v>
      </c>
      <c r="F237" s="242" t="s">
        <v>264</v>
      </c>
      <c r="G237" s="240"/>
      <c r="H237" s="243">
        <v>416.892</v>
      </c>
      <c r="I237" s="244"/>
      <c r="J237" s="240"/>
      <c r="K237" s="240"/>
      <c r="L237" s="245"/>
      <c r="M237" s="246"/>
      <c r="N237" s="247"/>
      <c r="O237" s="247"/>
      <c r="P237" s="247"/>
      <c r="Q237" s="247"/>
      <c r="R237" s="247"/>
      <c r="S237" s="247"/>
      <c r="T237" s="248"/>
      <c r="AT237" s="249" t="s">
        <v>261</v>
      </c>
      <c r="AU237" s="249" t="s">
        <v>89</v>
      </c>
      <c r="AV237" s="14" t="s">
        <v>259</v>
      </c>
      <c r="AW237" s="14" t="s">
        <v>40</v>
      </c>
      <c r="AX237" s="14" t="s">
        <v>87</v>
      </c>
      <c r="AY237" s="249" t="s">
        <v>127</v>
      </c>
    </row>
    <row r="238" spans="1:65" s="2" customFormat="1" ht="24" customHeight="1">
      <c r="A238" s="36"/>
      <c r="B238" s="37"/>
      <c r="C238" s="194" t="s">
        <v>421</v>
      </c>
      <c r="D238" s="194" t="s">
        <v>130</v>
      </c>
      <c r="E238" s="195" t="s">
        <v>422</v>
      </c>
      <c r="F238" s="196" t="s">
        <v>423</v>
      </c>
      <c r="G238" s="197" t="s">
        <v>306</v>
      </c>
      <c r="H238" s="198">
        <v>109.66200000000001</v>
      </c>
      <c r="I238" s="199"/>
      <c r="J238" s="200">
        <f>ROUND(I238*H238,2)</f>
        <v>0</v>
      </c>
      <c r="K238" s="196" t="s">
        <v>258</v>
      </c>
      <c r="L238" s="201"/>
      <c r="M238" s="202" t="s">
        <v>42</v>
      </c>
      <c r="N238" s="203" t="s">
        <v>51</v>
      </c>
      <c r="O238" s="66"/>
      <c r="P238" s="204">
        <f>O238*H238</f>
        <v>0</v>
      </c>
      <c r="Q238" s="204">
        <v>2.9999999999999997E-4</v>
      </c>
      <c r="R238" s="204">
        <f>Q238*H238</f>
        <v>3.28986E-2</v>
      </c>
      <c r="S238" s="204">
        <v>0</v>
      </c>
      <c r="T238" s="205">
        <f>S238*H238</f>
        <v>0</v>
      </c>
      <c r="U238" s="36"/>
      <c r="V238" s="36"/>
      <c r="W238" s="36"/>
      <c r="X238" s="36"/>
      <c r="Y238" s="36"/>
      <c r="Z238" s="36"/>
      <c r="AA238" s="36"/>
      <c r="AB238" s="36"/>
      <c r="AC238" s="36"/>
      <c r="AD238" s="36"/>
      <c r="AE238" s="36"/>
      <c r="AR238" s="206" t="s">
        <v>268</v>
      </c>
      <c r="AT238" s="206" t="s">
        <v>130</v>
      </c>
      <c r="AU238" s="206" t="s">
        <v>89</v>
      </c>
      <c r="AY238" s="18" t="s">
        <v>127</v>
      </c>
      <c r="BE238" s="207">
        <f>IF(N238="základní",J238,0)</f>
        <v>0</v>
      </c>
      <c r="BF238" s="207">
        <f>IF(N238="snížená",J238,0)</f>
        <v>0</v>
      </c>
      <c r="BG238" s="207">
        <f>IF(N238="zákl. přenesená",J238,0)</f>
        <v>0</v>
      </c>
      <c r="BH238" s="207">
        <f>IF(N238="sníž. přenesená",J238,0)</f>
        <v>0</v>
      </c>
      <c r="BI238" s="207">
        <f>IF(N238="nulová",J238,0)</f>
        <v>0</v>
      </c>
      <c r="BJ238" s="18" t="s">
        <v>87</v>
      </c>
      <c r="BK238" s="207">
        <f>ROUND(I238*H238,2)</f>
        <v>0</v>
      </c>
      <c r="BL238" s="18" t="s">
        <v>259</v>
      </c>
      <c r="BM238" s="206" t="s">
        <v>424</v>
      </c>
    </row>
    <row r="239" spans="1:65" s="13" customFormat="1" ht="11.25">
      <c r="B239" s="228"/>
      <c r="C239" s="229"/>
      <c r="D239" s="208" t="s">
        <v>261</v>
      </c>
      <c r="E239" s="230" t="s">
        <v>42</v>
      </c>
      <c r="F239" s="231" t="s">
        <v>425</v>
      </c>
      <c r="G239" s="229"/>
      <c r="H239" s="232">
        <v>23.835000000000001</v>
      </c>
      <c r="I239" s="233"/>
      <c r="J239" s="229"/>
      <c r="K239" s="229"/>
      <c r="L239" s="234"/>
      <c r="M239" s="235"/>
      <c r="N239" s="236"/>
      <c r="O239" s="236"/>
      <c r="P239" s="236"/>
      <c r="Q239" s="236"/>
      <c r="R239" s="236"/>
      <c r="S239" s="236"/>
      <c r="T239" s="237"/>
      <c r="AT239" s="238" t="s">
        <v>261</v>
      </c>
      <c r="AU239" s="238" t="s">
        <v>89</v>
      </c>
      <c r="AV239" s="13" t="s">
        <v>89</v>
      </c>
      <c r="AW239" s="13" t="s">
        <v>40</v>
      </c>
      <c r="AX239" s="13" t="s">
        <v>80</v>
      </c>
      <c r="AY239" s="238" t="s">
        <v>127</v>
      </c>
    </row>
    <row r="240" spans="1:65" s="13" customFormat="1" ht="22.5">
      <c r="B240" s="228"/>
      <c r="C240" s="229"/>
      <c r="D240" s="208" t="s">
        <v>261</v>
      </c>
      <c r="E240" s="230" t="s">
        <v>42</v>
      </c>
      <c r="F240" s="231" t="s">
        <v>426</v>
      </c>
      <c r="G240" s="229"/>
      <c r="H240" s="232">
        <v>85.826999999999998</v>
      </c>
      <c r="I240" s="233"/>
      <c r="J240" s="229"/>
      <c r="K240" s="229"/>
      <c r="L240" s="234"/>
      <c r="M240" s="235"/>
      <c r="N240" s="236"/>
      <c r="O240" s="236"/>
      <c r="P240" s="236"/>
      <c r="Q240" s="236"/>
      <c r="R240" s="236"/>
      <c r="S240" s="236"/>
      <c r="T240" s="237"/>
      <c r="AT240" s="238" t="s">
        <v>261</v>
      </c>
      <c r="AU240" s="238" t="s">
        <v>89</v>
      </c>
      <c r="AV240" s="13" t="s">
        <v>89</v>
      </c>
      <c r="AW240" s="13" t="s">
        <v>40</v>
      </c>
      <c r="AX240" s="13" t="s">
        <v>80</v>
      </c>
      <c r="AY240" s="238" t="s">
        <v>127</v>
      </c>
    </row>
    <row r="241" spans="1:65" s="14" customFormat="1" ht="11.25">
      <c r="B241" s="239"/>
      <c r="C241" s="240"/>
      <c r="D241" s="208" t="s">
        <v>261</v>
      </c>
      <c r="E241" s="241" t="s">
        <v>42</v>
      </c>
      <c r="F241" s="242" t="s">
        <v>264</v>
      </c>
      <c r="G241" s="240"/>
      <c r="H241" s="243">
        <v>109.66200000000001</v>
      </c>
      <c r="I241" s="244"/>
      <c r="J241" s="240"/>
      <c r="K241" s="240"/>
      <c r="L241" s="245"/>
      <c r="M241" s="246"/>
      <c r="N241" s="247"/>
      <c r="O241" s="247"/>
      <c r="P241" s="247"/>
      <c r="Q241" s="247"/>
      <c r="R241" s="247"/>
      <c r="S241" s="247"/>
      <c r="T241" s="248"/>
      <c r="AT241" s="249" t="s">
        <v>261</v>
      </c>
      <c r="AU241" s="249" t="s">
        <v>89</v>
      </c>
      <c r="AV241" s="14" t="s">
        <v>259</v>
      </c>
      <c r="AW241" s="14" t="s">
        <v>40</v>
      </c>
      <c r="AX241" s="14" t="s">
        <v>87</v>
      </c>
      <c r="AY241" s="249" t="s">
        <v>127</v>
      </c>
    </row>
    <row r="242" spans="1:65" s="2" customFormat="1" ht="24" customHeight="1">
      <c r="A242" s="36"/>
      <c r="B242" s="37"/>
      <c r="C242" s="194" t="s">
        <v>427</v>
      </c>
      <c r="D242" s="194" t="s">
        <v>130</v>
      </c>
      <c r="E242" s="195" t="s">
        <v>428</v>
      </c>
      <c r="F242" s="196" t="s">
        <v>429</v>
      </c>
      <c r="G242" s="197" t="s">
        <v>306</v>
      </c>
      <c r="H242" s="198">
        <v>104.44</v>
      </c>
      <c r="I242" s="199"/>
      <c r="J242" s="200">
        <f>ROUND(I242*H242,2)</f>
        <v>0</v>
      </c>
      <c r="K242" s="196" t="s">
        <v>258</v>
      </c>
      <c r="L242" s="201"/>
      <c r="M242" s="202" t="s">
        <v>42</v>
      </c>
      <c r="N242" s="203" t="s">
        <v>51</v>
      </c>
      <c r="O242" s="66"/>
      <c r="P242" s="204">
        <f>O242*H242</f>
        <v>0</v>
      </c>
      <c r="Q242" s="204">
        <v>2.0000000000000001E-4</v>
      </c>
      <c r="R242" s="204">
        <f>Q242*H242</f>
        <v>2.0888E-2</v>
      </c>
      <c r="S242" s="204">
        <v>0</v>
      </c>
      <c r="T242" s="205">
        <f>S242*H242</f>
        <v>0</v>
      </c>
      <c r="U242" s="36"/>
      <c r="V242" s="36"/>
      <c r="W242" s="36"/>
      <c r="X242" s="36"/>
      <c r="Y242" s="36"/>
      <c r="Z242" s="36"/>
      <c r="AA242" s="36"/>
      <c r="AB242" s="36"/>
      <c r="AC242" s="36"/>
      <c r="AD242" s="36"/>
      <c r="AE242" s="36"/>
      <c r="AR242" s="206" t="s">
        <v>268</v>
      </c>
      <c r="AT242" s="206" t="s">
        <v>130</v>
      </c>
      <c r="AU242" s="206" t="s">
        <v>89</v>
      </c>
      <c r="AY242" s="18" t="s">
        <v>127</v>
      </c>
      <c r="BE242" s="207">
        <f>IF(N242="základní",J242,0)</f>
        <v>0</v>
      </c>
      <c r="BF242" s="207">
        <f>IF(N242="snížená",J242,0)</f>
        <v>0</v>
      </c>
      <c r="BG242" s="207">
        <f>IF(N242="zákl. přenesená",J242,0)</f>
        <v>0</v>
      </c>
      <c r="BH242" s="207">
        <f>IF(N242="sníž. přenesená",J242,0)</f>
        <v>0</v>
      </c>
      <c r="BI242" s="207">
        <f>IF(N242="nulová",J242,0)</f>
        <v>0</v>
      </c>
      <c r="BJ242" s="18" t="s">
        <v>87</v>
      </c>
      <c r="BK242" s="207">
        <f>ROUND(I242*H242,2)</f>
        <v>0</v>
      </c>
      <c r="BL242" s="18" t="s">
        <v>259</v>
      </c>
      <c r="BM242" s="206" t="s">
        <v>430</v>
      </c>
    </row>
    <row r="243" spans="1:65" s="13" customFormat="1" ht="11.25">
      <c r="B243" s="228"/>
      <c r="C243" s="229"/>
      <c r="D243" s="208" t="s">
        <v>261</v>
      </c>
      <c r="E243" s="230" t="s">
        <v>42</v>
      </c>
      <c r="F243" s="231" t="s">
        <v>407</v>
      </c>
      <c r="G243" s="229"/>
      <c r="H243" s="232">
        <v>22.7</v>
      </c>
      <c r="I243" s="233"/>
      <c r="J243" s="229"/>
      <c r="K243" s="229"/>
      <c r="L243" s="234"/>
      <c r="M243" s="235"/>
      <c r="N243" s="236"/>
      <c r="O243" s="236"/>
      <c r="P243" s="236"/>
      <c r="Q243" s="236"/>
      <c r="R243" s="236"/>
      <c r="S243" s="236"/>
      <c r="T243" s="237"/>
      <c r="AT243" s="238" t="s">
        <v>261</v>
      </c>
      <c r="AU243" s="238" t="s">
        <v>89</v>
      </c>
      <c r="AV243" s="13" t="s">
        <v>89</v>
      </c>
      <c r="AW243" s="13" t="s">
        <v>40</v>
      </c>
      <c r="AX243" s="13" t="s">
        <v>80</v>
      </c>
      <c r="AY243" s="238" t="s">
        <v>127</v>
      </c>
    </row>
    <row r="244" spans="1:65" s="13" customFormat="1" ht="22.5">
      <c r="B244" s="228"/>
      <c r="C244" s="229"/>
      <c r="D244" s="208" t="s">
        <v>261</v>
      </c>
      <c r="E244" s="230" t="s">
        <v>42</v>
      </c>
      <c r="F244" s="231" t="s">
        <v>408</v>
      </c>
      <c r="G244" s="229"/>
      <c r="H244" s="232">
        <v>81.739999999999995</v>
      </c>
      <c r="I244" s="233"/>
      <c r="J244" s="229"/>
      <c r="K244" s="229"/>
      <c r="L244" s="234"/>
      <c r="M244" s="235"/>
      <c r="N244" s="236"/>
      <c r="O244" s="236"/>
      <c r="P244" s="236"/>
      <c r="Q244" s="236"/>
      <c r="R244" s="236"/>
      <c r="S244" s="236"/>
      <c r="T244" s="237"/>
      <c r="AT244" s="238" t="s">
        <v>261</v>
      </c>
      <c r="AU244" s="238" t="s">
        <v>89</v>
      </c>
      <c r="AV244" s="13" t="s">
        <v>89</v>
      </c>
      <c r="AW244" s="13" t="s">
        <v>40</v>
      </c>
      <c r="AX244" s="13" t="s">
        <v>80</v>
      </c>
      <c r="AY244" s="238" t="s">
        <v>127</v>
      </c>
    </row>
    <row r="245" spans="1:65" s="14" customFormat="1" ht="11.25">
      <c r="B245" s="239"/>
      <c r="C245" s="240"/>
      <c r="D245" s="208" t="s">
        <v>261</v>
      </c>
      <c r="E245" s="241" t="s">
        <v>42</v>
      </c>
      <c r="F245" s="242" t="s">
        <v>264</v>
      </c>
      <c r="G245" s="240"/>
      <c r="H245" s="243">
        <v>104.44</v>
      </c>
      <c r="I245" s="244"/>
      <c r="J245" s="240"/>
      <c r="K245" s="240"/>
      <c r="L245" s="245"/>
      <c r="M245" s="246"/>
      <c r="N245" s="247"/>
      <c r="O245" s="247"/>
      <c r="P245" s="247"/>
      <c r="Q245" s="247"/>
      <c r="R245" s="247"/>
      <c r="S245" s="247"/>
      <c r="T245" s="248"/>
      <c r="AT245" s="249" t="s">
        <v>261</v>
      </c>
      <c r="AU245" s="249" t="s">
        <v>89</v>
      </c>
      <c r="AV245" s="14" t="s">
        <v>259</v>
      </c>
      <c r="AW245" s="14" t="s">
        <v>40</v>
      </c>
      <c r="AX245" s="14" t="s">
        <v>87</v>
      </c>
      <c r="AY245" s="249" t="s">
        <v>127</v>
      </c>
    </row>
    <row r="246" spans="1:65" s="2" customFormat="1" ht="36" customHeight="1">
      <c r="A246" s="36"/>
      <c r="B246" s="37"/>
      <c r="C246" s="219" t="s">
        <v>431</v>
      </c>
      <c r="D246" s="219" t="s">
        <v>254</v>
      </c>
      <c r="E246" s="220" t="s">
        <v>432</v>
      </c>
      <c r="F246" s="221" t="s">
        <v>433</v>
      </c>
      <c r="G246" s="222" t="s">
        <v>257</v>
      </c>
      <c r="H246" s="223">
        <v>162.80000000000001</v>
      </c>
      <c r="I246" s="224"/>
      <c r="J246" s="225">
        <f>ROUND(I246*H246,2)</f>
        <v>0</v>
      </c>
      <c r="K246" s="221" t="s">
        <v>258</v>
      </c>
      <c r="L246" s="41"/>
      <c r="M246" s="226" t="s">
        <v>42</v>
      </c>
      <c r="N246" s="227" t="s">
        <v>51</v>
      </c>
      <c r="O246" s="66"/>
      <c r="P246" s="204">
        <f>O246*H246</f>
        <v>0</v>
      </c>
      <c r="Q246" s="204">
        <v>0</v>
      </c>
      <c r="R246" s="204">
        <f>Q246*H246</f>
        <v>0</v>
      </c>
      <c r="S246" s="204">
        <v>0</v>
      </c>
      <c r="T246" s="205">
        <f>S246*H246</f>
        <v>0</v>
      </c>
      <c r="U246" s="36"/>
      <c r="V246" s="36"/>
      <c r="W246" s="36"/>
      <c r="X246" s="36"/>
      <c r="Y246" s="36"/>
      <c r="Z246" s="36"/>
      <c r="AA246" s="36"/>
      <c r="AB246" s="36"/>
      <c r="AC246" s="36"/>
      <c r="AD246" s="36"/>
      <c r="AE246" s="36"/>
      <c r="AR246" s="206" t="s">
        <v>259</v>
      </c>
      <c r="AT246" s="206" t="s">
        <v>254</v>
      </c>
      <c r="AU246" s="206" t="s">
        <v>89</v>
      </c>
      <c r="AY246" s="18" t="s">
        <v>127</v>
      </c>
      <c r="BE246" s="207">
        <f>IF(N246="základní",J246,0)</f>
        <v>0</v>
      </c>
      <c r="BF246" s="207">
        <f>IF(N246="snížená",J246,0)</f>
        <v>0</v>
      </c>
      <c r="BG246" s="207">
        <f>IF(N246="zákl. přenesená",J246,0)</f>
        <v>0</v>
      </c>
      <c r="BH246" s="207">
        <f>IF(N246="sníž. přenesená",J246,0)</f>
        <v>0</v>
      </c>
      <c r="BI246" s="207">
        <f>IF(N246="nulová",J246,0)</f>
        <v>0</v>
      </c>
      <c r="BJ246" s="18" t="s">
        <v>87</v>
      </c>
      <c r="BK246" s="207">
        <f>ROUND(I246*H246,2)</f>
        <v>0</v>
      </c>
      <c r="BL246" s="18" t="s">
        <v>259</v>
      </c>
      <c r="BM246" s="206" t="s">
        <v>434</v>
      </c>
    </row>
    <row r="247" spans="1:65" s="2" customFormat="1" ht="48.75">
      <c r="A247" s="36"/>
      <c r="B247" s="37"/>
      <c r="C247" s="38"/>
      <c r="D247" s="208" t="s">
        <v>275</v>
      </c>
      <c r="E247" s="38"/>
      <c r="F247" s="209" t="s">
        <v>435</v>
      </c>
      <c r="G247" s="38"/>
      <c r="H247" s="38"/>
      <c r="I247" s="117"/>
      <c r="J247" s="38"/>
      <c r="K247" s="38"/>
      <c r="L247" s="41"/>
      <c r="M247" s="210"/>
      <c r="N247" s="211"/>
      <c r="O247" s="66"/>
      <c r="P247" s="66"/>
      <c r="Q247" s="66"/>
      <c r="R247" s="66"/>
      <c r="S247" s="66"/>
      <c r="T247" s="67"/>
      <c r="U247" s="36"/>
      <c r="V247" s="36"/>
      <c r="W247" s="36"/>
      <c r="X247" s="36"/>
      <c r="Y247" s="36"/>
      <c r="Z247" s="36"/>
      <c r="AA247" s="36"/>
      <c r="AB247" s="36"/>
      <c r="AC247" s="36"/>
      <c r="AD247" s="36"/>
      <c r="AE247" s="36"/>
      <c r="AT247" s="18" t="s">
        <v>275</v>
      </c>
      <c r="AU247" s="18" t="s">
        <v>89</v>
      </c>
    </row>
    <row r="248" spans="1:65" s="15" customFormat="1" ht="11.25">
      <c r="B248" s="250"/>
      <c r="C248" s="251"/>
      <c r="D248" s="208" t="s">
        <v>261</v>
      </c>
      <c r="E248" s="252" t="s">
        <v>42</v>
      </c>
      <c r="F248" s="253" t="s">
        <v>436</v>
      </c>
      <c r="G248" s="251"/>
      <c r="H248" s="252" t="s">
        <v>42</v>
      </c>
      <c r="I248" s="254"/>
      <c r="J248" s="251"/>
      <c r="K248" s="251"/>
      <c r="L248" s="255"/>
      <c r="M248" s="256"/>
      <c r="N248" s="257"/>
      <c r="O248" s="257"/>
      <c r="P248" s="257"/>
      <c r="Q248" s="257"/>
      <c r="R248" s="257"/>
      <c r="S248" s="257"/>
      <c r="T248" s="258"/>
      <c r="AT248" s="259" t="s">
        <v>261</v>
      </c>
      <c r="AU248" s="259" t="s">
        <v>89</v>
      </c>
      <c r="AV248" s="15" t="s">
        <v>87</v>
      </c>
      <c r="AW248" s="15" t="s">
        <v>40</v>
      </c>
      <c r="AX248" s="15" t="s">
        <v>80</v>
      </c>
      <c r="AY248" s="259" t="s">
        <v>127</v>
      </c>
    </row>
    <row r="249" spans="1:65" s="13" customFormat="1" ht="11.25">
      <c r="B249" s="228"/>
      <c r="C249" s="229"/>
      <c r="D249" s="208" t="s">
        <v>261</v>
      </c>
      <c r="E249" s="230" t="s">
        <v>42</v>
      </c>
      <c r="F249" s="231" t="s">
        <v>437</v>
      </c>
      <c r="G249" s="229"/>
      <c r="H249" s="232">
        <v>34.869999999999997</v>
      </c>
      <c r="I249" s="233"/>
      <c r="J249" s="229"/>
      <c r="K249" s="229"/>
      <c r="L249" s="234"/>
      <c r="M249" s="235"/>
      <c r="N249" s="236"/>
      <c r="O249" s="236"/>
      <c r="P249" s="236"/>
      <c r="Q249" s="236"/>
      <c r="R249" s="236"/>
      <c r="S249" s="236"/>
      <c r="T249" s="237"/>
      <c r="AT249" s="238" t="s">
        <v>261</v>
      </c>
      <c r="AU249" s="238" t="s">
        <v>89</v>
      </c>
      <c r="AV249" s="13" t="s">
        <v>89</v>
      </c>
      <c r="AW249" s="13" t="s">
        <v>40</v>
      </c>
      <c r="AX249" s="13" t="s">
        <v>80</v>
      </c>
      <c r="AY249" s="238" t="s">
        <v>127</v>
      </c>
    </row>
    <row r="250" spans="1:65" s="13" customFormat="1" ht="11.25">
      <c r="B250" s="228"/>
      <c r="C250" s="229"/>
      <c r="D250" s="208" t="s">
        <v>261</v>
      </c>
      <c r="E250" s="230" t="s">
        <v>42</v>
      </c>
      <c r="F250" s="231" t="s">
        <v>438</v>
      </c>
      <c r="G250" s="229"/>
      <c r="H250" s="232">
        <v>127.93</v>
      </c>
      <c r="I250" s="233"/>
      <c r="J250" s="229"/>
      <c r="K250" s="229"/>
      <c r="L250" s="234"/>
      <c r="M250" s="235"/>
      <c r="N250" s="236"/>
      <c r="O250" s="236"/>
      <c r="P250" s="236"/>
      <c r="Q250" s="236"/>
      <c r="R250" s="236"/>
      <c r="S250" s="236"/>
      <c r="T250" s="237"/>
      <c r="AT250" s="238" t="s">
        <v>261</v>
      </c>
      <c r="AU250" s="238" t="s">
        <v>89</v>
      </c>
      <c r="AV250" s="13" t="s">
        <v>89</v>
      </c>
      <c r="AW250" s="13" t="s">
        <v>40</v>
      </c>
      <c r="AX250" s="13" t="s">
        <v>80</v>
      </c>
      <c r="AY250" s="238" t="s">
        <v>127</v>
      </c>
    </row>
    <row r="251" spans="1:65" s="14" customFormat="1" ht="11.25">
      <c r="B251" s="239"/>
      <c r="C251" s="240"/>
      <c r="D251" s="208" t="s">
        <v>261</v>
      </c>
      <c r="E251" s="241" t="s">
        <v>42</v>
      </c>
      <c r="F251" s="242" t="s">
        <v>264</v>
      </c>
      <c r="G251" s="240"/>
      <c r="H251" s="243">
        <v>162.80000000000001</v>
      </c>
      <c r="I251" s="244"/>
      <c r="J251" s="240"/>
      <c r="K251" s="240"/>
      <c r="L251" s="245"/>
      <c r="M251" s="246"/>
      <c r="N251" s="247"/>
      <c r="O251" s="247"/>
      <c r="P251" s="247"/>
      <c r="Q251" s="247"/>
      <c r="R251" s="247"/>
      <c r="S251" s="247"/>
      <c r="T251" s="248"/>
      <c r="AT251" s="249" t="s">
        <v>261</v>
      </c>
      <c r="AU251" s="249" t="s">
        <v>89</v>
      </c>
      <c r="AV251" s="14" t="s">
        <v>259</v>
      </c>
      <c r="AW251" s="14" t="s">
        <v>40</v>
      </c>
      <c r="AX251" s="14" t="s">
        <v>87</v>
      </c>
      <c r="AY251" s="249" t="s">
        <v>127</v>
      </c>
    </row>
    <row r="252" spans="1:65" s="2" customFormat="1" ht="36" customHeight="1">
      <c r="A252" s="36"/>
      <c r="B252" s="37"/>
      <c r="C252" s="219" t="s">
        <v>439</v>
      </c>
      <c r="D252" s="219" t="s">
        <v>254</v>
      </c>
      <c r="E252" s="220" t="s">
        <v>440</v>
      </c>
      <c r="F252" s="221" t="s">
        <v>441</v>
      </c>
      <c r="G252" s="222" t="s">
        <v>257</v>
      </c>
      <c r="H252" s="223">
        <v>188.31399999999999</v>
      </c>
      <c r="I252" s="224"/>
      <c r="J252" s="225">
        <f>ROUND(I252*H252,2)</f>
        <v>0</v>
      </c>
      <c r="K252" s="221" t="s">
        <v>258</v>
      </c>
      <c r="L252" s="41"/>
      <c r="M252" s="226" t="s">
        <v>42</v>
      </c>
      <c r="N252" s="227" t="s">
        <v>51</v>
      </c>
      <c r="O252" s="66"/>
      <c r="P252" s="204">
        <f>O252*H252</f>
        <v>0</v>
      </c>
      <c r="Q252" s="204">
        <v>0</v>
      </c>
      <c r="R252" s="204">
        <f>Q252*H252</f>
        <v>0</v>
      </c>
      <c r="S252" s="204">
        <v>0</v>
      </c>
      <c r="T252" s="205">
        <f>S252*H252</f>
        <v>0</v>
      </c>
      <c r="U252" s="36"/>
      <c r="V252" s="36"/>
      <c r="W252" s="36"/>
      <c r="X252" s="36"/>
      <c r="Y252" s="36"/>
      <c r="Z252" s="36"/>
      <c r="AA252" s="36"/>
      <c r="AB252" s="36"/>
      <c r="AC252" s="36"/>
      <c r="AD252" s="36"/>
      <c r="AE252" s="36"/>
      <c r="AR252" s="206" t="s">
        <v>259</v>
      </c>
      <c r="AT252" s="206" t="s">
        <v>254</v>
      </c>
      <c r="AU252" s="206" t="s">
        <v>89</v>
      </c>
      <c r="AY252" s="18" t="s">
        <v>127</v>
      </c>
      <c r="BE252" s="207">
        <f>IF(N252="základní",J252,0)</f>
        <v>0</v>
      </c>
      <c r="BF252" s="207">
        <f>IF(N252="snížená",J252,0)</f>
        <v>0</v>
      </c>
      <c r="BG252" s="207">
        <f>IF(N252="zákl. přenesená",J252,0)</f>
        <v>0</v>
      </c>
      <c r="BH252" s="207">
        <f>IF(N252="sníž. přenesená",J252,0)</f>
        <v>0</v>
      </c>
      <c r="BI252" s="207">
        <f>IF(N252="nulová",J252,0)</f>
        <v>0</v>
      </c>
      <c r="BJ252" s="18" t="s">
        <v>87</v>
      </c>
      <c r="BK252" s="207">
        <f>ROUND(I252*H252,2)</f>
        <v>0</v>
      </c>
      <c r="BL252" s="18" t="s">
        <v>259</v>
      </c>
      <c r="BM252" s="206" t="s">
        <v>442</v>
      </c>
    </row>
    <row r="253" spans="1:65" s="2" customFormat="1" ht="48.75">
      <c r="A253" s="36"/>
      <c r="B253" s="37"/>
      <c r="C253" s="38"/>
      <c r="D253" s="208" t="s">
        <v>275</v>
      </c>
      <c r="E253" s="38"/>
      <c r="F253" s="209" t="s">
        <v>435</v>
      </c>
      <c r="G253" s="38"/>
      <c r="H253" s="38"/>
      <c r="I253" s="117"/>
      <c r="J253" s="38"/>
      <c r="K253" s="38"/>
      <c r="L253" s="41"/>
      <c r="M253" s="210"/>
      <c r="N253" s="211"/>
      <c r="O253" s="66"/>
      <c r="P253" s="66"/>
      <c r="Q253" s="66"/>
      <c r="R253" s="66"/>
      <c r="S253" s="66"/>
      <c r="T253" s="67"/>
      <c r="U253" s="36"/>
      <c r="V253" s="36"/>
      <c r="W253" s="36"/>
      <c r="X253" s="36"/>
      <c r="Y253" s="36"/>
      <c r="Z253" s="36"/>
      <c r="AA253" s="36"/>
      <c r="AB253" s="36"/>
      <c r="AC253" s="36"/>
      <c r="AD253" s="36"/>
      <c r="AE253" s="36"/>
      <c r="AT253" s="18" t="s">
        <v>275</v>
      </c>
      <c r="AU253" s="18" t="s">
        <v>89</v>
      </c>
    </row>
    <row r="254" spans="1:65" s="13" customFormat="1" ht="11.25">
      <c r="B254" s="228"/>
      <c r="C254" s="229"/>
      <c r="D254" s="208" t="s">
        <v>261</v>
      </c>
      <c r="E254" s="230" t="s">
        <v>42</v>
      </c>
      <c r="F254" s="231" t="s">
        <v>342</v>
      </c>
      <c r="G254" s="229"/>
      <c r="H254" s="232">
        <v>42.38</v>
      </c>
      <c r="I254" s="233"/>
      <c r="J254" s="229"/>
      <c r="K254" s="229"/>
      <c r="L254" s="234"/>
      <c r="M254" s="235"/>
      <c r="N254" s="236"/>
      <c r="O254" s="236"/>
      <c r="P254" s="236"/>
      <c r="Q254" s="236"/>
      <c r="R254" s="236"/>
      <c r="S254" s="236"/>
      <c r="T254" s="237"/>
      <c r="AT254" s="238" t="s">
        <v>261</v>
      </c>
      <c r="AU254" s="238" t="s">
        <v>89</v>
      </c>
      <c r="AV254" s="13" t="s">
        <v>89</v>
      </c>
      <c r="AW254" s="13" t="s">
        <v>40</v>
      </c>
      <c r="AX254" s="13" t="s">
        <v>80</v>
      </c>
      <c r="AY254" s="238" t="s">
        <v>127</v>
      </c>
    </row>
    <row r="255" spans="1:65" s="13" customFormat="1" ht="22.5">
      <c r="B255" s="228"/>
      <c r="C255" s="229"/>
      <c r="D255" s="208" t="s">
        <v>261</v>
      </c>
      <c r="E255" s="230" t="s">
        <v>42</v>
      </c>
      <c r="F255" s="231" t="s">
        <v>343</v>
      </c>
      <c r="G255" s="229"/>
      <c r="H255" s="232">
        <v>145.934</v>
      </c>
      <c r="I255" s="233"/>
      <c r="J255" s="229"/>
      <c r="K255" s="229"/>
      <c r="L255" s="234"/>
      <c r="M255" s="235"/>
      <c r="N255" s="236"/>
      <c r="O255" s="236"/>
      <c r="P255" s="236"/>
      <c r="Q255" s="236"/>
      <c r="R255" s="236"/>
      <c r="S255" s="236"/>
      <c r="T255" s="237"/>
      <c r="AT255" s="238" t="s">
        <v>261</v>
      </c>
      <c r="AU255" s="238" t="s">
        <v>89</v>
      </c>
      <c r="AV255" s="13" t="s">
        <v>89</v>
      </c>
      <c r="AW255" s="13" t="s">
        <v>40</v>
      </c>
      <c r="AX255" s="13" t="s">
        <v>80</v>
      </c>
      <c r="AY255" s="238" t="s">
        <v>127</v>
      </c>
    </row>
    <row r="256" spans="1:65" s="14" customFormat="1" ht="11.25">
      <c r="B256" s="239"/>
      <c r="C256" s="240"/>
      <c r="D256" s="208" t="s">
        <v>261</v>
      </c>
      <c r="E256" s="241" t="s">
        <v>42</v>
      </c>
      <c r="F256" s="242" t="s">
        <v>264</v>
      </c>
      <c r="G256" s="240"/>
      <c r="H256" s="243">
        <v>188.31399999999999</v>
      </c>
      <c r="I256" s="244"/>
      <c r="J256" s="240"/>
      <c r="K256" s="240"/>
      <c r="L256" s="245"/>
      <c r="M256" s="246"/>
      <c r="N256" s="247"/>
      <c r="O256" s="247"/>
      <c r="P256" s="247"/>
      <c r="Q256" s="247"/>
      <c r="R256" s="247"/>
      <c r="S256" s="247"/>
      <c r="T256" s="248"/>
      <c r="AT256" s="249" t="s">
        <v>261</v>
      </c>
      <c r="AU256" s="249" t="s">
        <v>89</v>
      </c>
      <c r="AV256" s="14" t="s">
        <v>259</v>
      </c>
      <c r="AW256" s="14" t="s">
        <v>40</v>
      </c>
      <c r="AX256" s="14" t="s">
        <v>87</v>
      </c>
      <c r="AY256" s="249" t="s">
        <v>127</v>
      </c>
    </row>
    <row r="257" spans="1:65" s="2" customFormat="1" ht="36" customHeight="1">
      <c r="A257" s="36"/>
      <c r="B257" s="37"/>
      <c r="C257" s="219" t="s">
        <v>443</v>
      </c>
      <c r="D257" s="219" t="s">
        <v>254</v>
      </c>
      <c r="E257" s="220" t="s">
        <v>444</v>
      </c>
      <c r="F257" s="221" t="s">
        <v>445</v>
      </c>
      <c r="G257" s="222" t="s">
        <v>257</v>
      </c>
      <c r="H257" s="223">
        <v>226.08600000000001</v>
      </c>
      <c r="I257" s="224"/>
      <c r="J257" s="225">
        <f>ROUND(I257*H257,2)</f>
        <v>0</v>
      </c>
      <c r="K257" s="221" t="s">
        <v>258</v>
      </c>
      <c r="L257" s="41"/>
      <c r="M257" s="226" t="s">
        <v>42</v>
      </c>
      <c r="N257" s="227" t="s">
        <v>51</v>
      </c>
      <c r="O257" s="66"/>
      <c r="P257" s="204">
        <f>O257*H257</f>
        <v>0</v>
      </c>
      <c r="Q257" s="204">
        <v>0</v>
      </c>
      <c r="R257" s="204">
        <f>Q257*H257</f>
        <v>0</v>
      </c>
      <c r="S257" s="204">
        <v>0</v>
      </c>
      <c r="T257" s="205">
        <f>S257*H257</f>
        <v>0</v>
      </c>
      <c r="U257" s="36"/>
      <c r="V257" s="36"/>
      <c r="W257" s="36"/>
      <c r="X257" s="36"/>
      <c r="Y257" s="36"/>
      <c r="Z257" s="36"/>
      <c r="AA257" s="36"/>
      <c r="AB257" s="36"/>
      <c r="AC257" s="36"/>
      <c r="AD257" s="36"/>
      <c r="AE257" s="36"/>
      <c r="AR257" s="206" t="s">
        <v>259</v>
      </c>
      <c r="AT257" s="206" t="s">
        <v>254</v>
      </c>
      <c r="AU257" s="206" t="s">
        <v>89</v>
      </c>
      <c r="AY257" s="18" t="s">
        <v>127</v>
      </c>
      <c r="BE257" s="207">
        <f>IF(N257="základní",J257,0)</f>
        <v>0</v>
      </c>
      <c r="BF257" s="207">
        <f>IF(N257="snížená",J257,0)</f>
        <v>0</v>
      </c>
      <c r="BG257" s="207">
        <f>IF(N257="zákl. přenesená",J257,0)</f>
        <v>0</v>
      </c>
      <c r="BH257" s="207">
        <f>IF(N257="sníž. přenesená",J257,0)</f>
        <v>0</v>
      </c>
      <c r="BI257" s="207">
        <f>IF(N257="nulová",J257,0)</f>
        <v>0</v>
      </c>
      <c r="BJ257" s="18" t="s">
        <v>87</v>
      </c>
      <c r="BK257" s="207">
        <f>ROUND(I257*H257,2)</f>
        <v>0</v>
      </c>
      <c r="BL257" s="18" t="s">
        <v>259</v>
      </c>
      <c r="BM257" s="206" t="s">
        <v>446</v>
      </c>
    </row>
    <row r="258" spans="1:65" s="2" customFormat="1" ht="243.75">
      <c r="A258" s="36"/>
      <c r="B258" s="37"/>
      <c r="C258" s="38"/>
      <c r="D258" s="208" t="s">
        <v>275</v>
      </c>
      <c r="E258" s="38"/>
      <c r="F258" s="209" t="s">
        <v>447</v>
      </c>
      <c r="G258" s="38"/>
      <c r="H258" s="38"/>
      <c r="I258" s="117"/>
      <c r="J258" s="38"/>
      <c r="K258" s="38"/>
      <c r="L258" s="41"/>
      <c r="M258" s="210"/>
      <c r="N258" s="211"/>
      <c r="O258" s="66"/>
      <c r="P258" s="66"/>
      <c r="Q258" s="66"/>
      <c r="R258" s="66"/>
      <c r="S258" s="66"/>
      <c r="T258" s="67"/>
      <c r="U258" s="36"/>
      <c r="V258" s="36"/>
      <c r="W258" s="36"/>
      <c r="X258" s="36"/>
      <c r="Y258" s="36"/>
      <c r="Z258" s="36"/>
      <c r="AA258" s="36"/>
      <c r="AB258" s="36"/>
      <c r="AC258" s="36"/>
      <c r="AD258" s="36"/>
      <c r="AE258" s="36"/>
      <c r="AT258" s="18" t="s">
        <v>275</v>
      </c>
      <c r="AU258" s="18" t="s">
        <v>89</v>
      </c>
    </row>
    <row r="259" spans="1:65" s="13" customFormat="1" ht="11.25">
      <c r="B259" s="228"/>
      <c r="C259" s="229"/>
      <c r="D259" s="208" t="s">
        <v>261</v>
      </c>
      <c r="E259" s="230" t="s">
        <v>42</v>
      </c>
      <c r="F259" s="231" t="s">
        <v>317</v>
      </c>
      <c r="G259" s="229"/>
      <c r="H259" s="232">
        <v>46.38</v>
      </c>
      <c r="I259" s="233"/>
      <c r="J259" s="229"/>
      <c r="K259" s="229"/>
      <c r="L259" s="234"/>
      <c r="M259" s="235"/>
      <c r="N259" s="236"/>
      <c r="O259" s="236"/>
      <c r="P259" s="236"/>
      <c r="Q259" s="236"/>
      <c r="R259" s="236"/>
      <c r="S259" s="236"/>
      <c r="T259" s="237"/>
      <c r="AT259" s="238" t="s">
        <v>261</v>
      </c>
      <c r="AU259" s="238" t="s">
        <v>89</v>
      </c>
      <c r="AV259" s="13" t="s">
        <v>89</v>
      </c>
      <c r="AW259" s="13" t="s">
        <v>40</v>
      </c>
      <c r="AX259" s="13" t="s">
        <v>80</v>
      </c>
      <c r="AY259" s="238" t="s">
        <v>127</v>
      </c>
    </row>
    <row r="260" spans="1:65" s="13" customFormat="1" ht="22.5">
      <c r="B260" s="228"/>
      <c r="C260" s="229"/>
      <c r="D260" s="208" t="s">
        <v>261</v>
      </c>
      <c r="E260" s="230" t="s">
        <v>42</v>
      </c>
      <c r="F260" s="231" t="s">
        <v>318</v>
      </c>
      <c r="G260" s="229"/>
      <c r="H260" s="232">
        <v>179.70599999999999</v>
      </c>
      <c r="I260" s="233"/>
      <c r="J260" s="229"/>
      <c r="K260" s="229"/>
      <c r="L260" s="234"/>
      <c r="M260" s="235"/>
      <c r="N260" s="236"/>
      <c r="O260" s="236"/>
      <c r="P260" s="236"/>
      <c r="Q260" s="236"/>
      <c r="R260" s="236"/>
      <c r="S260" s="236"/>
      <c r="T260" s="237"/>
      <c r="AT260" s="238" t="s">
        <v>261</v>
      </c>
      <c r="AU260" s="238" t="s">
        <v>89</v>
      </c>
      <c r="AV260" s="13" t="s">
        <v>89</v>
      </c>
      <c r="AW260" s="13" t="s">
        <v>40</v>
      </c>
      <c r="AX260" s="13" t="s">
        <v>80</v>
      </c>
      <c r="AY260" s="238" t="s">
        <v>127</v>
      </c>
    </row>
    <row r="261" spans="1:65" s="14" customFormat="1" ht="11.25">
      <c r="B261" s="239"/>
      <c r="C261" s="240"/>
      <c r="D261" s="208" t="s">
        <v>261</v>
      </c>
      <c r="E261" s="241" t="s">
        <v>42</v>
      </c>
      <c r="F261" s="242" t="s">
        <v>264</v>
      </c>
      <c r="G261" s="240"/>
      <c r="H261" s="243">
        <v>226.08600000000001</v>
      </c>
      <c r="I261" s="244"/>
      <c r="J261" s="240"/>
      <c r="K261" s="240"/>
      <c r="L261" s="245"/>
      <c r="M261" s="246"/>
      <c r="N261" s="247"/>
      <c r="O261" s="247"/>
      <c r="P261" s="247"/>
      <c r="Q261" s="247"/>
      <c r="R261" s="247"/>
      <c r="S261" s="247"/>
      <c r="T261" s="248"/>
      <c r="AT261" s="249" t="s">
        <v>261</v>
      </c>
      <c r="AU261" s="249" t="s">
        <v>89</v>
      </c>
      <c r="AV261" s="14" t="s">
        <v>259</v>
      </c>
      <c r="AW261" s="14" t="s">
        <v>40</v>
      </c>
      <c r="AX261" s="14" t="s">
        <v>87</v>
      </c>
      <c r="AY261" s="249" t="s">
        <v>127</v>
      </c>
    </row>
    <row r="262" spans="1:65" s="12" customFormat="1" ht="22.9" customHeight="1">
      <c r="B262" s="178"/>
      <c r="C262" s="179"/>
      <c r="D262" s="180" t="s">
        <v>79</v>
      </c>
      <c r="E262" s="192" t="s">
        <v>161</v>
      </c>
      <c r="F262" s="192" t="s">
        <v>448</v>
      </c>
      <c r="G262" s="179"/>
      <c r="H262" s="179"/>
      <c r="I262" s="182"/>
      <c r="J262" s="193">
        <f>BK262</f>
        <v>0</v>
      </c>
      <c r="K262" s="179"/>
      <c r="L262" s="184"/>
      <c r="M262" s="185"/>
      <c r="N262" s="186"/>
      <c r="O262" s="186"/>
      <c r="P262" s="187">
        <f>SUM(P263:P292)</f>
        <v>0</v>
      </c>
      <c r="Q262" s="186"/>
      <c r="R262" s="187">
        <f>SUM(R263:R292)</f>
        <v>4.2623999999999995E-2</v>
      </c>
      <c r="S262" s="186"/>
      <c r="T262" s="188">
        <f>SUM(T263:T292)</f>
        <v>15.197096</v>
      </c>
      <c r="AR262" s="189" t="s">
        <v>87</v>
      </c>
      <c r="AT262" s="190" t="s">
        <v>79</v>
      </c>
      <c r="AU262" s="190" t="s">
        <v>87</v>
      </c>
      <c r="AY262" s="189" t="s">
        <v>127</v>
      </c>
      <c r="BK262" s="191">
        <f>SUM(BK263:BK292)</f>
        <v>0</v>
      </c>
    </row>
    <row r="263" spans="1:65" s="2" customFormat="1" ht="36" customHeight="1">
      <c r="A263" s="36"/>
      <c r="B263" s="37"/>
      <c r="C263" s="219" t="s">
        <v>449</v>
      </c>
      <c r="D263" s="219" t="s">
        <v>254</v>
      </c>
      <c r="E263" s="220" t="s">
        <v>450</v>
      </c>
      <c r="F263" s="221" t="s">
        <v>451</v>
      </c>
      <c r="G263" s="222" t="s">
        <v>257</v>
      </c>
      <c r="H263" s="223">
        <v>177.6</v>
      </c>
      <c r="I263" s="224"/>
      <c r="J263" s="225">
        <f>ROUND(I263*H263,2)</f>
        <v>0</v>
      </c>
      <c r="K263" s="221" t="s">
        <v>258</v>
      </c>
      <c r="L263" s="41"/>
      <c r="M263" s="226" t="s">
        <v>42</v>
      </c>
      <c r="N263" s="227" t="s">
        <v>51</v>
      </c>
      <c r="O263" s="66"/>
      <c r="P263" s="204">
        <f>O263*H263</f>
        <v>0</v>
      </c>
      <c r="Q263" s="204">
        <v>1.2999999999999999E-4</v>
      </c>
      <c r="R263" s="204">
        <f>Q263*H263</f>
        <v>2.3087999999999997E-2</v>
      </c>
      <c r="S263" s="204">
        <v>0</v>
      </c>
      <c r="T263" s="205">
        <f>S263*H263</f>
        <v>0</v>
      </c>
      <c r="U263" s="36"/>
      <c r="V263" s="36"/>
      <c r="W263" s="36"/>
      <c r="X263" s="36"/>
      <c r="Y263" s="36"/>
      <c r="Z263" s="36"/>
      <c r="AA263" s="36"/>
      <c r="AB263" s="36"/>
      <c r="AC263" s="36"/>
      <c r="AD263" s="36"/>
      <c r="AE263" s="36"/>
      <c r="AR263" s="206" t="s">
        <v>259</v>
      </c>
      <c r="AT263" s="206" t="s">
        <v>254</v>
      </c>
      <c r="AU263" s="206" t="s">
        <v>89</v>
      </c>
      <c r="AY263" s="18" t="s">
        <v>127</v>
      </c>
      <c r="BE263" s="207">
        <f>IF(N263="základní",J263,0)</f>
        <v>0</v>
      </c>
      <c r="BF263" s="207">
        <f>IF(N263="snížená",J263,0)</f>
        <v>0</v>
      </c>
      <c r="BG263" s="207">
        <f>IF(N263="zákl. přenesená",J263,0)</f>
        <v>0</v>
      </c>
      <c r="BH263" s="207">
        <f>IF(N263="sníž. přenesená",J263,0)</f>
        <v>0</v>
      </c>
      <c r="BI263" s="207">
        <f>IF(N263="nulová",J263,0)</f>
        <v>0</v>
      </c>
      <c r="BJ263" s="18" t="s">
        <v>87</v>
      </c>
      <c r="BK263" s="207">
        <f>ROUND(I263*H263,2)</f>
        <v>0</v>
      </c>
      <c r="BL263" s="18" t="s">
        <v>259</v>
      </c>
      <c r="BM263" s="206" t="s">
        <v>452</v>
      </c>
    </row>
    <row r="264" spans="1:65" s="13" customFormat="1" ht="11.25">
      <c r="B264" s="228"/>
      <c r="C264" s="229"/>
      <c r="D264" s="208" t="s">
        <v>261</v>
      </c>
      <c r="E264" s="230" t="s">
        <v>42</v>
      </c>
      <c r="F264" s="231" t="s">
        <v>453</v>
      </c>
      <c r="G264" s="229"/>
      <c r="H264" s="232">
        <v>38.04</v>
      </c>
      <c r="I264" s="233"/>
      <c r="J264" s="229"/>
      <c r="K264" s="229"/>
      <c r="L264" s="234"/>
      <c r="M264" s="235"/>
      <c r="N264" s="236"/>
      <c r="O264" s="236"/>
      <c r="P264" s="236"/>
      <c r="Q264" s="236"/>
      <c r="R264" s="236"/>
      <c r="S264" s="236"/>
      <c r="T264" s="237"/>
      <c r="AT264" s="238" t="s">
        <v>261</v>
      </c>
      <c r="AU264" s="238" t="s">
        <v>89</v>
      </c>
      <c r="AV264" s="13" t="s">
        <v>89</v>
      </c>
      <c r="AW264" s="13" t="s">
        <v>40</v>
      </c>
      <c r="AX264" s="13" t="s">
        <v>80</v>
      </c>
      <c r="AY264" s="238" t="s">
        <v>127</v>
      </c>
    </row>
    <row r="265" spans="1:65" s="13" customFormat="1" ht="11.25">
      <c r="B265" s="228"/>
      <c r="C265" s="229"/>
      <c r="D265" s="208" t="s">
        <v>261</v>
      </c>
      <c r="E265" s="230" t="s">
        <v>42</v>
      </c>
      <c r="F265" s="231" t="s">
        <v>454</v>
      </c>
      <c r="G265" s="229"/>
      <c r="H265" s="232">
        <v>139.56</v>
      </c>
      <c r="I265" s="233"/>
      <c r="J265" s="229"/>
      <c r="K265" s="229"/>
      <c r="L265" s="234"/>
      <c r="M265" s="235"/>
      <c r="N265" s="236"/>
      <c r="O265" s="236"/>
      <c r="P265" s="236"/>
      <c r="Q265" s="236"/>
      <c r="R265" s="236"/>
      <c r="S265" s="236"/>
      <c r="T265" s="237"/>
      <c r="AT265" s="238" t="s">
        <v>261</v>
      </c>
      <c r="AU265" s="238" t="s">
        <v>89</v>
      </c>
      <c r="AV265" s="13" t="s">
        <v>89</v>
      </c>
      <c r="AW265" s="13" t="s">
        <v>40</v>
      </c>
      <c r="AX265" s="13" t="s">
        <v>80</v>
      </c>
      <c r="AY265" s="238" t="s">
        <v>127</v>
      </c>
    </row>
    <row r="266" spans="1:65" s="14" customFormat="1" ht="11.25">
      <c r="B266" s="239"/>
      <c r="C266" s="240"/>
      <c r="D266" s="208" t="s">
        <v>261</v>
      </c>
      <c r="E266" s="241" t="s">
        <v>42</v>
      </c>
      <c r="F266" s="242" t="s">
        <v>264</v>
      </c>
      <c r="G266" s="240"/>
      <c r="H266" s="243">
        <v>177.6</v>
      </c>
      <c r="I266" s="244"/>
      <c r="J266" s="240"/>
      <c r="K266" s="240"/>
      <c r="L266" s="245"/>
      <c r="M266" s="246"/>
      <c r="N266" s="247"/>
      <c r="O266" s="247"/>
      <c r="P266" s="247"/>
      <c r="Q266" s="247"/>
      <c r="R266" s="247"/>
      <c r="S266" s="247"/>
      <c r="T266" s="248"/>
      <c r="AT266" s="249" t="s">
        <v>261</v>
      </c>
      <c r="AU266" s="249" t="s">
        <v>89</v>
      </c>
      <c r="AV266" s="14" t="s">
        <v>259</v>
      </c>
      <c r="AW266" s="14" t="s">
        <v>40</v>
      </c>
      <c r="AX266" s="14" t="s">
        <v>87</v>
      </c>
      <c r="AY266" s="249" t="s">
        <v>127</v>
      </c>
    </row>
    <row r="267" spans="1:65" s="2" customFormat="1" ht="36" customHeight="1">
      <c r="A267" s="36"/>
      <c r="B267" s="37"/>
      <c r="C267" s="219" t="s">
        <v>455</v>
      </c>
      <c r="D267" s="219" t="s">
        <v>254</v>
      </c>
      <c r="E267" s="220" t="s">
        <v>456</v>
      </c>
      <c r="F267" s="221" t="s">
        <v>457</v>
      </c>
      <c r="G267" s="222" t="s">
        <v>257</v>
      </c>
      <c r="H267" s="223">
        <v>488.4</v>
      </c>
      <c r="I267" s="224"/>
      <c r="J267" s="225">
        <f>ROUND(I267*H267,2)</f>
        <v>0</v>
      </c>
      <c r="K267" s="221" t="s">
        <v>258</v>
      </c>
      <c r="L267" s="41"/>
      <c r="M267" s="226" t="s">
        <v>42</v>
      </c>
      <c r="N267" s="227" t="s">
        <v>51</v>
      </c>
      <c r="O267" s="66"/>
      <c r="P267" s="204">
        <f>O267*H267</f>
        <v>0</v>
      </c>
      <c r="Q267" s="204">
        <v>4.0000000000000003E-5</v>
      </c>
      <c r="R267" s="204">
        <f>Q267*H267</f>
        <v>1.9536000000000001E-2</v>
      </c>
      <c r="S267" s="204">
        <v>0</v>
      </c>
      <c r="T267" s="205">
        <f>S267*H267</f>
        <v>0</v>
      </c>
      <c r="U267" s="36"/>
      <c r="V267" s="36"/>
      <c r="W267" s="36"/>
      <c r="X267" s="36"/>
      <c r="Y267" s="36"/>
      <c r="Z267" s="36"/>
      <c r="AA267" s="36"/>
      <c r="AB267" s="36"/>
      <c r="AC267" s="36"/>
      <c r="AD267" s="36"/>
      <c r="AE267" s="36"/>
      <c r="AR267" s="206" t="s">
        <v>259</v>
      </c>
      <c r="AT267" s="206" t="s">
        <v>254</v>
      </c>
      <c r="AU267" s="206" t="s">
        <v>89</v>
      </c>
      <c r="AY267" s="18" t="s">
        <v>127</v>
      </c>
      <c r="BE267" s="207">
        <f>IF(N267="základní",J267,0)</f>
        <v>0</v>
      </c>
      <c r="BF267" s="207">
        <f>IF(N267="snížená",J267,0)</f>
        <v>0</v>
      </c>
      <c r="BG267" s="207">
        <f>IF(N267="zákl. přenesená",J267,0)</f>
        <v>0</v>
      </c>
      <c r="BH267" s="207">
        <f>IF(N267="sníž. přenesená",J267,0)</f>
        <v>0</v>
      </c>
      <c r="BI267" s="207">
        <f>IF(N267="nulová",J267,0)</f>
        <v>0</v>
      </c>
      <c r="BJ267" s="18" t="s">
        <v>87</v>
      </c>
      <c r="BK267" s="207">
        <f>ROUND(I267*H267,2)</f>
        <v>0</v>
      </c>
      <c r="BL267" s="18" t="s">
        <v>259</v>
      </c>
      <c r="BM267" s="206" t="s">
        <v>458</v>
      </c>
    </row>
    <row r="268" spans="1:65" s="2" customFormat="1" ht="273">
      <c r="A268" s="36"/>
      <c r="B268" s="37"/>
      <c r="C268" s="38"/>
      <c r="D268" s="208" t="s">
        <v>275</v>
      </c>
      <c r="E268" s="38"/>
      <c r="F268" s="209" t="s">
        <v>459</v>
      </c>
      <c r="G268" s="38"/>
      <c r="H268" s="38"/>
      <c r="I268" s="117"/>
      <c r="J268" s="38"/>
      <c r="K268" s="38"/>
      <c r="L268" s="41"/>
      <c r="M268" s="210"/>
      <c r="N268" s="211"/>
      <c r="O268" s="66"/>
      <c r="P268" s="66"/>
      <c r="Q268" s="66"/>
      <c r="R268" s="66"/>
      <c r="S268" s="66"/>
      <c r="T268" s="67"/>
      <c r="U268" s="36"/>
      <c r="V268" s="36"/>
      <c r="W268" s="36"/>
      <c r="X268" s="36"/>
      <c r="Y268" s="36"/>
      <c r="Z268" s="36"/>
      <c r="AA268" s="36"/>
      <c r="AB268" s="36"/>
      <c r="AC268" s="36"/>
      <c r="AD268" s="36"/>
      <c r="AE268" s="36"/>
      <c r="AT268" s="18" t="s">
        <v>275</v>
      </c>
      <c r="AU268" s="18" t="s">
        <v>89</v>
      </c>
    </row>
    <row r="269" spans="1:65" s="15" customFormat="1" ht="11.25">
      <c r="B269" s="250"/>
      <c r="C269" s="251"/>
      <c r="D269" s="208" t="s">
        <v>261</v>
      </c>
      <c r="E269" s="252" t="s">
        <v>42</v>
      </c>
      <c r="F269" s="253" t="s">
        <v>460</v>
      </c>
      <c r="G269" s="251"/>
      <c r="H269" s="252" t="s">
        <v>42</v>
      </c>
      <c r="I269" s="254"/>
      <c r="J269" s="251"/>
      <c r="K269" s="251"/>
      <c r="L269" s="255"/>
      <c r="M269" s="256"/>
      <c r="N269" s="257"/>
      <c r="O269" s="257"/>
      <c r="P269" s="257"/>
      <c r="Q269" s="257"/>
      <c r="R269" s="257"/>
      <c r="S269" s="257"/>
      <c r="T269" s="258"/>
      <c r="AT269" s="259" t="s">
        <v>261</v>
      </c>
      <c r="AU269" s="259" t="s">
        <v>89</v>
      </c>
      <c r="AV269" s="15" t="s">
        <v>87</v>
      </c>
      <c r="AW269" s="15" t="s">
        <v>40</v>
      </c>
      <c r="AX269" s="15" t="s">
        <v>80</v>
      </c>
      <c r="AY269" s="259" t="s">
        <v>127</v>
      </c>
    </row>
    <row r="270" spans="1:65" s="13" customFormat="1" ht="11.25">
      <c r="B270" s="228"/>
      <c r="C270" s="229"/>
      <c r="D270" s="208" t="s">
        <v>261</v>
      </c>
      <c r="E270" s="230" t="s">
        <v>42</v>
      </c>
      <c r="F270" s="231" t="s">
        <v>461</v>
      </c>
      <c r="G270" s="229"/>
      <c r="H270" s="232">
        <v>104.61</v>
      </c>
      <c r="I270" s="233"/>
      <c r="J270" s="229"/>
      <c r="K270" s="229"/>
      <c r="L270" s="234"/>
      <c r="M270" s="235"/>
      <c r="N270" s="236"/>
      <c r="O270" s="236"/>
      <c r="P270" s="236"/>
      <c r="Q270" s="236"/>
      <c r="R270" s="236"/>
      <c r="S270" s="236"/>
      <c r="T270" s="237"/>
      <c r="AT270" s="238" t="s">
        <v>261</v>
      </c>
      <c r="AU270" s="238" t="s">
        <v>89</v>
      </c>
      <c r="AV270" s="13" t="s">
        <v>89</v>
      </c>
      <c r="AW270" s="13" t="s">
        <v>40</v>
      </c>
      <c r="AX270" s="13" t="s">
        <v>80</v>
      </c>
      <c r="AY270" s="238" t="s">
        <v>127</v>
      </c>
    </row>
    <row r="271" spans="1:65" s="13" customFormat="1" ht="11.25">
      <c r="B271" s="228"/>
      <c r="C271" s="229"/>
      <c r="D271" s="208" t="s">
        <v>261</v>
      </c>
      <c r="E271" s="230" t="s">
        <v>42</v>
      </c>
      <c r="F271" s="231" t="s">
        <v>462</v>
      </c>
      <c r="G271" s="229"/>
      <c r="H271" s="232">
        <v>383.79</v>
      </c>
      <c r="I271" s="233"/>
      <c r="J271" s="229"/>
      <c r="K271" s="229"/>
      <c r="L271" s="234"/>
      <c r="M271" s="235"/>
      <c r="N271" s="236"/>
      <c r="O271" s="236"/>
      <c r="P271" s="236"/>
      <c r="Q271" s="236"/>
      <c r="R271" s="236"/>
      <c r="S271" s="236"/>
      <c r="T271" s="237"/>
      <c r="AT271" s="238" t="s">
        <v>261</v>
      </c>
      <c r="AU271" s="238" t="s">
        <v>89</v>
      </c>
      <c r="AV271" s="13" t="s">
        <v>89</v>
      </c>
      <c r="AW271" s="13" t="s">
        <v>40</v>
      </c>
      <c r="AX271" s="13" t="s">
        <v>80</v>
      </c>
      <c r="AY271" s="238" t="s">
        <v>127</v>
      </c>
    </row>
    <row r="272" spans="1:65" s="14" customFormat="1" ht="11.25">
      <c r="B272" s="239"/>
      <c r="C272" s="240"/>
      <c r="D272" s="208" t="s">
        <v>261</v>
      </c>
      <c r="E272" s="241" t="s">
        <v>42</v>
      </c>
      <c r="F272" s="242" t="s">
        <v>264</v>
      </c>
      <c r="G272" s="240"/>
      <c r="H272" s="243">
        <v>488.4</v>
      </c>
      <c r="I272" s="244"/>
      <c r="J272" s="240"/>
      <c r="K272" s="240"/>
      <c r="L272" s="245"/>
      <c r="M272" s="246"/>
      <c r="N272" s="247"/>
      <c r="O272" s="247"/>
      <c r="P272" s="247"/>
      <c r="Q272" s="247"/>
      <c r="R272" s="247"/>
      <c r="S272" s="247"/>
      <c r="T272" s="248"/>
      <c r="AT272" s="249" t="s">
        <v>261</v>
      </c>
      <c r="AU272" s="249" t="s">
        <v>89</v>
      </c>
      <c r="AV272" s="14" t="s">
        <v>259</v>
      </c>
      <c r="AW272" s="14" t="s">
        <v>40</v>
      </c>
      <c r="AX272" s="14" t="s">
        <v>87</v>
      </c>
      <c r="AY272" s="249" t="s">
        <v>127</v>
      </c>
    </row>
    <row r="273" spans="1:65" s="2" customFormat="1" ht="36" customHeight="1">
      <c r="A273" s="36"/>
      <c r="B273" s="37"/>
      <c r="C273" s="219" t="s">
        <v>463</v>
      </c>
      <c r="D273" s="219" t="s">
        <v>254</v>
      </c>
      <c r="E273" s="220" t="s">
        <v>464</v>
      </c>
      <c r="F273" s="221" t="s">
        <v>465</v>
      </c>
      <c r="G273" s="222" t="s">
        <v>257</v>
      </c>
      <c r="H273" s="223">
        <v>150.88399999999999</v>
      </c>
      <c r="I273" s="224"/>
      <c r="J273" s="225">
        <f>ROUND(I273*H273,2)</f>
        <v>0</v>
      </c>
      <c r="K273" s="221" t="s">
        <v>258</v>
      </c>
      <c r="L273" s="41"/>
      <c r="M273" s="226" t="s">
        <v>42</v>
      </c>
      <c r="N273" s="227" t="s">
        <v>51</v>
      </c>
      <c r="O273" s="66"/>
      <c r="P273" s="204">
        <f>O273*H273</f>
        <v>0</v>
      </c>
      <c r="Q273" s="204">
        <v>0</v>
      </c>
      <c r="R273" s="204">
        <f>Q273*H273</f>
        <v>0</v>
      </c>
      <c r="S273" s="204">
        <v>3.4000000000000002E-2</v>
      </c>
      <c r="T273" s="205">
        <f>S273*H273</f>
        <v>5.1300559999999997</v>
      </c>
      <c r="U273" s="36"/>
      <c r="V273" s="36"/>
      <c r="W273" s="36"/>
      <c r="X273" s="36"/>
      <c r="Y273" s="36"/>
      <c r="Z273" s="36"/>
      <c r="AA273" s="36"/>
      <c r="AB273" s="36"/>
      <c r="AC273" s="36"/>
      <c r="AD273" s="36"/>
      <c r="AE273" s="36"/>
      <c r="AR273" s="206" t="s">
        <v>259</v>
      </c>
      <c r="AT273" s="206" t="s">
        <v>254</v>
      </c>
      <c r="AU273" s="206" t="s">
        <v>89</v>
      </c>
      <c r="AY273" s="18" t="s">
        <v>127</v>
      </c>
      <c r="BE273" s="207">
        <f>IF(N273="základní",J273,0)</f>
        <v>0</v>
      </c>
      <c r="BF273" s="207">
        <f>IF(N273="snížená",J273,0)</f>
        <v>0</v>
      </c>
      <c r="BG273" s="207">
        <f>IF(N273="zákl. přenesená",J273,0)</f>
        <v>0</v>
      </c>
      <c r="BH273" s="207">
        <f>IF(N273="sníž. přenesená",J273,0)</f>
        <v>0</v>
      </c>
      <c r="BI273" s="207">
        <f>IF(N273="nulová",J273,0)</f>
        <v>0</v>
      </c>
      <c r="BJ273" s="18" t="s">
        <v>87</v>
      </c>
      <c r="BK273" s="207">
        <f>ROUND(I273*H273,2)</f>
        <v>0</v>
      </c>
      <c r="BL273" s="18" t="s">
        <v>259</v>
      </c>
      <c r="BM273" s="206" t="s">
        <v>466</v>
      </c>
    </row>
    <row r="274" spans="1:65" s="2" customFormat="1" ht="39">
      <c r="A274" s="36"/>
      <c r="B274" s="37"/>
      <c r="C274" s="38"/>
      <c r="D274" s="208" t="s">
        <v>275</v>
      </c>
      <c r="E274" s="38"/>
      <c r="F274" s="209" t="s">
        <v>467</v>
      </c>
      <c r="G274" s="38"/>
      <c r="H274" s="38"/>
      <c r="I274" s="117"/>
      <c r="J274" s="38"/>
      <c r="K274" s="38"/>
      <c r="L274" s="41"/>
      <c r="M274" s="210"/>
      <c r="N274" s="211"/>
      <c r="O274" s="66"/>
      <c r="P274" s="66"/>
      <c r="Q274" s="66"/>
      <c r="R274" s="66"/>
      <c r="S274" s="66"/>
      <c r="T274" s="67"/>
      <c r="U274" s="36"/>
      <c r="V274" s="36"/>
      <c r="W274" s="36"/>
      <c r="X274" s="36"/>
      <c r="Y274" s="36"/>
      <c r="Z274" s="36"/>
      <c r="AA274" s="36"/>
      <c r="AB274" s="36"/>
      <c r="AC274" s="36"/>
      <c r="AD274" s="36"/>
      <c r="AE274" s="36"/>
      <c r="AT274" s="18" t="s">
        <v>275</v>
      </c>
      <c r="AU274" s="18" t="s">
        <v>89</v>
      </c>
    </row>
    <row r="275" spans="1:65" s="13" customFormat="1" ht="22.5">
      <c r="B275" s="228"/>
      <c r="C275" s="229"/>
      <c r="D275" s="208" t="s">
        <v>261</v>
      </c>
      <c r="E275" s="230" t="s">
        <v>42</v>
      </c>
      <c r="F275" s="231" t="s">
        <v>468</v>
      </c>
      <c r="G275" s="229"/>
      <c r="H275" s="232">
        <v>150.88399999999999</v>
      </c>
      <c r="I275" s="233"/>
      <c r="J275" s="229"/>
      <c r="K275" s="229"/>
      <c r="L275" s="234"/>
      <c r="M275" s="235"/>
      <c r="N275" s="236"/>
      <c r="O275" s="236"/>
      <c r="P275" s="236"/>
      <c r="Q275" s="236"/>
      <c r="R275" s="236"/>
      <c r="S275" s="236"/>
      <c r="T275" s="237"/>
      <c r="AT275" s="238" t="s">
        <v>261</v>
      </c>
      <c r="AU275" s="238" t="s">
        <v>89</v>
      </c>
      <c r="AV275" s="13" t="s">
        <v>89</v>
      </c>
      <c r="AW275" s="13" t="s">
        <v>40</v>
      </c>
      <c r="AX275" s="13" t="s">
        <v>80</v>
      </c>
      <c r="AY275" s="238" t="s">
        <v>127</v>
      </c>
    </row>
    <row r="276" spans="1:65" s="14" customFormat="1" ht="11.25">
      <c r="B276" s="239"/>
      <c r="C276" s="240"/>
      <c r="D276" s="208" t="s">
        <v>261</v>
      </c>
      <c r="E276" s="241" t="s">
        <v>42</v>
      </c>
      <c r="F276" s="242" t="s">
        <v>264</v>
      </c>
      <c r="G276" s="240"/>
      <c r="H276" s="243">
        <v>150.88399999999999</v>
      </c>
      <c r="I276" s="244"/>
      <c r="J276" s="240"/>
      <c r="K276" s="240"/>
      <c r="L276" s="245"/>
      <c r="M276" s="246"/>
      <c r="N276" s="247"/>
      <c r="O276" s="247"/>
      <c r="P276" s="247"/>
      <c r="Q276" s="247"/>
      <c r="R276" s="247"/>
      <c r="S276" s="247"/>
      <c r="T276" s="248"/>
      <c r="AT276" s="249" t="s">
        <v>261</v>
      </c>
      <c r="AU276" s="249" t="s">
        <v>89</v>
      </c>
      <c r="AV276" s="14" t="s">
        <v>259</v>
      </c>
      <c r="AW276" s="14" t="s">
        <v>40</v>
      </c>
      <c r="AX276" s="14" t="s">
        <v>87</v>
      </c>
      <c r="AY276" s="249" t="s">
        <v>127</v>
      </c>
    </row>
    <row r="277" spans="1:65" s="2" customFormat="1" ht="36" customHeight="1">
      <c r="A277" s="36"/>
      <c r="B277" s="37"/>
      <c r="C277" s="219" t="s">
        <v>469</v>
      </c>
      <c r="D277" s="219" t="s">
        <v>254</v>
      </c>
      <c r="E277" s="220" t="s">
        <v>470</v>
      </c>
      <c r="F277" s="221" t="s">
        <v>471</v>
      </c>
      <c r="G277" s="222" t="s">
        <v>257</v>
      </c>
      <c r="H277" s="223">
        <v>76.7</v>
      </c>
      <c r="I277" s="224"/>
      <c r="J277" s="225">
        <f>ROUND(I277*H277,2)</f>
        <v>0</v>
      </c>
      <c r="K277" s="221" t="s">
        <v>258</v>
      </c>
      <c r="L277" s="41"/>
      <c r="M277" s="226" t="s">
        <v>42</v>
      </c>
      <c r="N277" s="227" t="s">
        <v>51</v>
      </c>
      <c r="O277" s="66"/>
      <c r="P277" s="204">
        <f>O277*H277</f>
        <v>0</v>
      </c>
      <c r="Q277" s="204">
        <v>0</v>
      </c>
      <c r="R277" s="204">
        <f>Q277*H277</f>
        <v>0</v>
      </c>
      <c r="S277" s="204">
        <v>3.2000000000000001E-2</v>
      </c>
      <c r="T277" s="205">
        <f>S277*H277</f>
        <v>2.4544000000000001</v>
      </c>
      <c r="U277" s="36"/>
      <c r="V277" s="36"/>
      <c r="W277" s="36"/>
      <c r="X277" s="36"/>
      <c r="Y277" s="36"/>
      <c r="Z277" s="36"/>
      <c r="AA277" s="36"/>
      <c r="AB277" s="36"/>
      <c r="AC277" s="36"/>
      <c r="AD277" s="36"/>
      <c r="AE277" s="36"/>
      <c r="AR277" s="206" t="s">
        <v>259</v>
      </c>
      <c r="AT277" s="206" t="s">
        <v>254</v>
      </c>
      <c r="AU277" s="206" t="s">
        <v>89</v>
      </c>
      <c r="AY277" s="18" t="s">
        <v>127</v>
      </c>
      <c r="BE277" s="207">
        <f>IF(N277="základní",J277,0)</f>
        <v>0</v>
      </c>
      <c r="BF277" s="207">
        <f>IF(N277="snížená",J277,0)</f>
        <v>0</v>
      </c>
      <c r="BG277" s="207">
        <f>IF(N277="zákl. přenesená",J277,0)</f>
        <v>0</v>
      </c>
      <c r="BH277" s="207">
        <f>IF(N277="sníž. přenesená",J277,0)</f>
        <v>0</v>
      </c>
      <c r="BI277" s="207">
        <f>IF(N277="nulová",J277,0)</f>
        <v>0</v>
      </c>
      <c r="BJ277" s="18" t="s">
        <v>87</v>
      </c>
      <c r="BK277" s="207">
        <f>ROUND(I277*H277,2)</f>
        <v>0</v>
      </c>
      <c r="BL277" s="18" t="s">
        <v>259</v>
      </c>
      <c r="BM277" s="206" t="s">
        <v>472</v>
      </c>
    </row>
    <row r="278" spans="1:65" s="2" customFormat="1" ht="39">
      <c r="A278" s="36"/>
      <c r="B278" s="37"/>
      <c r="C278" s="38"/>
      <c r="D278" s="208" t="s">
        <v>275</v>
      </c>
      <c r="E278" s="38"/>
      <c r="F278" s="209" t="s">
        <v>467</v>
      </c>
      <c r="G278" s="38"/>
      <c r="H278" s="38"/>
      <c r="I278" s="117"/>
      <c r="J278" s="38"/>
      <c r="K278" s="38"/>
      <c r="L278" s="41"/>
      <c r="M278" s="210"/>
      <c r="N278" s="211"/>
      <c r="O278" s="66"/>
      <c r="P278" s="66"/>
      <c r="Q278" s="66"/>
      <c r="R278" s="66"/>
      <c r="S278" s="66"/>
      <c r="T278" s="67"/>
      <c r="U278" s="36"/>
      <c r="V278" s="36"/>
      <c r="W278" s="36"/>
      <c r="X278" s="36"/>
      <c r="Y278" s="36"/>
      <c r="Z278" s="36"/>
      <c r="AA278" s="36"/>
      <c r="AB278" s="36"/>
      <c r="AC278" s="36"/>
      <c r="AD278" s="36"/>
      <c r="AE278" s="36"/>
      <c r="AT278" s="18" t="s">
        <v>275</v>
      </c>
      <c r="AU278" s="18" t="s">
        <v>89</v>
      </c>
    </row>
    <row r="279" spans="1:65" s="13" customFormat="1" ht="11.25">
      <c r="B279" s="228"/>
      <c r="C279" s="229"/>
      <c r="D279" s="208" t="s">
        <v>261</v>
      </c>
      <c r="E279" s="230" t="s">
        <v>42</v>
      </c>
      <c r="F279" s="231" t="s">
        <v>473</v>
      </c>
      <c r="G279" s="229"/>
      <c r="H279" s="232">
        <v>76.7</v>
      </c>
      <c r="I279" s="233"/>
      <c r="J279" s="229"/>
      <c r="K279" s="229"/>
      <c r="L279" s="234"/>
      <c r="M279" s="235"/>
      <c r="N279" s="236"/>
      <c r="O279" s="236"/>
      <c r="P279" s="236"/>
      <c r="Q279" s="236"/>
      <c r="R279" s="236"/>
      <c r="S279" s="236"/>
      <c r="T279" s="237"/>
      <c r="AT279" s="238" t="s">
        <v>261</v>
      </c>
      <c r="AU279" s="238" t="s">
        <v>89</v>
      </c>
      <c r="AV279" s="13" t="s">
        <v>89</v>
      </c>
      <c r="AW279" s="13" t="s">
        <v>40</v>
      </c>
      <c r="AX279" s="13" t="s">
        <v>80</v>
      </c>
      <c r="AY279" s="238" t="s">
        <v>127</v>
      </c>
    </row>
    <row r="280" spans="1:65" s="14" customFormat="1" ht="11.25">
      <c r="B280" s="239"/>
      <c r="C280" s="240"/>
      <c r="D280" s="208" t="s">
        <v>261</v>
      </c>
      <c r="E280" s="241" t="s">
        <v>42</v>
      </c>
      <c r="F280" s="242" t="s">
        <v>264</v>
      </c>
      <c r="G280" s="240"/>
      <c r="H280" s="243">
        <v>76.7</v>
      </c>
      <c r="I280" s="244"/>
      <c r="J280" s="240"/>
      <c r="K280" s="240"/>
      <c r="L280" s="245"/>
      <c r="M280" s="246"/>
      <c r="N280" s="247"/>
      <c r="O280" s="247"/>
      <c r="P280" s="247"/>
      <c r="Q280" s="247"/>
      <c r="R280" s="247"/>
      <c r="S280" s="247"/>
      <c r="T280" s="248"/>
      <c r="AT280" s="249" t="s">
        <v>261</v>
      </c>
      <c r="AU280" s="249" t="s">
        <v>89</v>
      </c>
      <c r="AV280" s="14" t="s">
        <v>259</v>
      </c>
      <c r="AW280" s="14" t="s">
        <v>40</v>
      </c>
      <c r="AX280" s="14" t="s">
        <v>87</v>
      </c>
      <c r="AY280" s="249" t="s">
        <v>127</v>
      </c>
    </row>
    <row r="281" spans="1:65" s="2" customFormat="1" ht="24" customHeight="1">
      <c r="A281" s="36"/>
      <c r="B281" s="37"/>
      <c r="C281" s="219" t="s">
        <v>474</v>
      </c>
      <c r="D281" s="219" t="s">
        <v>254</v>
      </c>
      <c r="E281" s="220" t="s">
        <v>475</v>
      </c>
      <c r="F281" s="221" t="s">
        <v>476</v>
      </c>
      <c r="G281" s="222" t="s">
        <v>257</v>
      </c>
      <c r="H281" s="223">
        <v>186.816</v>
      </c>
      <c r="I281" s="224"/>
      <c r="J281" s="225">
        <f>ROUND(I281*H281,2)</f>
        <v>0</v>
      </c>
      <c r="K281" s="221" t="s">
        <v>258</v>
      </c>
      <c r="L281" s="41"/>
      <c r="M281" s="226" t="s">
        <v>42</v>
      </c>
      <c r="N281" s="227" t="s">
        <v>51</v>
      </c>
      <c r="O281" s="66"/>
      <c r="P281" s="204">
        <f>O281*H281</f>
        <v>0</v>
      </c>
      <c r="Q281" s="204">
        <v>0</v>
      </c>
      <c r="R281" s="204">
        <f>Q281*H281</f>
        <v>0</v>
      </c>
      <c r="S281" s="204">
        <v>0.04</v>
      </c>
      <c r="T281" s="205">
        <f>S281*H281</f>
        <v>7.4726400000000002</v>
      </c>
      <c r="U281" s="36"/>
      <c r="V281" s="36"/>
      <c r="W281" s="36"/>
      <c r="X281" s="36"/>
      <c r="Y281" s="36"/>
      <c r="Z281" s="36"/>
      <c r="AA281" s="36"/>
      <c r="AB281" s="36"/>
      <c r="AC281" s="36"/>
      <c r="AD281" s="36"/>
      <c r="AE281" s="36"/>
      <c r="AR281" s="206" t="s">
        <v>259</v>
      </c>
      <c r="AT281" s="206" t="s">
        <v>254</v>
      </c>
      <c r="AU281" s="206" t="s">
        <v>89</v>
      </c>
      <c r="AY281" s="18" t="s">
        <v>127</v>
      </c>
      <c r="BE281" s="207">
        <f>IF(N281="základní",J281,0)</f>
        <v>0</v>
      </c>
      <c r="BF281" s="207">
        <f>IF(N281="snížená",J281,0)</f>
        <v>0</v>
      </c>
      <c r="BG281" s="207">
        <f>IF(N281="zákl. přenesená",J281,0)</f>
        <v>0</v>
      </c>
      <c r="BH281" s="207">
        <f>IF(N281="sníž. přenesená",J281,0)</f>
        <v>0</v>
      </c>
      <c r="BI281" s="207">
        <f>IF(N281="nulová",J281,0)</f>
        <v>0</v>
      </c>
      <c r="BJ281" s="18" t="s">
        <v>87</v>
      </c>
      <c r="BK281" s="207">
        <f>ROUND(I281*H281,2)</f>
        <v>0</v>
      </c>
      <c r="BL281" s="18" t="s">
        <v>259</v>
      </c>
      <c r="BM281" s="206" t="s">
        <v>477</v>
      </c>
    </row>
    <row r="282" spans="1:65" s="13" customFormat="1" ht="11.25">
      <c r="B282" s="228"/>
      <c r="C282" s="229"/>
      <c r="D282" s="208" t="s">
        <v>261</v>
      </c>
      <c r="E282" s="230" t="s">
        <v>42</v>
      </c>
      <c r="F282" s="231" t="s">
        <v>478</v>
      </c>
      <c r="G282" s="229"/>
      <c r="H282" s="232">
        <v>12.06</v>
      </c>
      <c r="I282" s="233"/>
      <c r="J282" s="229"/>
      <c r="K282" s="229"/>
      <c r="L282" s="234"/>
      <c r="M282" s="235"/>
      <c r="N282" s="236"/>
      <c r="O282" s="236"/>
      <c r="P282" s="236"/>
      <c r="Q282" s="236"/>
      <c r="R282" s="236"/>
      <c r="S282" s="236"/>
      <c r="T282" s="237"/>
      <c r="AT282" s="238" t="s">
        <v>261</v>
      </c>
      <c r="AU282" s="238" t="s">
        <v>89</v>
      </c>
      <c r="AV282" s="13" t="s">
        <v>89</v>
      </c>
      <c r="AW282" s="13" t="s">
        <v>40</v>
      </c>
      <c r="AX282" s="13" t="s">
        <v>80</v>
      </c>
      <c r="AY282" s="238" t="s">
        <v>127</v>
      </c>
    </row>
    <row r="283" spans="1:65" s="13" customFormat="1" ht="22.5">
      <c r="B283" s="228"/>
      <c r="C283" s="229"/>
      <c r="D283" s="208" t="s">
        <v>261</v>
      </c>
      <c r="E283" s="230" t="s">
        <v>42</v>
      </c>
      <c r="F283" s="231" t="s">
        <v>479</v>
      </c>
      <c r="G283" s="229"/>
      <c r="H283" s="232">
        <v>174.756</v>
      </c>
      <c r="I283" s="233"/>
      <c r="J283" s="229"/>
      <c r="K283" s="229"/>
      <c r="L283" s="234"/>
      <c r="M283" s="235"/>
      <c r="N283" s="236"/>
      <c r="O283" s="236"/>
      <c r="P283" s="236"/>
      <c r="Q283" s="236"/>
      <c r="R283" s="236"/>
      <c r="S283" s="236"/>
      <c r="T283" s="237"/>
      <c r="AT283" s="238" t="s">
        <v>261</v>
      </c>
      <c r="AU283" s="238" t="s">
        <v>89</v>
      </c>
      <c r="AV283" s="13" t="s">
        <v>89</v>
      </c>
      <c r="AW283" s="13" t="s">
        <v>40</v>
      </c>
      <c r="AX283" s="13" t="s">
        <v>80</v>
      </c>
      <c r="AY283" s="238" t="s">
        <v>127</v>
      </c>
    </row>
    <row r="284" spans="1:65" s="14" customFormat="1" ht="11.25">
      <c r="B284" s="239"/>
      <c r="C284" s="240"/>
      <c r="D284" s="208" t="s">
        <v>261</v>
      </c>
      <c r="E284" s="241" t="s">
        <v>42</v>
      </c>
      <c r="F284" s="242" t="s">
        <v>264</v>
      </c>
      <c r="G284" s="240"/>
      <c r="H284" s="243">
        <v>186.816</v>
      </c>
      <c r="I284" s="244"/>
      <c r="J284" s="240"/>
      <c r="K284" s="240"/>
      <c r="L284" s="245"/>
      <c r="M284" s="246"/>
      <c r="N284" s="247"/>
      <c r="O284" s="247"/>
      <c r="P284" s="247"/>
      <c r="Q284" s="247"/>
      <c r="R284" s="247"/>
      <c r="S284" s="247"/>
      <c r="T284" s="248"/>
      <c r="AT284" s="249" t="s">
        <v>261</v>
      </c>
      <c r="AU284" s="249" t="s">
        <v>89</v>
      </c>
      <c r="AV284" s="14" t="s">
        <v>259</v>
      </c>
      <c r="AW284" s="14" t="s">
        <v>40</v>
      </c>
      <c r="AX284" s="14" t="s">
        <v>87</v>
      </c>
      <c r="AY284" s="249" t="s">
        <v>127</v>
      </c>
    </row>
    <row r="285" spans="1:65" s="2" customFormat="1" ht="24" customHeight="1">
      <c r="A285" s="36"/>
      <c r="B285" s="37"/>
      <c r="C285" s="219" t="s">
        <v>480</v>
      </c>
      <c r="D285" s="219" t="s">
        <v>254</v>
      </c>
      <c r="E285" s="220" t="s">
        <v>481</v>
      </c>
      <c r="F285" s="221" t="s">
        <v>482</v>
      </c>
      <c r="G285" s="222" t="s">
        <v>273</v>
      </c>
      <c r="H285" s="223">
        <v>28</v>
      </c>
      <c r="I285" s="224"/>
      <c r="J285" s="225">
        <f>ROUND(I285*H285,2)</f>
        <v>0</v>
      </c>
      <c r="K285" s="221" t="s">
        <v>258</v>
      </c>
      <c r="L285" s="41"/>
      <c r="M285" s="226" t="s">
        <v>42</v>
      </c>
      <c r="N285" s="227" t="s">
        <v>51</v>
      </c>
      <c r="O285" s="66"/>
      <c r="P285" s="204">
        <f>O285*H285</f>
        <v>0</v>
      </c>
      <c r="Q285" s="204">
        <v>0</v>
      </c>
      <c r="R285" s="204">
        <f>Q285*H285</f>
        <v>0</v>
      </c>
      <c r="S285" s="204">
        <v>5.0000000000000001E-3</v>
      </c>
      <c r="T285" s="205">
        <f>S285*H285</f>
        <v>0.14000000000000001</v>
      </c>
      <c r="U285" s="36"/>
      <c r="V285" s="36"/>
      <c r="W285" s="36"/>
      <c r="X285" s="36"/>
      <c r="Y285" s="36"/>
      <c r="Z285" s="36"/>
      <c r="AA285" s="36"/>
      <c r="AB285" s="36"/>
      <c r="AC285" s="36"/>
      <c r="AD285" s="36"/>
      <c r="AE285" s="36"/>
      <c r="AR285" s="206" t="s">
        <v>259</v>
      </c>
      <c r="AT285" s="206" t="s">
        <v>254</v>
      </c>
      <c r="AU285" s="206" t="s">
        <v>89</v>
      </c>
      <c r="AY285" s="18" t="s">
        <v>127</v>
      </c>
      <c r="BE285" s="207">
        <f>IF(N285="základní",J285,0)</f>
        <v>0</v>
      </c>
      <c r="BF285" s="207">
        <f>IF(N285="snížená",J285,0)</f>
        <v>0</v>
      </c>
      <c r="BG285" s="207">
        <f>IF(N285="zákl. přenesená",J285,0)</f>
        <v>0</v>
      </c>
      <c r="BH285" s="207">
        <f>IF(N285="sníž. přenesená",J285,0)</f>
        <v>0</v>
      </c>
      <c r="BI285" s="207">
        <f>IF(N285="nulová",J285,0)</f>
        <v>0</v>
      </c>
      <c r="BJ285" s="18" t="s">
        <v>87</v>
      </c>
      <c r="BK285" s="207">
        <f>ROUND(I285*H285,2)</f>
        <v>0</v>
      </c>
      <c r="BL285" s="18" t="s">
        <v>259</v>
      </c>
      <c r="BM285" s="206" t="s">
        <v>483</v>
      </c>
    </row>
    <row r="286" spans="1:65" s="13" customFormat="1" ht="11.25">
      <c r="B286" s="228"/>
      <c r="C286" s="229"/>
      <c r="D286" s="208" t="s">
        <v>261</v>
      </c>
      <c r="E286" s="230" t="s">
        <v>42</v>
      </c>
      <c r="F286" s="231" t="s">
        <v>297</v>
      </c>
      <c r="G286" s="229"/>
      <c r="H286" s="232">
        <v>0</v>
      </c>
      <c r="I286" s="233"/>
      <c r="J286" s="229"/>
      <c r="K286" s="229"/>
      <c r="L286" s="234"/>
      <c r="M286" s="235"/>
      <c r="N286" s="236"/>
      <c r="O286" s="236"/>
      <c r="P286" s="236"/>
      <c r="Q286" s="236"/>
      <c r="R286" s="236"/>
      <c r="S286" s="236"/>
      <c r="T286" s="237"/>
      <c r="AT286" s="238" t="s">
        <v>261</v>
      </c>
      <c r="AU286" s="238" t="s">
        <v>89</v>
      </c>
      <c r="AV286" s="13" t="s">
        <v>89</v>
      </c>
      <c r="AW286" s="13" t="s">
        <v>40</v>
      </c>
      <c r="AX286" s="13" t="s">
        <v>80</v>
      </c>
      <c r="AY286" s="238" t="s">
        <v>127</v>
      </c>
    </row>
    <row r="287" spans="1:65" s="13" customFormat="1" ht="11.25">
      <c r="B287" s="228"/>
      <c r="C287" s="229"/>
      <c r="D287" s="208" t="s">
        <v>261</v>
      </c>
      <c r="E287" s="230" t="s">
        <v>42</v>
      </c>
      <c r="F287" s="231" t="s">
        <v>484</v>
      </c>
      <c r="G287" s="229"/>
      <c r="H287" s="232">
        <v>28</v>
      </c>
      <c r="I287" s="233"/>
      <c r="J287" s="229"/>
      <c r="K287" s="229"/>
      <c r="L287" s="234"/>
      <c r="M287" s="235"/>
      <c r="N287" s="236"/>
      <c r="O287" s="236"/>
      <c r="P287" s="236"/>
      <c r="Q287" s="236"/>
      <c r="R287" s="236"/>
      <c r="S287" s="236"/>
      <c r="T287" s="237"/>
      <c r="AT287" s="238" t="s">
        <v>261</v>
      </c>
      <c r="AU287" s="238" t="s">
        <v>89</v>
      </c>
      <c r="AV287" s="13" t="s">
        <v>89</v>
      </c>
      <c r="AW287" s="13" t="s">
        <v>40</v>
      </c>
      <c r="AX287" s="13" t="s">
        <v>80</v>
      </c>
      <c r="AY287" s="238" t="s">
        <v>127</v>
      </c>
    </row>
    <row r="288" spans="1:65" s="14" customFormat="1" ht="11.25">
      <c r="B288" s="239"/>
      <c r="C288" s="240"/>
      <c r="D288" s="208" t="s">
        <v>261</v>
      </c>
      <c r="E288" s="241" t="s">
        <v>42</v>
      </c>
      <c r="F288" s="242" t="s">
        <v>264</v>
      </c>
      <c r="G288" s="240"/>
      <c r="H288" s="243">
        <v>28</v>
      </c>
      <c r="I288" s="244"/>
      <c r="J288" s="240"/>
      <c r="K288" s="240"/>
      <c r="L288" s="245"/>
      <c r="M288" s="246"/>
      <c r="N288" s="247"/>
      <c r="O288" s="247"/>
      <c r="P288" s="247"/>
      <c r="Q288" s="247"/>
      <c r="R288" s="247"/>
      <c r="S288" s="247"/>
      <c r="T288" s="248"/>
      <c r="AT288" s="249" t="s">
        <v>261</v>
      </c>
      <c r="AU288" s="249" t="s">
        <v>89</v>
      </c>
      <c r="AV288" s="14" t="s">
        <v>259</v>
      </c>
      <c r="AW288" s="14" t="s">
        <v>40</v>
      </c>
      <c r="AX288" s="14" t="s">
        <v>87</v>
      </c>
      <c r="AY288" s="249" t="s">
        <v>127</v>
      </c>
    </row>
    <row r="289" spans="1:65" s="2" customFormat="1" ht="24" customHeight="1">
      <c r="A289" s="36"/>
      <c r="B289" s="37"/>
      <c r="C289" s="219" t="s">
        <v>485</v>
      </c>
      <c r="D289" s="219" t="s">
        <v>254</v>
      </c>
      <c r="E289" s="220" t="s">
        <v>486</v>
      </c>
      <c r="F289" s="221" t="s">
        <v>487</v>
      </c>
      <c r="G289" s="222" t="s">
        <v>306</v>
      </c>
      <c r="H289" s="223">
        <v>296</v>
      </c>
      <c r="I289" s="224"/>
      <c r="J289" s="225">
        <f>ROUND(I289*H289,2)</f>
        <v>0</v>
      </c>
      <c r="K289" s="221" t="s">
        <v>258</v>
      </c>
      <c r="L289" s="41"/>
      <c r="M289" s="226" t="s">
        <v>42</v>
      </c>
      <c r="N289" s="227" t="s">
        <v>51</v>
      </c>
      <c r="O289" s="66"/>
      <c r="P289" s="204">
        <f>O289*H289</f>
        <v>0</v>
      </c>
      <c r="Q289" s="204">
        <v>0</v>
      </c>
      <c r="R289" s="204">
        <f>Q289*H289</f>
        <v>0</v>
      </c>
      <c r="S289" s="204">
        <v>0</v>
      </c>
      <c r="T289" s="205">
        <f>S289*H289</f>
        <v>0</v>
      </c>
      <c r="U289" s="36"/>
      <c r="V289" s="36"/>
      <c r="W289" s="36"/>
      <c r="X289" s="36"/>
      <c r="Y289" s="36"/>
      <c r="Z289" s="36"/>
      <c r="AA289" s="36"/>
      <c r="AB289" s="36"/>
      <c r="AC289" s="36"/>
      <c r="AD289" s="36"/>
      <c r="AE289" s="36"/>
      <c r="AR289" s="206" t="s">
        <v>259</v>
      </c>
      <c r="AT289" s="206" t="s">
        <v>254</v>
      </c>
      <c r="AU289" s="206" t="s">
        <v>89</v>
      </c>
      <c r="AY289" s="18" t="s">
        <v>127</v>
      </c>
      <c r="BE289" s="207">
        <f>IF(N289="základní",J289,0)</f>
        <v>0</v>
      </c>
      <c r="BF289" s="207">
        <f>IF(N289="snížená",J289,0)</f>
        <v>0</v>
      </c>
      <c r="BG289" s="207">
        <f>IF(N289="zákl. přenesená",J289,0)</f>
        <v>0</v>
      </c>
      <c r="BH289" s="207">
        <f>IF(N289="sníž. přenesená",J289,0)</f>
        <v>0</v>
      </c>
      <c r="BI289" s="207">
        <f>IF(N289="nulová",J289,0)</f>
        <v>0</v>
      </c>
      <c r="BJ289" s="18" t="s">
        <v>87</v>
      </c>
      <c r="BK289" s="207">
        <f>ROUND(I289*H289,2)</f>
        <v>0</v>
      </c>
      <c r="BL289" s="18" t="s">
        <v>259</v>
      </c>
      <c r="BM289" s="206" t="s">
        <v>488</v>
      </c>
    </row>
    <row r="290" spans="1:65" s="13" customFormat="1" ht="11.25">
      <c r="B290" s="228"/>
      <c r="C290" s="229"/>
      <c r="D290" s="208" t="s">
        <v>261</v>
      </c>
      <c r="E290" s="230" t="s">
        <v>42</v>
      </c>
      <c r="F290" s="231" t="s">
        <v>489</v>
      </c>
      <c r="G290" s="229"/>
      <c r="H290" s="232">
        <v>63.4</v>
      </c>
      <c r="I290" s="233"/>
      <c r="J290" s="229"/>
      <c r="K290" s="229"/>
      <c r="L290" s="234"/>
      <c r="M290" s="235"/>
      <c r="N290" s="236"/>
      <c r="O290" s="236"/>
      <c r="P290" s="236"/>
      <c r="Q290" s="236"/>
      <c r="R290" s="236"/>
      <c r="S290" s="236"/>
      <c r="T290" s="237"/>
      <c r="AT290" s="238" t="s">
        <v>261</v>
      </c>
      <c r="AU290" s="238" t="s">
        <v>89</v>
      </c>
      <c r="AV290" s="13" t="s">
        <v>89</v>
      </c>
      <c r="AW290" s="13" t="s">
        <v>40</v>
      </c>
      <c r="AX290" s="13" t="s">
        <v>80</v>
      </c>
      <c r="AY290" s="238" t="s">
        <v>127</v>
      </c>
    </row>
    <row r="291" spans="1:65" s="13" customFormat="1" ht="11.25">
      <c r="B291" s="228"/>
      <c r="C291" s="229"/>
      <c r="D291" s="208" t="s">
        <v>261</v>
      </c>
      <c r="E291" s="230" t="s">
        <v>42</v>
      </c>
      <c r="F291" s="231" t="s">
        <v>490</v>
      </c>
      <c r="G291" s="229"/>
      <c r="H291" s="232">
        <v>232.6</v>
      </c>
      <c r="I291" s="233"/>
      <c r="J291" s="229"/>
      <c r="K291" s="229"/>
      <c r="L291" s="234"/>
      <c r="M291" s="235"/>
      <c r="N291" s="236"/>
      <c r="O291" s="236"/>
      <c r="P291" s="236"/>
      <c r="Q291" s="236"/>
      <c r="R291" s="236"/>
      <c r="S291" s="236"/>
      <c r="T291" s="237"/>
      <c r="AT291" s="238" t="s">
        <v>261</v>
      </c>
      <c r="AU291" s="238" t="s">
        <v>89</v>
      </c>
      <c r="AV291" s="13" t="s">
        <v>89</v>
      </c>
      <c r="AW291" s="13" t="s">
        <v>40</v>
      </c>
      <c r="AX291" s="13" t="s">
        <v>80</v>
      </c>
      <c r="AY291" s="238" t="s">
        <v>127</v>
      </c>
    </row>
    <row r="292" spans="1:65" s="14" customFormat="1" ht="11.25">
      <c r="B292" s="239"/>
      <c r="C292" s="240"/>
      <c r="D292" s="208" t="s">
        <v>261</v>
      </c>
      <c r="E292" s="241" t="s">
        <v>42</v>
      </c>
      <c r="F292" s="242" t="s">
        <v>264</v>
      </c>
      <c r="G292" s="240"/>
      <c r="H292" s="243">
        <v>296</v>
      </c>
      <c r="I292" s="244"/>
      <c r="J292" s="240"/>
      <c r="K292" s="240"/>
      <c r="L292" s="245"/>
      <c r="M292" s="246"/>
      <c r="N292" s="247"/>
      <c r="O292" s="247"/>
      <c r="P292" s="247"/>
      <c r="Q292" s="247"/>
      <c r="R292" s="247"/>
      <c r="S292" s="247"/>
      <c r="T292" s="248"/>
      <c r="AT292" s="249" t="s">
        <v>261</v>
      </c>
      <c r="AU292" s="249" t="s">
        <v>89</v>
      </c>
      <c r="AV292" s="14" t="s">
        <v>259</v>
      </c>
      <c r="AW292" s="14" t="s">
        <v>40</v>
      </c>
      <c r="AX292" s="14" t="s">
        <v>87</v>
      </c>
      <c r="AY292" s="249" t="s">
        <v>127</v>
      </c>
    </row>
    <row r="293" spans="1:65" s="12" customFormat="1" ht="22.9" customHeight="1">
      <c r="B293" s="178"/>
      <c r="C293" s="179"/>
      <c r="D293" s="180" t="s">
        <v>79</v>
      </c>
      <c r="E293" s="192" t="s">
        <v>491</v>
      </c>
      <c r="F293" s="192" t="s">
        <v>492</v>
      </c>
      <c r="G293" s="179"/>
      <c r="H293" s="179"/>
      <c r="I293" s="182"/>
      <c r="J293" s="193">
        <f>BK293</f>
        <v>0</v>
      </c>
      <c r="K293" s="179"/>
      <c r="L293" s="184"/>
      <c r="M293" s="185"/>
      <c r="N293" s="186"/>
      <c r="O293" s="186"/>
      <c r="P293" s="187">
        <f>SUM(P294:P308)</f>
        <v>0</v>
      </c>
      <c r="Q293" s="186"/>
      <c r="R293" s="187">
        <f>SUM(R294:R308)</f>
        <v>0</v>
      </c>
      <c r="S293" s="186"/>
      <c r="T293" s="188">
        <f>SUM(T294:T308)</f>
        <v>0</v>
      </c>
      <c r="AR293" s="189" t="s">
        <v>87</v>
      </c>
      <c r="AT293" s="190" t="s">
        <v>79</v>
      </c>
      <c r="AU293" s="190" t="s">
        <v>87</v>
      </c>
      <c r="AY293" s="189" t="s">
        <v>127</v>
      </c>
      <c r="BK293" s="191">
        <f>SUM(BK294:BK308)</f>
        <v>0</v>
      </c>
    </row>
    <row r="294" spans="1:65" s="2" customFormat="1" ht="36" customHeight="1">
      <c r="A294" s="36"/>
      <c r="B294" s="37"/>
      <c r="C294" s="219" t="s">
        <v>493</v>
      </c>
      <c r="D294" s="219" t="s">
        <v>254</v>
      </c>
      <c r="E294" s="220" t="s">
        <v>494</v>
      </c>
      <c r="F294" s="221" t="s">
        <v>495</v>
      </c>
      <c r="G294" s="222" t="s">
        <v>496</v>
      </c>
      <c r="H294" s="223">
        <v>16.085999999999999</v>
      </c>
      <c r="I294" s="224"/>
      <c r="J294" s="225">
        <f>ROUND(I294*H294,2)</f>
        <v>0</v>
      </c>
      <c r="K294" s="221" t="s">
        <v>258</v>
      </c>
      <c r="L294" s="41"/>
      <c r="M294" s="226" t="s">
        <v>42</v>
      </c>
      <c r="N294" s="227" t="s">
        <v>51</v>
      </c>
      <c r="O294" s="66"/>
      <c r="P294" s="204">
        <f>O294*H294</f>
        <v>0</v>
      </c>
      <c r="Q294" s="204">
        <v>0</v>
      </c>
      <c r="R294" s="204">
        <f>Q294*H294</f>
        <v>0</v>
      </c>
      <c r="S294" s="204">
        <v>0</v>
      </c>
      <c r="T294" s="205">
        <f>S294*H294</f>
        <v>0</v>
      </c>
      <c r="U294" s="36"/>
      <c r="V294" s="36"/>
      <c r="W294" s="36"/>
      <c r="X294" s="36"/>
      <c r="Y294" s="36"/>
      <c r="Z294" s="36"/>
      <c r="AA294" s="36"/>
      <c r="AB294" s="36"/>
      <c r="AC294" s="36"/>
      <c r="AD294" s="36"/>
      <c r="AE294" s="36"/>
      <c r="AR294" s="206" t="s">
        <v>259</v>
      </c>
      <c r="AT294" s="206" t="s">
        <v>254</v>
      </c>
      <c r="AU294" s="206" t="s">
        <v>89</v>
      </c>
      <c r="AY294" s="18" t="s">
        <v>127</v>
      </c>
      <c r="BE294" s="207">
        <f>IF(N294="základní",J294,0)</f>
        <v>0</v>
      </c>
      <c r="BF294" s="207">
        <f>IF(N294="snížená",J294,0)</f>
        <v>0</v>
      </c>
      <c r="BG294" s="207">
        <f>IF(N294="zákl. přenesená",J294,0)</f>
        <v>0</v>
      </c>
      <c r="BH294" s="207">
        <f>IF(N294="sníž. přenesená",J294,0)</f>
        <v>0</v>
      </c>
      <c r="BI294" s="207">
        <f>IF(N294="nulová",J294,0)</f>
        <v>0</v>
      </c>
      <c r="BJ294" s="18" t="s">
        <v>87</v>
      </c>
      <c r="BK294" s="207">
        <f>ROUND(I294*H294,2)</f>
        <v>0</v>
      </c>
      <c r="BL294" s="18" t="s">
        <v>259</v>
      </c>
      <c r="BM294" s="206" t="s">
        <v>497</v>
      </c>
    </row>
    <row r="295" spans="1:65" s="2" customFormat="1" ht="24" customHeight="1">
      <c r="A295" s="36"/>
      <c r="B295" s="37"/>
      <c r="C295" s="219" t="s">
        <v>498</v>
      </c>
      <c r="D295" s="219" t="s">
        <v>254</v>
      </c>
      <c r="E295" s="220" t="s">
        <v>499</v>
      </c>
      <c r="F295" s="221" t="s">
        <v>500</v>
      </c>
      <c r="G295" s="222" t="s">
        <v>496</v>
      </c>
      <c r="H295" s="223">
        <v>16.085999999999999</v>
      </c>
      <c r="I295" s="224"/>
      <c r="J295" s="225">
        <f>ROUND(I295*H295,2)</f>
        <v>0</v>
      </c>
      <c r="K295" s="221" t="s">
        <v>258</v>
      </c>
      <c r="L295" s="41"/>
      <c r="M295" s="226" t="s">
        <v>42</v>
      </c>
      <c r="N295" s="227" t="s">
        <v>51</v>
      </c>
      <c r="O295" s="66"/>
      <c r="P295" s="204">
        <f>O295*H295</f>
        <v>0</v>
      </c>
      <c r="Q295" s="204">
        <v>0</v>
      </c>
      <c r="R295" s="204">
        <f>Q295*H295</f>
        <v>0</v>
      </c>
      <c r="S295" s="204">
        <v>0</v>
      </c>
      <c r="T295" s="205">
        <f>S295*H295</f>
        <v>0</v>
      </c>
      <c r="U295" s="36"/>
      <c r="V295" s="36"/>
      <c r="W295" s="36"/>
      <c r="X295" s="36"/>
      <c r="Y295" s="36"/>
      <c r="Z295" s="36"/>
      <c r="AA295" s="36"/>
      <c r="AB295" s="36"/>
      <c r="AC295" s="36"/>
      <c r="AD295" s="36"/>
      <c r="AE295" s="36"/>
      <c r="AR295" s="206" t="s">
        <v>259</v>
      </c>
      <c r="AT295" s="206" t="s">
        <v>254</v>
      </c>
      <c r="AU295" s="206" t="s">
        <v>89</v>
      </c>
      <c r="AY295" s="18" t="s">
        <v>127</v>
      </c>
      <c r="BE295" s="207">
        <f>IF(N295="základní",J295,0)</f>
        <v>0</v>
      </c>
      <c r="BF295" s="207">
        <f>IF(N295="snížená",J295,0)</f>
        <v>0</v>
      </c>
      <c r="BG295" s="207">
        <f>IF(N295="zákl. přenesená",J295,0)</f>
        <v>0</v>
      </c>
      <c r="BH295" s="207">
        <f>IF(N295="sníž. přenesená",J295,0)</f>
        <v>0</v>
      </c>
      <c r="BI295" s="207">
        <f>IF(N295="nulová",J295,0)</f>
        <v>0</v>
      </c>
      <c r="BJ295" s="18" t="s">
        <v>87</v>
      </c>
      <c r="BK295" s="207">
        <f>ROUND(I295*H295,2)</f>
        <v>0</v>
      </c>
      <c r="BL295" s="18" t="s">
        <v>259</v>
      </c>
      <c r="BM295" s="206" t="s">
        <v>501</v>
      </c>
    </row>
    <row r="296" spans="1:65" s="2" customFormat="1" ht="36" customHeight="1">
      <c r="A296" s="36"/>
      <c r="B296" s="37"/>
      <c r="C296" s="219" t="s">
        <v>502</v>
      </c>
      <c r="D296" s="219" t="s">
        <v>254</v>
      </c>
      <c r="E296" s="220" t="s">
        <v>503</v>
      </c>
      <c r="F296" s="221" t="s">
        <v>504</v>
      </c>
      <c r="G296" s="222" t="s">
        <v>496</v>
      </c>
      <c r="H296" s="223">
        <v>16.085999999999999</v>
      </c>
      <c r="I296" s="224"/>
      <c r="J296" s="225">
        <f>ROUND(I296*H296,2)</f>
        <v>0</v>
      </c>
      <c r="K296" s="221" t="s">
        <v>258</v>
      </c>
      <c r="L296" s="41"/>
      <c r="M296" s="226" t="s">
        <v>42</v>
      </c>
      <c r="N296" s="227" t="s">
        <v>51</v>
      </c>
      <c r="O296" s="66"/>
      <c r="P296" s="204">
        <f>O296*H296</f>
        <v>0</v>
      </c>
      <c r="Q296" s="204">
        <v>0</v>
      </c>
      <c r="R296" s="204">
        <f>Q296*H296</f>
        <v>0</v>
      </c>
      <c r="S296" s="204">
        <v>0</v>
      </c>
      <c r="T296" s="205">
        <f>S296*H296</f>
        <v>0</v>
      </c>
      <c r="U296" s="36"/>
      <c r="V296" s="36"/>
      <c r="W296" s="36"/>
      <c r="X296" s="36"/>
      <c r="Y296" s="36"/>
      <c r="Z296" s="36"/>
      <c r="AA296" s="36"/>
      <c r="AB296" s="36"/>
      <c r="AC296" s="36"/>
      <c r="AD296" s="36"/>
      <c r="AE296" s="36"/>
      <c r="AR296" s="206" t="s">
        <v>259</v>
      </c>
      <c r="AT296" s="206" t="s">
        <v>254</v>
      </c>
      <c r="AU296" s="206" t="s">
        <v>89</v>
      </c>
      <c r="AY296" s="18" t="s">
        <v>127</v>
      </c>
      <c r="BE296" s="207">
        <f>IF(N296="základní",J296,0)</f>
        <v>0</v>
      </c>
      <c r="BF296" s="207">
        <f>IF(N296="snížená",J296,0)</f>
        <v>0</v>
      </c>
      <c r="BG296" s="207">
        <f>IF(N296="zákl. přenesená",J296,0)</f>
        <v>0</v>
      </c>
      <c r="BH296" s="207">
        <f>IF(N296="sníž. přenesená",J296,0)</f>
        <v>0</v>
      </c>
      <c r="BI296" s="207">
        <f>IF(N296="nulová",J296,0)</f>
        <v>0</v>
      </c>
      <c r="BJ296" s="18" t="s">
        <v>87</v>
      </c>
      <c r="BK296" s="207">
        <f>ROUND(I296*H296,2)</f>
        <v>0</v>
      </c>
      <c r="BL296" s="18" t="s">
        <v>259</v>
      </c>
      <c r="BM296" s="206" t="s">
        <v>505</v>
      </c>
    </row>
    <row r="297" spans="1:65" s="2" customFormat="1" ht="36" customHeight="1">
      <c r="A297" s="36"/>
      <c r="B297" s="37"/>
      <c r="C297" s="219" t="s">
        <v>506</v>
      </c>
      <c r="D297" s="219" t="s">
        <v>254</v>
      </c>
      <c r="E297" s="220" t="s">
        <v>507</v>
      </c>
      <c r="F297" s="221" t="s">
        <v>508</v>
      </c>
      <c r="G297" s="222" t="s">
        <v>496</v>
      </c>
      <c r="H297" s="223">
        <v>3.2170000000000001</v>
      </c>
      <c r="I297" s="224"/>
      <c r="J297" s="225">
        <f>ROUND(I297*H297,2)</f>
        <v>0</v>
      </c>
      <c r="K297" s="221" t="s">
        <v>258</v>
      </c>
      <c r="L297" s="41"/>
      <c r="M297" s="226" t="s">
        <v>42</v>
      </c>
      <c r="N297" s="227" t="s">
        <v>51</v>
      </c>
      <c r="O297" s="66"/>
      <c r="P297" s="204">
        <f>O297*H297</f>
        <v>0</v>
      </c>
      <c r="Q297" s="204">
        <v>0</v>
      </c>
      <c r="R297" s="204">
        <f>Q297*H297</f>
        <v>0</v>
      </c>
      <c r="S297" s="204">
        <v>0</v>
      </c>
      <c r="T297" s="205">
        <f>S297*H297</f>
        <v>0</v>
      </c>
      <c r="U297" s="36"/>
      <c r="V297" s="36"/>
      <c r="W297" s="36"/>
      <c r="X297" s="36"/>
      <c r="Y297" s="36"/>
      <c r="Z297" s="36"/>
      <c r="AA297" s="36"/>
      <c r="AB297" s="36"/>
      <c r="AC297" s="36"/>
      <c r="AD297" s="36"/>
      <c r="AE297" s="36"/>
      <c r="AR297" s="206" t="s">
        <v>259</v>
      </c>
      <c r="AT297" s="206" t="s">
        <v>254</v>
      </c>
      <c r="AU297" s="206" t="s">
        <v>89</v>
      </c>
      <c r="AY297" s="18" t="s">
        <v>127</v>
      </c>
      <c r="BE297" s="207">
        <f>IF(N297="základní",J297,0)</f>
        <v>0</v>
      </c>
      <c r="BF297" s="207">
        <f>IF(N297="snížená",J297,0)</f>
        <v>0</v>
      </c>
      <c r="BG297" s="207">
        <f>IF(N297="zákl. přenesená",J297,0)</f>
        <v>0</v>
      </c>
      <c r="BH297" s="207">
        <f>IF(N297="sníž. přenesená",J297,0)</f>
        <v>0</v>
      </c>
      <c r="BI297" s="207">
        <f>IF(N297="nulová",J297,0)</f>
        <v>0</v>
      </c>
      <c r="BJ297" s="18" t="s">
        <v>87</v>
      </c>
      <c r="BK297" s="207">
        <f>ROUND(I297*H297,2)</f>
        <v>0</v>
      </c>
      <c r="BL297" s="18" t="s">
        <v>259</v>
      </c>
      <c r="BM297" s="206" t="s">
        <v>509</v>
      </c>
    </row>
    <row r="298" spans="1:65" s="13" customFormat="1" ht="11.25">
      <c r="B298" s="228"/>
      <c r="C298" s="229"/>
      <c r="D298" s="208" t="s">
        <v>261</v>
      </c>
      <c r="E298" s="229"/>
      <c r="F298" s="231" t="s">
        <v>510</v>
      </c>
      <c r="G298" s="229"/>
      <c r="H298" s="232">
        <v>3.2170000000000001</v>
      </c>
      <c r="I298" s="233"/>
      <c r="J298" s="229"/>
      <c r="K298" s="229"/>
      <c r="L298" s="234"/>
      <c r="M298" s="235"/>
      <c r="N298" s="236"/>
      <c r="O298" s="236"/>
      <c r="P298" s="236"/>
      <c r="Q298" s="236"/>
      <c r="R298" s="236"/>
      <c r="S298" s="236"/>
      <c r="T298" s="237"/>
      <c r="AT298" s="238" t="s">
        <v>261</v>
      </c>
      <c r="AU298" s="238" t="s">
        <v>89</v>
      </c>
      <c r="AV298" s="13" t="s">
        <v>89</v>
      </c>
      <c r="AW298" s="13" t="s">
        <v>4</v>
      </c>
      <c r="AX298" s="13" t="s">
        <v>87</v>
      </c>
      <c r="AY298" s="238" t="s">
        <v>127</v>
      </c>
    </row>
    <row r="299" spans="1:65" s="2" customFormat="1" ht="36" customHeight="1">
      <c r="A299" s="36"/>
      <c r="B299" s="37"/>
      <c r="C299" s="219" t="s">
        <v>511</v>
      </c>
      <c r="D299" s="219" t="s">
        <v>254</v>
      </c>
      <c r="E299" s="220" t="s">
        <v>512</v>
      </c>
      <c r="F299" s="221" t="s">
        <v>513</v>
      </c>
      <c r="G299" s="222" t="s">
        <v>496</v>
      </c>
      <c r="H299" s="223">
        <v>3.2170000000000001</v>
      </c>
      <c r="I299" s="224"/>
      <c r="J299" s="225">
        <f>ROUND(I299*H299,2)</f>
        <v>0</v>
      </c>
      <c r="K299" s="221" t="s">
        <v>258</v>
      </c>
      <c r="L299" s="41"/>
      <c r="M299" s="226" t="s">
        <v>42</v>
      </c>
      <c r="N299" s="227" t="s">
        <v>51</v>
      </c>
      <c r="O299" s="66"/>
      <c r="P299" s="204">
        <f>O299*H299</f>
        <v>0</v>
      </c>
      <c r="Q299" s="204">
        <v>0</v>
      </c>
      <c r="R299" s="204">
        <f>Q299*H299</f>
        <v>0</v>
      </c>
      <c r="S299" s="204">
        <v>0</v>
      </c>
      <c r="T299" s="205">
        <f>S299*H299</f>
        <v>0</v>
      </c>
      <c r="U299" s="36"/>
      <c r="V299" s="36"/>
      <c r="W299" s="36"/>
      <c r="X299" s="36"/>
      <c r="Y299" s="36"/>
      <c r="Z299" s="36"/>
      <c r="AA299" s="36"/>
      <c r="AB299" s="36"/>
      <c r="AC299" s="36"/>
      <c r="AD299" s="36"/>
      <c r="AE299" s="36"/>
      <c r="AR299" s="206" t="s">
        <v>259</v>
      </c>
      <c r="AT299" s="206" t="s">
        <v>254</v>
      </c>
      <c r="AU299" s="206" t="s">
        <v>89</v>
      </c>
      <c r="AY299" s="18" t="s">
        <v>127</v>
      </c>
      <c r="BE299" s="207">
        <f>IF(N299="základní",J299,0)</f>
        <v>0</v>
      </c>
      <c r="BF299" s="207">
        <f>IF(N299="snížená",J299,0)</f>
        <v>0</v>
      </c>
      <c r="BG299" s="207">
        <f>IF(N299="zákl. přenesená",J299,0)</f>
        <v>0</v>
      </c>
      <c r="BH299" s="207">
        <f>IF(N299="sníž. přenesená",J299,0)</f>
        <v>0</v>
      </c>
      <c r="BI299" s="207">
        <f>IF(N299="nulová",J299,0)</f>
        <v>0</v>
      </c>
      <c r="BJ299" s="18" t="s">
        <v>87</v>
      </c>
      <c r="BK299" s="207">
        <f>ROUND(I299*H299,2)</f>
        <v>0</v>
      </c>
      <c r="BL299" s="18" t="s">
        <v>259</v>
      </c>
      <c r="BM299" s="206" t="s">
        <v>514</v>
      </c>
    </row>
    <row r="300" spans="1:65" s="13" customFormat="1" ht="11.25">
      <c r="B300" s="228"/>
      <c r="C300" s="229"/>
      <c r="D300" s="208" t="s">
        <v>261</v>
      </c>
      <c r="E300" s="229"/>
      <c r="F300" s="231" t="s">
        <v>510</v>
      </c>
      <c r="G300" s="229"/>
      <c r="H300" s="232">
        <v>3.2170000000000001</v>
      </c>
      <c r="I300" s="233"/>
      <c r="J300" s="229"/>
      <c r="K300" s="229"/>
      <c r="L300" s="234"/>
      <c r="M300" s="235"/>
      <c r="N300" s="236"/>
      <c r="O300" s="236"/>
      <c r="P300" s="236"/>
      <c r="Q300" s="236"/>
      <c r="R300" s="236"/>
      <c r="S300" s="236"/>
      <c r="T300" s="237"/>
      <c r="AT300" s="238" t="s">
        <v>261</v>
      </c>
      <c r="AU300" s="238" t="s">
        <v>89</v>
      </c>
      <c r="AV300" s="13" t="s">
        <v>89</v>
      </c>
      <c r="AW300" s="13" t="s">
        <v>4</v>
      </c>
      <c r="AX300" s="13" t="s">
        <v>87</v>
      </c>
      <c r="AY300" s="238" t="s">
        <v>127</v>
      </c>
    </row>
    <row r="301" spans="1:65" s="2" customFormat="1" ht="36" customHeight="1">
      <c r="A301" s="36"/>
      <c r="B301" s="37"/>
      <c r="C301" s="219" t="s">
        <v>515</v>
      </c>
      <c r="D301" s="219" t="s">
        <v>254</v>
      </c>
      <c r="E301" s="220" t="s">
        <v>516</v>
      </c>
      <c r="F301" s="221" t="s">
        <v>517</v>
      </c>
      <c r="G301" s="222" t="s">
        <v>496</v>
      </c>
      <c r="H301" s="223">
        <v>3.2170000000000001</v>
      </c>
      <c r="I301" s="224"/>
      <c r="J301" s="225">
        <f>ROUND(I301*H301,2)</f>
        <v>0</v>
      </c>
      <c r="K301" s="221" t="s">
        <v>258</v>
      </c>
      <c r="L301" s="41"/>
      <c r="M301" s="226" t="s">
        <v>42</v>
      </c>
      <c r="N301" s="227" t="s">
        <v>51</v>
      </c>
      <c r="O301" s="66"/>
      <c r="P301" s="204">
        <f>O301*H301</f>
        <v>0</v>
      </c>
      <c r="Q301" s="204">
        <v>0</v>
      </c>
      <c r="R301" s="204">
        <f>Q301*H301</f>
        <v>0</v>
      </c>
      <c r="S301" s="204">
        <v>0</v>
      </c>
      <c r="T301" s="205">
        <f>S301*H301</f>
        <v>0</v>
      </c>
      <c r="U301" s="36"/>
      <c r="V301" s="36"/>
      <c r="W301" s="36"/>
      <c r="X301" s="36"/>
      <c r="Y301" s="36"/>
      <c r="Z301" s="36"/>
      <c r="AA301" s="36"/>
      <c r="AB301" s="36"/>
      <c r="AC301" s="36"/>
      <c r="AD301" s="36"/>
      <c r="AE301" s="36"/>
      <c r="AR301" s="206" t="s">
        <v>259</v>
      </c>
      <c r="AT301" s="206" t="s">
        <v>254</v>
      </c>
      <c r="AU301" s="206" t="s">
        <v>89</v>
      </c>
      <c r="AY301" s="18" t="s">
        <v>127</v>
      </c>
      <c r="BE301" s="207">
        <f>IF(N301="základní",J301,0)</f>
        <v>0</v>
      </c>
      <c r="BF301" s="207">
        <f>IF(N301="snížená",J301,0)</f>
        <v>0</v>
      </c>
      <c r="BG301" s="207">
        <f>IF(N301="zákl. přenesená",J301,0)</f>
        <v>0</v>
      </c>
      <c r="BH301" s="207">
        <f>IF(N301="sníž. přenesená",J301,0)</f>
        <v>0</v>
      </c>
      <c r="BI301" s="207">
        <f>IF(N301="nulová",J301,0)</f>
        <v>0</v>
      </c>
      <c r="BJ301" s="18" t="s">
        <v>87</v>
      </c>
      <c r="BK301" s="207">
        <f>ROUND(I301*H301,2)</f>
        <v>0</v>
      </c>
      <c r="BL301" s="18" t="s">
        <v>259</v>
      </c>
      <c r="BM301" s="206" t="s">
        <v>518</v>
      </c>
    </row>
    <row r="302" spans="1:65" s="13" customFormat="1" ht="11.25">
      <c r="B302" s="228"/>
      <c r="C302" s="229"/>
      <c r="D302" s="208" t="s">
        <v>261</v>
      </c>
      <c r="E302" s="229"/>
      <c r="F302" s="231" t="s">
        <v>510</v>
      </c>
      <c r="G302" s="229"/>
      <c r="H302" s="232">
        <v>3.2170000000000001</v>
      </c>
      <c r="I302" s="233"/>
      <c r="J302" s="229"/>
      <c r="K302" s="229"/>
      <c r="L302" s="234"/>
      <c r="M302" s="235"/>
      <c r="N302" s="236"/>
      <c r="O302" s="236"/>
      <c r="P302" s="236"/>
      <c r="Q302" s="236"/>
      <c r="R302" s="236"/>
      <c r="S302" s="236"/>
      <c r="T302" s="237"/>
      <c r="AT302" s="238" t="s">
        <v>261</v>
      </c>
      <c r="AU302" s="238" t="s">
        <v>89</v>
      </c>
      <c r="AV302" s="13" t="s">
        <v>89</v>
      </c>
      <c r="AW302" s="13" t="s">
        <v>4</v>
      </c>
      <c r="AX302" s="13" t="s">
        <v>87</v>
      </c>
      <c r="AY302" s="238" t="s">
        <v>127</v>
      </c>
    </row>
    <row r="303" spans="1:65" s="2" customFormat="1" ht="36" customHeight="1">
      <c r="A303" s="36"/>
      <c r="B303" s="37"/>
      <c r="C303" s="219" t="s">
        <v>519</v>
      </c>
      <c r="D303" s="219" t="s">
        <v>254</v>
      </c>
      <c r="E303" s="220" t="s">
        <v>520</v>
      </c>
      <c r="F303" s="221" t="s">
        <v>521</v>
      </c>
      <c r="G303" s="222" t="s">
        <v>496</v>
      </c>
      <c r="H303" s="223">
        <v>3.2170000000000001</v>
      </c>
      <c r="I303" s="224"/>
      <c r="J303" s="225">
        <f>ROUND(I303*H303,2)</f>
        <v>0</v>
      </c>
      <c r="K303" s="221" t="s">
        <v>258</v>
      </c>
      <c r="L303" s="41"/>
      <c r="M303" s="226" t="s">
        <v>42</v>
      </c>
      <c r="N303" s="227" t="s">
        <v>51</v>
      </c>
      <c r="O303" s="66"/>
      <c r="P303" s="204">
        <f>O303*H303</f>
        <v>0</v>
      </c>
      <c r="Q303" s="204">
        <v>0</v>
      </c>
      <c r="R303" s="204">
        <f>Q303*H303</f>
        <v>0</v>
      </c>
      <c r="S303" s="204">
        <v>0</v>
      </c>
      <c r="T303" s="205">
        <f>S303*H303</f>
        <v>0</v>
      </c>
      <c r="U303" s="36"/>
      <c r="V303" s="36"/>
      <c r="W303" s="36"/>
      <c r="X303" s="36"/>
      <c r="Y303" s="36"/>
      <c r="Z303" s="36"/>
      <c r="AA303" s="36"/>
      <c r="AB303" s="36"/>
      <c r="AC303" s="36"/>
      <c r="AD303" s="36"/>
      <c r="AE303" s="36"/>
      <c r="AR303" s="206" t="s">
        <v>259</v>
      </c>
      <c r="AT303" s="206" t="s">
        <v>254</v>
      </c>
      <c r="AU303" s="206" t="s">
        <v>89</v>
      </c>
      <c r="AY303" s="18" t="s">
        <v>127</v>
      </c>
      <c r="BE303" s="207">
        <f>IF(N303="základní",J303,0)</f>
        <v>0</v>
      </c>
      <c r="BF303" s="207">
        <f>IF(N303="snížená",J303,0)</f>
        <v>0</v>
      </c>
      <c r="BG303" s="207">
        <f>IF(N303="zákl. přenesená",J303,0)</f>
        <v>0</v>
      </c>
      <c r="BH303" s="207">
        <f>IF(N303="sníž. přenesená",J303,0)</f>
        <v>0</v>
      </c>
      <c r="BI303" s="207">
        <f>IF(N303="nulová",J303,0)</f>
        <v>0</v>
      </c>
      <c r="BJ303" s="18" t="s">
        <v>87</v>
      </c>
      <c r="BK303" s="207">
        <f>ROUND(I303*H303,2)</f>
        <v>0</v>
      </c>
      <c r="BL303" s="18" t="s">
        <v>259</v>
      </c>
      <c r="BM303" s="206" t="s">
        <v>522</v>
      </c>
    </row>
    <row r="304" spans="1:65" s="13" customFormat="1" ht="11.25">
      <c r="B304" s="228"/>
      <c r="C304" s="229"/>
      <c r="D304" s="208" t="s">
        <v>261</v>
      </c>
      <c r="E304" s="229"/>
      <c r="F304" s="231" t="s">
        <v>510</v>
      </c>
      <c r="G304" s="229"/>
      <c r="H304" s="232">
        <v>3.2170000000000001</v>
      </c>
      <c r="I304" s="233"/>
      <c r="J304" s="229"/>
      <c r="K304" s="229"/>
      <c r="L304" s="234"/>
      <c r="M304" s="235"/>
      <c r="N304" s="236"/>
      <c r="O304" s="236"/>
      <c r="P304" s="236"/>
      <c r="Q304" s="236"/>
      <c r="R304" s="236"/>
      <c r="S304" s="236"/>
      <c r="T304" s="237"/>
      <c r="AT304" s="238" t="s">
        <v>261</v>
      </c>
      <c r="AU304" s="238" t="s">
        <v>89</v>
      </c>
      <c r="AV304" s="13" t="s">
        <v>89</v>
      </c>
      <c r="AW304" s="13" t="s">
        <v>4</v>
      </c>
      <c r="AX304" s="13" t="s">
        <v>87</v>
      </c>
      <c r="AY304" s="238" t="s">
        <v>127</v>
      </c>
    </row>
    <row r="305" spans="1:65" s="2" customFormat="1" ht="36" customHeight="1">
      <c r="A305" s="36"/>
      <c r="B305" s="37"/>
      <c r="C305" s="219" t="s">
        <v>523</v>
      </c>
      <c r="D305" s="219" t="s">
        <v>254</v>
      </c>
      <c r="E305" s="220" t="s">
        <v>524</v>
      </c>
      <c r="F305" s="221" t="s">
        <v>525</v>
      </c>
      <c r="G305" s="222" t="s">
        <v>496</v>
      </c>
      <c r="H305" s="223">
        <v>1.609</v>
      </c>
      <c r="I305" s="224"/>
      <c r="J305" s="225">
        <f>ROUND(I305*H305,2)</f>
        <v>0</v>
      </c>
      <c r="K305" s="221" t="s">
        <v>258</v>
      </c>
      <c r="L305" s="41"/>
      <c r="M305" s="226" t="s">
        <v>42</v>
      </c>
      <c r="N305" s="227" t="s">
        <v>51</v>
      </c>
      <c r="O305" s="66"/>
      <c r="P305" s="204">
        <f>O305*H305</f>
        <v>0</v>
      </c>
      <c r="Q305" s="204">
        <v>0</v>
      </c>
      <c r="R305" s="204">
        <f>Q305*H305</f>
        <v>0</v>
      </c>
      <c r="S305" s="204">
        <v>0</v>
      </c>
      <c r="T305" s="205">
        <f>S305*H305</f>
        <v>0</v>
      </c>
      <c r="U305" s="36"/>
      <c r="V305" s="36"/>
      <c r="W305" s="36"/>
      <c r="X305" s="36"/>
      <c r="Y305" s="36"/>
      <c r="Z305" s="36"/>
      <c r="AA305" s="36"/>
      <c r="AB305" s="36"/>
      <c r="AC305" s="36"/>
      <c r="AD305" s="36"/>
      <c r="AE305" s="36"/>
      <c r="AR305" s="206" t="s">
        <v>259</v>
      </c>
      <c r="AT305" s="206" t="s">
        <v>254</v>
      </c>
      <c r="AU305" s="206" t="s">
        <v>89</v>
      </c>
      <c r="AY305" s="18" t="s">
        <v>127</v>
      </c>
      <c r="BE305" s="207">
        <f>IF(N305="základní",J305,0)</f>
        <v>0</v>
      </c>
      <c r="BF305" s="207">
        <f>IF(N305="snížená",J305,0)</f>
        <v>0</v>
      </c>
      <c r="BG305" s="207">
        <f>IF(N305="zákl. přenesená",J305,0)</f>
        <v>0</v>
      </c>
      <c r="BH305" s="207">
        <f>IF(N305="sníž. přenesená",J305,0)</f>
        <v>0</v>
      </c>
      <c r="BI305" s="207">
        <f>IF(N305="nulová",J305,0)</f>
        <v>0</v>
      </c>
      <c r="BJ305" s="18" t="s">
        <v>87</v>
      </c>
      <c r="BK305" s="207">
        <f>ROUND(I305*H305,2)</f>
        <v>0</v>
      </c>
      <c r="BL305" s="18" t="s">
        <v>259</v>
      </c>
      <c r="BM305" s="206" t="s">
        <v>526</v>
      </c>
    </row>
    <row r="306" spans="1:65" s="13" customFormat="1" ht="11.25">
      <c r="B306" s="228"/>
      <c r="C306" s="229"/>
      <c r="D306" s="208" t="s">
        <v>261</v>
      </c>
      <c r="E306" s="229"/>
      <c r="F306" s="231" t="s">
        <v>527</v>
      </c>
      <c r="G306" s="229"/>
      <c r="H306" s="232">
        <v>1.609</v>
      </c>
      <c r="I306" s="233"/>
      <c r="J306" s="229"/>
      <c r="K306" s="229"/>
      <c r="L306" s="234"/>
      <c r="M306" s="235"/>
      <c r="N306" s="236"/>
      <c r="O306" s="236"/>
      <c r="P306" s="236"/>
      <c r="Q306" s="236"/>
      <c r="R306" s="236"/>
      <c r="S306" s="236"/>
      <c r="T306" s="237"/>
      <c r="AT306" s="238" t="s">
        <v>261</v>
      </c>
      <c r="AU306" s="238" t="s">
        <v>89</v>
      </c>
      <c r="AV306" s="13" t="s">
        <v>89</v>
      </c>
      <c r="AW306" s="13" t="s">
        <v>4</v>
      </c>
      <c r="AX306" s="13" t="s">
        <v>87</v>
      </c>
      <c r="AY306" s="238" t="s">
        <v>127</v>
      </c>
    </row>
    <row r="307" spans="1:65" s="2" customFormat="1" ht="36" customHeight="1">
      <c r="A307" s="36"/>
      <c r="B307" s="37"/>
      <c r="C307" s="219" t="s">
        <v>528</v>
      </c>
      <c r="D307" s="219" t="s">
        <v>254</v>
      </c>
      <c r="E307" s="220" t="s">
        <v>529</v>
      </c>
      <c r="F307" s="221" t="s">
        <v>530</v>
      </c>
      <c r="G307" s="222" t="s">
        <v>496</v>
      </c>
      <c r="H307" s="223">
        <v>1.609</v>
      </c>
      <c r="I307" s="224"/>
      <c r="J307" s="225">
        <f>ROUND(I307*H307,2)</f>
        <v>0</v>
      </c>
      <c r="K307" s="221" t="s">
        <v>258</v>
      </c>
      <c r="L307" s="41"/>
      <c r="M307" s="226" t="s">
        <v>42</v>
      </c>
      <c r="N307" s="227" t="s">
        <v>51</v>
      </c>
      <c r="O307" s="66"/>
      <c r="P307" s="204">
        <f>O307*H307</f>
        <v>0</v>
      </c>
      <c r="Q307" s="204">
        <v>0</v>
      </c>
      <c r="R307" s="204">
        <f>Q307*H307</f>
        <v>0</v>
      </c>
      <c r="S307" s="204">
        <v>0</v>
      </c>
      <c r="T307" s="205">
        <f>S307*H307</f>
        <v>0</v>
      </c>
      <c r="U307" s="36"/>
      <c r="V307" s="36"/>
      <c r="W307" s="36"/>
      <c r="X307" s="36"/>
      <c r="Y307" s="36"/>
      <c r="Z307" s="36"/>
      <c r="AA307" s="36"/>
      <c r="AB307" s="36"/>
      <c r="AC307" s="36"/>
      <c r="AD307" s="36"/>
      <c r="AE307" s="36"/>
      <c r="AR307" s="206" t="s">
        <v>259</v>
      </c>
      <c r="AT307" s="206" t="s">
        <v>254</v>
      </c>
      <c r="AU307" s="206" t="s">
        <v>89</v>
      </c>
      <c r="AY307" s="18" t="s">
        <v>127</v>
      </c>
      <c r="BE307" s="207">
        <f>IF(N307="základní",J307,0)</f>
        <v>0</v>
      </c>
      <c r="BF307" s="207">
        <f>IF(N307="snížená",J307,0)</f>
        <v>0</v>
      </c>
      <c r="BG307" s="207">
        <f>IF(N307="zákl. přenesená",J307,0)</f>
        <v>0</v>
      </c>
      <c r="BH307" s="207">
        <f>IF(N307="sníž. přenesená",J307,0)</f>
        <v>0</v>
      </c>
      <c r="BI307" s="207">
        <f>IF(N307="nulová",J307,0)</f>
        <v>0</v>
      </c>
      <c r="BJ307" s="18" t="s">
        <v>87</v>
      </c>
      <c r="BK307" s="207">
        <f>ROUND(I307*H307,2)</f>
        <v>0</v>
      </c>
      <c r="BL307" s="18" t="s">
        <v>259</v>
      </c>
      <c r="BM307" s="206" t="s">
        <v>531</v>
      </c>
    </row>
    <row r="308" spans="1:65" s="13" customFormat="1" ht="11.25">
      <c r="B308" s="228"/>
      <c r="C308" s="229"/>
      <c r="D308" s="208" t="s">
        <v>261</v>
      </c>
      <c r="E308" s="229"/>
      <c r="F308" s="231" t="s">
        <v>527</v>
      </c>
      <c r="G308" s="229"/>
      <c r="H308" s="232">
        <v>1.609</v>
      </c>
      <c r="I308" s="233"/>
      <c r="J308" s="229"/>
      <c r="K308" s="229"/>
      <c r="L308" s="234"/>
      <c r="M308" s="235"/>
      <c r="N308" s="236"/>
      <c r="O308" s="236"/>
      <c r="P308" s="236"/>
      <c r="Q308" s="236"/>
      <c r="R308" s="236"/>
      <c r="S308" s="236"/>
      <c r="T308" s="237"/>
      <c r="AT308" s="238" t="s">
        <v>261</v>
      </c>
      <c r="AU308" s="238" t="s">
        <v>89</v>
      </c>
      <c r="AV308" s="13" t="s">
        <v>89</v>
      </c>
      <c r="AW308" s="13" t="s">
        <v>4</v>
      </c>
      <c r="AX308" s="13" t="s">
        <v>87</v>
      </c>
      <c r="AY308" s="238" t="s">
        <v>127</v>
      </c>
    </row>
    <row r="309" spans="1:65" s="12" customFormat="1" ht="22.9" customHeight="1">
      <c r="B309" s="178"/>
      <c r="C309" s="179"/>
      <c r="D309" s="180" t="s">
        <v>79</v>
      </c>
      <c r="E309" s="192" t="s">
        <v>532</v>
      </c>
      <c r="F309" s="192" t="s">
        <v>533</v>
      </c>
      <c r="G309" s="179"/>
      <c r="H309" s="179"/>
      <c r="I309" s="182"/>
      <c r="J309" s="193">
        <f>BK309</f>
        <v>0</v>
      </c>
      <c r="K309" s="179"/>
      <c r="L309" s="184"/>
      <c r="M309" s="185"/>
      <c r="N309" s="186"/>
      <c r="O309" s="186"/>
      <c r="P309" s="187">
        <f>SUM(P310:P311)</f>
        <v>0</v>
      </c>
      <c r="Q309" s="186"/>
      <c r="R309" s="187">
        <f>SUM(R310:R311)</f>
        <v>0</v>
      </c>
      <c r="S309" s="186"/>
      <c r="T309" s="188">
        <f>SUM(T310:T311)</f>
        <v>0</v>
      </c>
      <c r="AR309" s="189" t="s">
        <v>87</v>
      </c>
      <c r="AT309" s="190" t="s">
        <v>79</v>
      </c>
      <c r="AU309" s="190" t="s">
        <v>87</v>
      </c>
      <c r="AY309" s="189" t="s">
        <v>127</v>
      </c>
      <c r="BK309" s="191">
        <f>SUM(BK310:BK311)</f>
        <v>0</v>
      </c>
    </row>
    <row r="310" spans="1:65" s="2" customFormat="1" ht="72" customHeight="1">
      <c r="A310" s="36"/>
      <c r="B310" s="37"/>
      <c r="C310" s="219" t="s">
        <v>534</v>
      </c>
      <c r="D310" s="219" t="s">
        <v>254</v>
      </c>
      <c r="E310" s="220" t="s">
        <v>535</v>
      </c>
      <c r="F310" s="221" t="s">
        <v>536</v>
      </c>
      <c r="G310" s="222" t="s">
        <v>496</v>
      </c>
      <c r="H310" s="223">
        <v>49.484999999999999</v>
      </c>
      <c r="I310" s="224"/>
      <c r="J310" s="225">
        <f>ROUND(I310*H310,2)</f>
        <v>0</v>
      </c>
      <c r="K310" s="221" t="s">
        <v>258</v>
      </c>
      <c r="L310" s="41"/>
      <c r="M310" s="226" t="s">
        <v>42</v>
      </c>
      <c r="N310" s="227" t="s">
        <v>51</v>
      </c>
      <c r="O310" s="66"/>
      <c r="P310" s="204">
        <f>O310*H310</f>
        <v>0</v>
      </c>
      <c r="Q310" s="204">
        <v>0</v>
      </c>
      <c r="R310" s="204">
        <f>Q310*H310</f>
        <v>0</v>
      </c>
      <c r="S310" s="204">
        <v>0</v>
      </c>
      <c r="T310" s="205">
        <f>S310*H310</f>
        <v>0</v>
      </c>
      <c r="U310" s="36"/>
      <c r="V310" s="36"/>
      <c r="W310" s="36"/>
      <c r="X310" s="36"/>
      <c r="Y310" s="36"/>
      <c r="Z310" s="36"/>
      <c r="AA310" s="36"/>
      <c r="AB310" s="36"/>
      <c r="AC310" s="36"/>
      <c r="AD310" s="36"/>
      <c r="AE310" s="36"/>
      <c r="AR310" s="206" t="s">
        <v>259</v>
      </c>
      <c r="AT310" s="206" t="s">
        <v>254</v>
      </c>
      <c r="AU310" s="206" t="s">
        <v>89</v>
      </c>
      <c r="AY310" s="18" t="s">
        <v>127</v>
      </c>
      <c r="BE310" s="207">
        <f>IF(N310="základní",J310,0)</f>
        <v>0</v>
      </c>
      <c r="BF310" s="207">
        <f>IF(N310="snížená",J310,0)</f>
        <v>0</v>
      </c>
      <c r="BG310" s="207">
        <f>IF(N310="zákl. přenesená",J310,0)</f>
        <v>0</v>
      </c>
      <c r="BH310" s="207">
        <f>IF(N310="sníž. přenesená",J310,0)</f>
        <v>0</v>
      </c>
      <c r="BI310" s="207">
        <f>IF(N310="nulová",J310,0)</f>
        <v>0</v>
      </c>
      <c r="BJ310" s="18" t="s">
        <v>87</v>
      </c>
      <c r="BK310" s="207">
        <f>ROUND(I310*H310,2)</f>
        <v>0</v>
      </c>
      <c r="BL310" s="18" t="s">
        <v>259</v>
      </c>
      <c r="BM310" s="206" t="s">
        <v>537</v>
      </c>
    </row>
    <row r="311" spans="1:65" s="2" customFormat="1" ht="48.75">
      <c r="A311" s="36"/>
      <c r="B311" s="37"/>
      <c r="C311" s="38"/>
      <c r="D311" s="208" t="s">
        <v>275</v>
      </c>
      <c r="E311" s="38"/>
      <c r="F311" s="209" t="s">
        <v>538</v>
      </c>
      <c r="G311" s="38"/>
      <c r="H311" s="38"/>
      <c r="I311" s="117"/>
      <c r="J311" s="38"/>
      <c r="K311" s="38"/>
      <c r="L311" s="41"/>
      <c r="M311" s="210"/>
      <c r="N311" s="211"/>
      <c r="O311" s="66"/>
      <c r="P311" s="66"/>
      <c r="Q311" s="66"/>
      <c r="R311" s="66"/>
      <c r="S311" s="66"/>
      <c r="T311" s="67"/>
      <c r="U311" s="36"/>
      <c r="V311" s="36"/>
      <c r="W311" s="36"/>
      <c r="X311" s="36"/>
      <c r="Y311" s="36"/>
      <c r="Z311" s="36"/>
      <c r="AA311" s="36"/>
      <c r="AB311" s="36"/>
      <c r="AC311" s="36"/>
      <c r="AD311" s="36"/>
      <c r="AE311" s="36"/>
      <c r="AT311" s="18" t="s">
        <v>275</v>
      </c>
      <c r="AU311" s="18" t="s">
        <v>89</v>
      </c>
    </row>
    <row r="312" spans="1:65" s="12" customFormat="1" ht="25.9" customHeight="1">
      <c r="B312" s="178"/>
      <c r="C312" s="179"/>
      <c r="D312" s="180" t="s">
        <v>79</v>
      </c>
      <c r="E312" s="181" t="s">
        <v>539</v>
      </c>
      <c r="F312" s="181" t="s">
        <v>540</v>
      </c>
      <c r="G312" s="179"/>
      <c r="H312" s="179"/>
      <c r="I312" s="182"/>
      <c r="J312" s="183">
        <f>BK312</f>
        <v>0</v>
      </c>
      <c r="K312" s="179"/>
      <c r="L312" s="184"/>
      <c r="M312" s="185"/>
      <c r="N312" s="186"/>
      <c r="O312" s="186"/>
      <c r="P312" s="187">
        <f>P313+P369+P380+P385+P400+P475</f>
        <v>0</v>
      </c>
      <c r="Q312" s="186"/>
      <c r="R312" s="187">
        <f>R313+R369+R380+R385+R400+R475</f>
        <v>5.6265564000000001</v>
      </c>
      <c r="S312" s="186"/>
      <c r="T312" s="188">
        <f>T313+T369+T380+T385+T400+T475</f>
        <v>0.88932180000000005</v>
      </c>
      <c r="AR312" s="189" t="s">
        <v>89</v>
      </c>
      <c r="AT312" s="190" t="s">
        <v>79</v>
      </c>
      <c r="AU312" s="190" t="s">
        <v>80</v>
      </c>
      <c r="AY312" s="189" t="s">
        <v>127</v>
      </c>
      <c r="BK312" s="191">
        <f>BK313+BK369+BK380+BK385+BK400+BK475</f>
        <v>0</v>
      </c>
    </row>
    <row r="313" spans="1:65" s="12" customFormat="1" ht="22.9" customHeight="1">
      <c r="B313" s="178"/>
      <c r="C313" s="179"/>
      <c r="D313" s="180" t="s">
        <v>79</v>
      </c>
      <c r="E313" s="192" t="s">
        <v>541</v>
      </c>
      <c r="F313" s="192" t="s">
        <v>542</v>
      </c>
      <c r="G313" s="179"/>
      <c r="H313" s="179"/>
      <c r="I313" s="182"/>
      <c r="J313" s="193">
        <f>BK313</f>
        <v>0</v>
      </c>
      <c r="K313" s="179"/>
      <c r="L313" s="184"/>
      <c r="M313" s="185"/>
      <c r="N313" s="186"/>
      <c r="O313" s="186"/>
      <c r="P313" s="187">
        <f>SUM(P314:P368)</f>
        <v>0</v>
      </c>
      <c r="Q313" s="186"/>
      <c r="R313" s="187">
        <f>SUM(R314:R368)</f>
        <v>0.29747999999999997</v>
      </c>
      <c r="S313" s="186"/>
      <c r="T313" s="188">
        <f>SUM(T314:T368)</f>
        <v>0</v>
      </c>
      <c r="AR313" s="189" t="s">
        <v>89</v>
      </c>
      <c r="AT313" s="190" t="s">
        <v>79</v>
      </c>
      <c r="AU313" s="190" t="s">
        <v>87</v>
      </c>
      <c r="AY313" s="189" t="s">
        <v>127</v>
      </c>
      <c r="BK313" s="191">
        <f>SUM(BK314:BK368)</f>
        <v>0</v>
      </c>
    </row>
    <row r="314" spans="1:65" s="2" customFormat="1" ht="24" customHeight="1">
      <c r="A314" s="36"/>
      <c r="B314" s="37"/>
      <c r="C314" s="219" t="s">
        <v>543</v>
      </c>
      <c r="D314" s="219" t="s">
        <v>254</v>
      </c>
      <c r="E314" s="220" t="s">
        <v>544</v>
      </c>
      <c r="F314" s="221" t="s">
        <v>545</v>
      </c>
      <c r="G314" s="222" t="s">
        <v>257</v>
      </c>
      <c r="H314" s="223">
        <v>59.2</v>
      </c>
      <c r="I314" s="224"/>
      <c r="J314" s="225">
        <f>ROUND(I314*H314,2)</f>
        <v>0</v>
      </c>
      <c r="K314" s="221" t="s">
        <v>258</v>
      </c>
      <c r="L314" s="41"/>
      <c r="M314" s="226" t="s">
        <v>42</v>
      </c>
      <c r="N314" s="227" t="s">
        <v>51</v>
      </c>
      <c r="O314" s="66"/>
      <c r="P314" s="204">
        <f>O314*H314</f>
        <v>0</v>
      </c>
      <c r="Q314" s="204">
        <v>0</v>
      </c>
      <c r="R314" s="204">
        <f>Q314*H314</f>
        <v>0</v>
      </c>
      <c r="S314" s="204">
        <v>0</v>
      </c>
      <c r="T314" s="205">
        <f>S314*H314</f>
        <v>0</v>
      </c>
      <c r="U314" s="36"/>
      <c r="V314" s="36"/>
      <c r="W314" s="36"/>
      <c r="X314" s="36"/>
      <c r="Y314" s="36"/>
      <c r="Z314" s="36"/>
      <c r="AA314" s="36"/>
      <c r="AB314" s="36"/>
      <c r="AC314" s="36"/>
      <c r="AD314" s="36"/>
      <c r="AE314" s="36"/>
      <c r="AR314" s="206" t="s">
        <v>190</v>
      </c>
      <c r="AT314" s="206" t="s">
        <v>254</v>
      </c>
      <c r="AU314" s="206" t="s">
        <v>89</v>
      </c>
      <c r="AY314" s="18" t="s">
        <v>127</v>
      </c>
      <c r="BE314" s="207">
        <f>IF(N314="základní",J314,0)</f>
        <v>0</v>
      </c>
      <c r="BF314" s="207">
        <f>IF(N314="snížená",J314,0)</f>
        <v>0</v>
      </c>
      <c r="BG314" s="207">
        <f>IF(N314="zákl. přenesená",J314,0)</f>
        <v>0</v>
      </c>
      <c r="BH314" s="207">
        <f>IF(N314="sníž. přenesená",J314,0)</f>
        <v>0</v>
      </c>
      <c r="BI314" s="207">
        <f>IF(N314="nulová",J314,0)</f>
        <v>0</v>
      </c>
      <c r="BJ314" s="18" t="s">
        <v>87</v>
      </c>
      <c r="BK314" s="207">
        <f>ROUND(I314*H314,2)</f>
        <v>0</v>
      </c>
      <c r="BL314" s="18" t="s">
        <v>190</v>
      </c>
      <c r="BM314" s="206" t="s">
        <v>546</v>
      </c>
    </row>
    <row r="315" spans="1:65" s="2" customFormat="1" ht="39">
      <c r="A315" s="36"/>
      <c r="B315" s="37"/>
      <c r="C315" s="38"/>
      <c r="D315" s="208" t="s">
        <v>275</v>
      </c>
      <c r="E315" s="38"/>
      <c r="F315" s="209" t="s">
        <v>547</v>
      </c>
      <c r="G315" s="38"/>
      <c r="H315" s="38"/>
      <c r="I315" s="117"/>
      <c r="J315" s="38"/>
      <c r="K315" s="38"/>
      <c r="L315" s="41"/>
      <c r="M315" s="210"/>
      <c r="N315" s="211"/>
      <c r="O315" s="66"/>
      <c r="P315" s="66"/>
      <c r="Q315" s="66"/>
      <c r="R315" s="66"/>
      <c r="S315" s="66"/>
      <c r="T315" s="67"/>
      <c r="U315" s="36"/>
      <c r="V315" s="36"/>
      <c r="W315" s="36"/>
      <c r="X315" s="36"/>
      <c r="Y315" s="36"/>
      <c r="Z315" s="36"/>
      <c r="AA315" s="36"/>
      <c r="AB315" s="36"/>
      <c r="AC315" s="36"/>
      <c r="AD315" s="36"/>
      <c r="AE315" s="36"/>
      <c r="AT315" s="18" t="s">
        <v>275</v>
      </c>
      <c r="AU315" s="18" t="s">
        <v>89</v>
      </c>
    </row>
    <row r="316" spans="1:65" s="15" customFormat="1" ht="11.25">
      <c r="B316" s="250"/>
      <c r="C316" s="251"/>
      <c r="D316" s="208" t="s">
        <v>261</v>
      </c>
      <c r="E316" s="252" t="s">
        <v>42</v>
      </c>
      <c r="F316" s="253" t="s">
        <v>548</v>
      </c>
      <c r="G316" s="251"/>
      <c r="H316" s="252" t="s">
        <v>42</v>
      </c>
      <c r="I316" s="254"/>
      <c r="J316" s="251"/>
      <c r="K316" s="251"/>
      <c r="L316" s="255"/>
      <c r="M316" s="256"/>
      <c r="N316" s="257"/>
      <c r="O316" s="257"/>
      <c r="P316" s="257"/>
      <c r="Q316" s="257"/>
      <c r="R316" s="257"/>
      <c r="S316" s="257"/>
      <c r="T316" s="258"/>
      <c r="AT316" s="259" t="s">
        <v>261</v>
      </c>
      <c r="AU316" s="259" t="s">
        <v>89</v>
      </c>
      <c r="AV316" s="15" t="s">
        <v>87</v>
      </c>
      <c r="AW316" s="15" t="s">
        <v>40</v>
      </c>
      <c r="AX316" s="15" t="s">
        <v>80</v>
      </c>
      <c r="AY316" s="259" t="s">
        <v>127</v>
      </c>
    </row>
    <row r="317" spans="1:65" s="13" customFormat="1" ht="11.25">
      <c r="B317" s="228"/>
      <c r="C317" s="229"/>
      <c r="D317" s="208" t="s">
        <v>261</v>
      </c>
      <c r="E317" s="230" t="s">
        <v>42</v>
      </c>
      <c r="F317" s="231" t="s">
        <v>549</v>
      </c>
      <c r="G317" s="229"/>
      <c r="H317" s="232">
        <v>6.34</v>
      </c>
      <c r="I317" s="233"/>
      <c r="J317" s="229"/>
      <c r="K317" s="229"/>
      <c r="L317" s="234"/>
      <c r="M317" s="235"/>
      <c r="N317" s="236"/>
      <c r="O317" s="236"/>
      <c r="P317" s="236"/>
      <c r="Q317" s="236"/>
      <c r="R317" s="236"/>
      <c r="S317" s="236"/>
      <c r="T317" s="237"/>
      <c r="AT317" s="238" t="s">
        <v>261</v>
      </c>
      <c r="AU317" s="238" t="s">
        <v>89</v>
      </c>
      <c r="AV317" s="13" t="s">
        <v>89</v>
      </c>
      <c r="AW317" s="13" t="s">
        <v>40</v>
      </c>
      <c r="AX317" s="13" t="s">
        <v>80</v>
      </c>
      <c r="AY317" s="238" t="s">
        <v>127</v>
      </c>
    </row>
    <row r="318" spans="1:65" s="13" customFormat="1" ht="11.25">
      <c r="B318" s="228"/>
      <c r="C318" s="229"/>
      <c r="D318" s="208" t="s">
        <v>261</v>
      </c>
      <c r="E318" s="230" t="s">
        <v>42</v>
      </c>
      <c r="F318" s="231" t="s">
        <v>550</v>
      </c>
      <c r="G318" s="229"/>
      <c r="H318" s="232">
        <v>23.26</v>
      </c>
      <c r="I318" s="233"/>
      <c r="J318" s="229"/>
      <c r="K318" s="229"/>
      <c r="L318" s="234"/>
      <c r="M318" s="235"/>
      <c r="N318" s="236"/>
      <c r="O318" s="236"/>
      <c r="P318" s="236"/>
      <c r="Q318" s="236"/>
      <c r="R318" s="236"/>
      <c r="S318" s="236"/>
      <c r="T318" s="237"/>
      <c r="AT318" s="238" t="s">
        <v>261</v>
      </c>
      <c r="AU318" s="238" t="s">
        <v>89</v>
      </c>
      <c r="AV318" s="13" t="s">
        <v>89</v>
      </c>
      <c r="AW318" s="13" t="s">
        <v>40</v>
      </c>
      <c r="AX318" s="13" t="s">
        <v>80</v>
      </c>
      <c r="AY318" s="238" t="s">
        <v>127</v>
      </c>
    </row>
    <row r="319" spans="1:65" s="15" customFormat="1" ht="11.25">
      <c r="B319" s="250"/>
      <c r="C319" s="251"/>
      <c r="D319" s="208" t="s">
        <v>261</v>
      </c>
      <c r="E319" s="252" t="s">
        <v>42</v>
      </c>
      <c r="F319" s="253" t="s">
        <v>551</v>
      </c>
      <c r="G319" s="251"/>
      <c r="H319" s="252" t="s">
        <v>42</v>
      </c>
      <c r="I319" s="254"/>
      <c r="J319" s="251"/>
      <c r="K319" s="251"/>
      <c r="L319" s="255"/>
      <c r="M319" s="256"/>
      <c r="N319" s="257"/>
      <c r="O319" s="257"/>
      <c r="P319" s="257"/>
      <c r="Q319" s="257"/>
      <c r="R319" s="257"/>
      <c r="S319" s="257"/>
      <c r="T319" s="258"/>
      <c r="AT319" s="259" t="s">
        <v>261</v>
      </c>
      <c r="AU319" s="259" t="s">
        <v>89</v>
      </c>
      <c r="AV319" s="15" t="s">
        <v>87</v>
      </c>
      <c r="AW319" s="15" t="s">
        <v>40</v>
      </c>
      <c r="AX319" s="15" t="s">
        <v>80</v>
      </c>
      <c r="AY319" s="259" t="s">
        <v>127</v>
      </c>
    </row>
    <row r="320" spans="1:65" s="13" customFormat="1" ht="11.25">
      <c r="B320" s="228"/>
      <c r="C320" s="229"/>
      <c r="D320" s="208" t="s">
        <v>261</v>
      </c>
      <c r="E320" s="230" t="s">
        <v>42</v>
      </c>
      <c r="F320" s="231" t="s">
        <v>549</v>
      </c>
      <c r="G320" s="229"/>
      <c r="H320" s="232">
        <v>6.34</v>
      </c>
      <c r="I320" s="233"/>
      <c r="J320" s="229"/>
      <c r="K320" s="229"/>
      <c r="L320" s="234"/>
      <c r="M320" s="235"/>
      <c r="N320" s="236"/>
      <c r="O320" s="236"/>
      <c r="P320" s="236"/>
      <c r="Q320" s="236"/>
      <c r="R320" s="236"/>
      <c r="S320" s="236"/>
      <c r="T320" s="237"/>
      <c r="AT320" s="238" t="s">
        <v>261</v>
      </c>
      <c r="AU320" s="238" t="s">
        <v>89</v>
      </c>
      <c r="AV320" s="13" t="s">
        <v>89</v>
      </c>
      <c r="AW320" s="13" t="s">
        <v>40</v>
      </c>
      <c r="AX320" s="13" t="s">
        <v>80</v>
      </c>
      <c r="AY320" s="238" t="s">
        <v>127</v>
      </c>
    </row>
    <row r="321" spans="1:65" s="13" customFormat="1" ht="11.25">
      <c r="B321" s="228"/>
      <c r="C321" s="229"/>
      <c r="D321" s="208" t="s">
        <v>261</v>
      </c>
      <c r="E321" s="230" t="s">
        <v>42</v>
      </c>
      <c r="F321" s="231" t="s">
        <v>550</v>
      </c>
      <c r="G321" s="229"/>
      <c r="H321" s="232">
        <v>23.26</v>
      </c>
      <c r="I321" s="233"/>
      <c r="J321" s="229"/>
      <c r="K321" s="229"/>
      <c r="L321" s="234"/>
      <c r="M321" s="235"/>
      <c r="N321" s="236"/>
      <c r="O321" s="236"/>
      <c r="P321" s="236"/>
      <c r="Q321" s="236"/>
      <c r="R321" s="236"/>
      <c r="S321" s="236"/>
      <c r="T321" s="237"/>
      <c r="AT321" s="238" t="s">
        <v>261</v>
      </c>
      <c r="AU321" s="238" t="s">
        <v>89</v>
      </c>
      <c r="AV321" s="13" t="s">
        <v>89</v>
      </c>
      <c r="AW321" s="13" t="s">
        <v>40</v>
      </c>
      <c r="AX321" s="13" t="s">
        <v>80</v>
      </c>
      <c r="AY321" s="238" t="s">
        <v>127</v>
      </c>
    </row>
    <row r="322" spans="1:65" s="14" customFormat="1" ht="11.25">
      <c r="B322" s="239"/>
      <c r="C322" s="240"/>
      <c r="D322" s="208" t="s">
        <v>261</v>
      </c>
      <c r="E322" s="241" t="s">
        <v>42</v>
      </c>
      <c r="F322" s="242" t="s">
        <v>264</v>
      </c>
      <c r="G322" s="240"/>
      <c r="H322" s="243">
        <v>59.2</v>
      </c>
      <c r="I322" s="244"/>
      <c r="J322" s="240"/>
      <c r="K322" s="240"/>
      <c r="L322" s="245"/>
      <c r="M322" s="246"/>
      <c r="N322" s="247"/>
      <c r="O322" s="247"/>
      <c r="P322" s="247"/>
      <c r="Q322" s="247"/>
      <c r="R322" s="247"/>
      <c r="S322" s="247"/>
      <c r="T322" s="248"/>
      <c r="AT322" s="249" t="s">
        <v>261</v>
      </c>
      <c r="AU322" s="249" t="s">
        <v>89</v>
      </c>
      <c r="AV322" s="14" t="s">
        <v>259</v>
      </c>
      <c r="AW322" s="14" t="s">
        <v>40</v>
      </c>
      <c r="AX322" s="14" t="s">
        <v>87</v>
      </c>
      <c r="AY322" s="249" t="s">
        <v>127</v>
      </c>
    </row>
    <row r="323" spans="1:65" s="2" customFormat="1" ht="24" customHeight="1">
      <c r="A323" s="36"/>
      <c r="B323" s="37"/>
      <c r="C323" s="194" t="s">
        <v>552</v>
      </c>
      <c r="D323" s="194" t="s">
        <v>130</v>
      </c>
      <c r="E323" s="195" t="s">
        <v>553</v>
      </c>
      <c r="F323" s="196" t="s">
        <v>554</v>
      </c>
      <c r="G323" s="197" t="s">
        <v>555</v>
      </c>
      <c r="H323" s="198">
        <v>7.4</v>
      </c>
      <c r="I323" s="199"/>
      <c r="J323" s="200">
        <f>ROUND(I323*H323,2)</f>
        <v>0</v>
      </c>
      <c r="K323" s="196" t="s">
        <v>42</v>
      </c>
      <c r="L323" s="201"/>
      <c r="M323" s="202" t="s">
        <v>42</v>
      </c>
      <c r="N323" s="203" t="s">
        <v>51</v>
      </c>
      <c r="O323" s="66"/>
      <c r="P323" s="204">
        <f>O323*H323</f>
        <v>0</v>
      </c>
      <c r="Q323" s="204">
        <v>1E-3</v>
      </c>
      <c r="R323" s="204">
        <f>Q323*H323</f>
        <v>7.4000000000000003E-3</v>
      </c>
      <c r="S323" s="204">
        <v>0</v>
      </c>
      <c r="T323" s="205">
        <f>S323*H323</f>
        <v>0</v>
      </c>
      <c r="U323" s="36"/>
      <c r="V323" s="36"/>
      <c r="W323" s="36"/>
      <c r="X323" s="36"/>
      <c r="Y323" s="36"/>
      <c r="Z323" s="36"/>
      <c r="AA323" s="36"/>
      <c r="AB323" s="36"/>
      <c r="AC323" s="36"/>
      <c r="AD323" s="36"/>
      <c r="AE323" s="36"/>
      <c r="AR323" s="206" t="s">
        <v>556</v>
      </c>
      <c r="AT323" s="206" t="s">
        <v>130</v>
      </c>
      <c r="AU323" s="206" t="s">
        <v>89</v>
      </c>
      <c r="AY323" s="18" t="s">
        <v>127</v>
      </c>
      <c r="BE323" s="207">
        <f>IF(N323="základní",J323,0)</f>
        <v>0</v>
      </c>
      <c r="BF323" s="207">
        <f>IF(N323="snížená",J323,0)</f>
        <v>0</v>
      </c>
      <c r="BG323" s="207">
        <f>IF(N323="zákl. přenesená",J323,0)</f>
        <v>0</v>
      </c>
      <c r="BH323" s="207">
        <f>IF(N323="sníž. přenesená",J323,0)</f>
        <v>0</v>
      </c>
      <c r="BI323" s="207">
        <f>IF(N323="nulová",J323,0)</f>
        <v>0</v>
      </c>
      <c r="BJ323" s="18" t="s">
        <v>87</v>
      </c>
      <c r="BK323" s="207">
        <f>ROUND(I323*H323,2)</f>
        <v>0</v>
      </c>
      <c r="BL323" s="18" t="s">
        <v>190</v>
      </c>
      <c r="BM323" s="206" t="s">
        <v>557</v>
      </c>
    </row>
    <row r="324" spans="1:65" s="2" customFormat="1" ht="58.5">
      <c r="A324" s="36"/>
      <c r="B324" s="37"/>
      <c r="C324" s="38"/>
      <c r="D324" s="208" t="s">
        <v>135</v>
      </c>
      <c r="E324" s="38"/>
      <c r="F324" s="209" t="s">
        <v>558</v>
      </c>
      <c r="G324" s="38"/>
      <c r="H324" s="38"/>
      <c r="I324" s="117"/>
      <c r="J324" s="38"/>
      <c r="K324" s="38"/>
      <c r="L324" s="41"/>
      <c r="M324" s="210"/>
      <c r="N324" s="211"/>
      <c r="O324" s="66"/>
      <c r="P324" s="66"/>
      <c r="Q324" s="66"/>
      <c r="R324" s="66"/>
      <c r="S324" s="66"/>
      <c r="T324" s="67"/>
      <c r="U324" s="36"/>
      <c r="V324" s="36"/>
      <c r="W324" s="36"/>
      <c r="X324" s="36"/>
      <c r="Y324" s="36"/>
      <c r="Z324" s="36"/>
      <c r="AA324" s="36"/>
      <c r="AB324" s="36"/>
      <c r="AC324" s="36"/>
      <c r="AD324" s="36"/>
      <c r="AE324" s="36"/>
      <c r="AT324" s="18" t="s">
        <v>135</v>
      </c>
      <c r="AU324" s="18" t="s">
        <v>89</v>
      </c>
    </row>
    <row r="325" spans="1:65" s="15" customFormat="1" ht="11.25">
      <c r="B325" s="250"/>
      <c r="C325" s="251"/>
      <c r="D325" s="208" t="s">
        <v>261</v>
      </c>
      <c r="E325" s="252" t="s">
        <v>42</v>
      </c>
      <c r="F325" s="253" t="s">
        <v>548</v>
      </c>
      <c r="G325" s="251"/>
      <c r="H325" s="252" t="s">
        <v>42</v>
      </c>
      <c r="I325" s="254"/>
      <c r="J325" s="251"/>
      <c r="K325" s="251"/>
      <c r="L325" s="255"/>
      <c r="M325" s="256"/>
      <c r="N325" s="257"/>
      <c r="O325" s="257"/>
      <c r="P325" s="257"/>
      <c r="Q325" s="257"/>
      <c r="R325" s="257"/>
      <c r="S325" s="257"/>
      <c r="T325" s="258"/>
      <c r="AT325" s="259" t="s">
        <v>261</v>
      </c>
      <c r="AU325" s="259" t="s">
        <v>89</v>
      </c>
      <c r="AV325" s="15" t="s">
        <v>87</v>
      </c>
      <c r="AW325" s="15" t="s">
        <v>40</v>
      </c>
      <c r="AX325" s="15" t="s">
        <v>80</v>
      </c>
      <c r="AY325" s="259" t="s">
        <v>127</v>
      </c>
    </row>
    <row r="326" spans="1:65" s="13" customFormat="1" ht="11.25">
      <c r="B326" s="228"/>
      <c r="C326" s="229"/>
      <c r="D326" s="208" t="s">
        <v>261</v>
      </c>
      <c r="E326" s="230" t="s">
        <v>42</v>
      </c>
      <c r="F326" s="231" t="s">
        <v>559</v>
      </c>
      <c r="G326" s="229"/>
      <c r="H326" s="232">
        <v>1.585</v>
      </c>
      <c r="I326" s="233"/>
      <c r="J326" s="229"/>
      <c r="K326" s="229"/>
      <c r="L326" s="234"/>
      <c r="M326" s="235"/>
      <c r="N326" s="236"/>
      <c r="O326" s="236"/>
      <c r="P326" s="236"/>
      <c r="Q326" s="236"/>
      <c r="R326" s="236"/>
      <c r="S326" s="236"/>
      <c r="T326" s="237"/>
      <c r="AT326" s="238" t="s">
        <v>261</v>
      </c>
      <c r="AU326" s="238" t="s">
        <v>89</v>
      </c>
      <c r="AV326" s="13" t="s">
        <v>89</v>
      </c>
      <c r="AW326" s="13" t="s">
        <v>40</v>
      </c>
      <c r="AX326" s="13" t="s">
        <v>80</v>
      </c>
      <c r="AY326" s="238" t="s">
        <v>127</v>
      </c>
    </row>
    <row r="327" spans="1:65" s="13" customFormat="1" ht="11.25">
      <c r="B327" s="228"/>
      <c r="C327" s="229"/>
      <c r="D327" s="208" t="s">
        <v>261</v>
      </c>
      <c r="E327" s="230" t="s">
        <v>42</v>
      </c>
      <c r="F327" s="231" t="s">
        <v>560</v>
      </c>
      <c r="G327" s="229"/>
      <c r="H327" s="232">
        <v>5.8150000000000004</v>
      </c>
      <c r="I327" s="233"/>
      <c r="J327" s="229"/>
      <c r="K327" s="229"/>
      <c r="L327" s="234"/>
      <c r="M327" s="235"/>
      <c r="N327" s="236"/>
      <c r="O327" s="236"/>
      <c r="P327" s="236"/>
      <c r="Q327" s="236"/>
      <c r="R327" s="236"/>
      <c r="S327" s="236"/>
      <c r="T327" s="237"/>
      <c r="AT327" s="238" t="s">
        <v>261</v>
      </c>
      <c r="AU327" s="238" t="s">
        <v>89</v>
      </c>
      <c r="AV327" s="13" t="s">
        <v>89</v>
      </c>
      <c r="AW327" s="13" t="s">
        <v>40</v>
      </c>
      <c r="AX327" s="13" t="s">
        <v>80</v>
      </c>
      <c r="AY327" s="238" t="s">
        <v>127</v>
      </c>
    </row>
    <row r="328" spans="1:65" s="14" customFormat="1" ht="11.25">
      <c r="B328" s="239"/>
      <c r="C328" s="240"/>
      <c r="D328" s="208" t="s">
        <v>261</v>
      </c>
      <c r="E328" s="241" t="s">
        <v>42</v>
      </c>
      <c r="F328" s="242" t="s">
        <v>264</v>
      </c>
      <c r="G328" s="240"/>
      <c r="H328" s="243">
        <v>7.4</v>
      </c>
      <c r="I328" s="244"/>
      <c r="J328" s="240"/>
      <c r="K328" s="240"/>
      <c r="L328" s="245"/>
      <c r="M328" s="246"/>
      <c r="N328" s="247"/>
      <c r="O328" s="247"/>
      <c r="P328" s="247"/>
      <c r="Q328" s="247"/>
      <c r="R328" s="247"/>
      <c r="S328" s="247"/>
      <c r="T328" s="248"/>
      <c r="AT328" s="249" t="s">
        <v>261</v>
      </c>
      <c r="AU328" s="249" t="s">
        <v>89</v>
      </c>
      <c r="AV328" s="14" t="s">
        <v>259</v>
      </c>
      <c r="AW328" s="14" t="s">
        <v>40</v>
      </c>
      <c r="AX328" s="14" t="s">
        <v>87</v>
      </c>
      <c r="AY328" s="249" t="s">
        <v>127</v>
      </c>
    </row>
    <row r="329" spans="1:65" s="2" customFormat="1" ht="16.5" customHeight="1">
      <c r="A329" s="36"/>
      <c r="B329" s="37"/>
      <c r="C329" s="194" t="s">
        <v>561</v>
      </c>
      <c r="D329" s="194" t="s">
        <v>130</v>
      </c>
      <c r="E329" s="195" t="s">
        <v>562</v>
      </c>
      <c r="F329" s="196" t="s">
        <v>563</v>
      </c>
      <c r="G329" s="197" t="s">
        <v>564</v>
      </c>
      <c r="H329" s="198">
        <v>82.88</v>
      </c>
      <c r="I329" s="199"/>
      <c r="J329" s="200">
        <f>ROUND(I329*H329,2)</f>
        <v>0</v>
      </c>
      <c r="K329" s="196" t="s">
        <v>42</v>
      </c>
      <c r="L329" s="201"/>
      <c r="M329" s="202" t="s">
        <v>42</v>
      </c>
      <c r="N329" s="203" t="s">
        <v>51</v>
      </c>
      <c r="O329" s="66"/>
      <c r="P329" s="204">
        <f>O329*H329</f>
        <v>0</v>
      </c>
      <c r="Q329" s="204">
        <v>1E-3</v>
      </c>
      <c r="R329" s="204">
        <f>Q329*H329</f>
        <v>8.2879999999999995E-2</v>
      </c>
      <c r="S329" s="204">
        <v>0</v>
      </c>
      <c r="T329" s="205">
        <f>S329*H329</f>
        <v>0</v>
      </c>
      <c r="U329" s="36"/>
      <c r="V329" s="36"/>
      <c r="W329" s="36"/>
      <c r="X329" s="36"/>
      <c r="Y329" s="36"/>
      <c r="Z329" s="36"/>
      <c r="AA329" s="36"/>
      <c r="AB329" s="36"/>
      <c r="AC329" s="36"/>
      <c r="AD329" s="36"/>
      <c r="AE329" s="36"/>
      <c r="AR329" s="206" t="s">
        <v>556</v>
      </c>
      <c r="AT329" s="206" t="s">
        <v>130</v>
      </c>
      <c r="AU329" s="206" t="s">
        <v>89</v>
      </c>
      <c r="AY329" s="18" t="s">
        <v>127</v>
      </c>
      <c r="BE329" s="207">
        <f>IF(N329="základní",J329,0)</f>
        <v>0</v>
      </c>
      <c r="BF329" s="207">
        <f>IF(N329="snížená",J329,0)</f>
        <v>0</v>
      </c>
      <c r="BG329" s="207">
        <f>IF(N329="zákl. přenesená",J329,0)</f>
        <v>0</v>
      </c>
      <c r="BH329" s="207">
        <f>IF(N329="sníž. přenesená",J329,0)</f>
        <v>0</v>
      </c>
      <c r="BI329" s="207">
        <f>IF(N329="nulová",J329,0)</f>
        <v>0</v>
      </c>
      <c r="BJ329" s="18" t="s">
        <v>87</v>
      </c>
      <c r="BK329" s="207">
        <f>ROUND(I329*H329,2)</f>
        <v>0</v>
      </c>
      <c r="BL329" s="18" t="s">
        <v>190</v>
      </c>
      <c r="BM329" s="206" t="s">
        <v>565</v>
      </c>
    </row>
    <row r="330" spans="1:65" s="2" customFormat="1" ht="78">
      <c r="A330" s="36"/>
      <c r="B330" s="37"/>
      <c r="C330" s="38"/>
      <c r="D330" s="208" t="s">
        <v>135</v>
      </c>
      <c r="E330" s="38"/>
      <c r="F330" s="209" t="s">
        <v>566</v>
      </c>
      <c r="G330" s="38"/>
      <c r="H330" s="38"/>
      <c r="I330" s="117"/>
      <c r="J330" s="38"/>
      <c r="K330" s="38"/>
      <c r="L330" s="41"/>
      <c r="M330" s="210"/>
      <c r="N330" s="211"/>
      <c r="O330" s="66"/>
      <c r="P330" s="66"/>
      <c r="Q330" s="66"/>
      <c r="R330" s="66"/>
      <c r="S330" s="66"/>
      <c r="T330" s="67"/>
      <c r="U330" s="36"/>
      <c r="V330" s="36"/>
      <c r="W330" s="36"/>
      <c r="X330" s="36"/>
      <c r="Y330" s="36"/>
      <c r="Z330" s="36"/>
      <c r="AA330" s="36"/>
      <c r="AB330" s="36"/>
      <c r="AC330" s="36"/>
      <c r="AD330" s="36"/>
      <c r="AE330" s="36"/>
      <c r="AT330" s="18" t="s">
        <v>135</v>
      </c>
      <c r="AU330" s="18" t="s">
        <v>89</v>
      </c>
    </row>
    <row r="331" spans="1:65" s="15" customFormat="1" ht="11.25">
      <c r="B331" s="250"/>
      <c r="C331" s="251"/>
      <c r="D331" s="208" t="s">
        <v>261</v>
      </c>
      <c r="E331" s="252" t="s">
        <v>42</v>
      </c>
      <c r="F331" s="253" t="s">
        <v>551</v>
      </c>
      <c r="G331" s="251"/>
      <c r="H331" s="252" t="s">
        <v>42</v>
      </c>
      <c r="I331" s="254"/>
      <c r="J331" s="251"/>
      <c r="K331" s="251"/>
      <c r="L331" s="255"/>
      <c r="M331" s="256"/>
      <c r="N331" s="257"/>
      <c r="O331" s="257"/>
      <c r="P331" s="257"/>
      <c r="Q331" s="257"/>
      <c r="R331" s="257"/>
      <c r="S331" s="257"/>
      <c r="T331" s="258"/>
      <c r="AT331" s="259" t="s">
        <v>261</v>
      </c>
      <c r="AU331" s="259" t="s">
        <v>89</v>
      </c>
      <c r="AV331" s="15" t="s">
        <v>87</v>
      </c>
      <c r="AW331" s="15" t="s">
        <v>40</v>
      </c>
      <c r="AX331" s="15" t="s">
        <v>80</v>
      </c>
      <c r="AY331" s="259" t="s">
        <v>127</v>
      </c>
    </row>
    <row r="332" spans="1:65" s="13" customFormat="1" ht="11.25">
      <c r="B332" s="228"/>
      <c r="C332" s="229"/>
      <c r="D332" s="208" t="s">
        <v>261</v>
      </c>
      <c r="E332" s="230" t="s">
        <v>42</v>
      </c>
      <c r="F332" s="231" t="s">
        <v>567</v>
      </c>
      <c r="G332" s="229"/>
      <c r="H332" s="232">
        <v>17.751999999999999</v>
      </c>
      <c r="I332" s="233"/>
      <c r="J332" s="229"/>
      <c r="K332" s="229"/>
      <c r="L332" s="234"/>
      <c r="M332" s="235"/>
      <c r="N332" s="236"/>
      <c r="O332" s="236"/>
      <c r="P332" s="236"/>
      <c r="Q332" s="236"/>
      <c r="R332" s="236"/>
      <c r="S332" s="236"/>
      <c r="T332" s="237"/>
      <c r="AT332" s="238" t="s">
        <v>261</v>
      </c>
      <c r="AU332" s="238" t="s">
        <v>89</v>
      </c>
      <c r="AV332" s="13" t="s">
        <v>89</v>
      </c>
      <c r="AW332" s="13" t="s">
        <v>40</v>
      </c>
      <c r="AX332" s="13" t="s">
        <v>80</v>
      </c>
      <c r="AY332" s="238" t="s">
        <v>127</v>
      </c>
    </row>
    <row r="333" spans="1:65" s="13" customFormat="1" ht="11.25">
      <c r="B333" s="228"/>
      <c r="C333" s="229"/>
      <c r="D333" s="208" t="s">
        <v>261</v>
      </c>
      <c r="E333" s="230" t="s">
        <v>42</v>
      </c>
      <c r="F333" s="231" t="s">
        <v>568</v>
      </c>
      <c r="G333" s="229"/>
      <c r="H333" s="232">
        <v>65.128</v>
      </c>
      <c r="I333" s="233"/>
      <c r="J333" s="229"/>
      <c r="K333" s="229"/>
      <c r="L333" s="234"/>
      <c r="M333" s="235"/>
      <c r="N333" s="236"/>
      <c r="O333" s="236"/>
      <c r="P333" s="236"/>
      <c r="Q333" s="236"/>
      <c r="R333" s="236"/>
      <c r="S333" s="236"/>
      <c r="T333" s="237"/>
      <c r="AT333" s="238" t="s">
        <v>261</v>
      </c>
      <c r="AU333" s="238" t="s">
        <v>89</v>
      </c>
      <c r="AV333" s="13" t="s">
        <v>89</v>
      </c>
      <c r="AW333" s="13" t="s">
        <v>40</v>
      </c>
      <c r="AX333" s="13" t="s">
        <v>80</v>
      </c>
      <c r="AY333" s="238" t="s">
        <v>127</v>
      </c>
    </row>
    <row r="334" spans="1:65" s="14" customFormat="1" ht="11.25">
      <c r="B334" s="239"/>
      <c r="C334" s="240"/>
      <c r="D334" s="208" t="s">
        <v>261</v>
      </c>
      <c r="E334" s="241" t="s">
        <v>42</v>
      </c>
      <c r="F334" s="242" t="s">
        <v>264</v>
      </c>
      <c r="G334" s="240"/>
      <c r="H334" s="243">
        <v>82.88</v>
      </c>
      <c r="I334" s="244"/>
      <c r="J334" s="240"/>
      <c r="K334" s="240"/>
      <c r="L334" s="245"/>
      <c r="M334" s="246"/>
      <c r="N334" s="247"/>
      <c r="O334" s="247"/>
      <c r="P334" s="247"/>
      <c r="Q334" s="247"/>
      <c r="R334" s="247"/>
      <c r="S334" s="247"/>
      <c r="T334" s="248"/>
      <c r="AT334" s="249" t="s">
        <v>261</v>
      </c>
      <c r="AU334" s="249" t="s">
        <v>89</v>
      </c>
      <c r="AV334" s="14" t="s">
        <v>259</v>
      </c>
      <c r="AW334" s="14" t="s">
        <v>40</v>
      </c>
      <c r="AX334" s="14" t="s">
        <v>87</v>
      </c>
      <c r="AY334" s="249" t="s">
        <v>127</v>
      </c>
    </row>
    <row r="335" spans="1:65" s="2" customFormat="1" ht="24" customHeight="1">
      <c r="A335" s="36"/>
      <c r="B335" s="37"/>
      <c r="C335" s="219" t="s">
        <v>569</v>
      </c>
      <c r="D335" s="219" t="s">
        <v>254</v>
      </c>
      <c r="E335" s="220" t="s">
        <v>570</v>
      </c>
      <c r="F335" s="221" t="s">
        <v>571</v>
      </c>
      <c r="G335" s="222" t="s">
        <v>257</v>
      </c>
      <c r="H335" s="223">
        <v>118.4</v>
      </c>
      <c r="I335" s="224"/>
      <c r="J335" s="225">
        <f>ROUND(I335*H335,2)</f>
        <v>0</v>
      </c>
      <c r="K335" s="221" t="s">
        <v>258</v>
      </c>
      <c r="L335" s="41"/>
      <c r="M335" s="226" t="s">
        <v>42</v>
      </c>
      <c r="N335" s="227" t="s">
        <v>51</v>
      </c>
      <c r="O335" s="66"/>
      <c r="P335" s="204">
        <f>O335*H335</f>
        <v>0</v>
      </c>
      <c r="Q335" s="204">
        <v>0</v>
      </c>
      <c r="R335" s="204">
        <f>Q335*H335</f>
        <v>0</v>
      </c>
      <c r="S335" s="204">
        <v>0</v>
      </c>
      <c r="T335" s="205">
        <f>S335*H335</f>
        <v>0</v>
      </c>
      <c r="U335" s="36"/>
      <c r="V335" s="36"/>
      <c r="W335" s="36"/>
      <c r="X335" s="36"/>
      <c r="Y335" s="36"/>
      <c r="Z335" s="36"/>
      <c r="AA335" s="36"/>
      <c r="AB335" s="36"/>
      <c r="AC335" s="36"/>
      <c r="AD335" s="36"/>
      <c r="AE335" s="36"/>
      <c r="AR335" s="206" t="s">
        <v>190</v>
      </c>
      <c r="AT335" s="206" t="s">
        <v>254</v>
      </c>
      <c r="AU335" s="206" t="s">
        <v>89</v>
      </c>
      <c r="AY335" s="18" t="s">
        <v>127</v>
      </c>
      <c r="BE335" s="207">
        <f>IF(N335="základní",J335,0)</f>
        <v>0</v>
      </c>
      <c r="BF335" s="207">
        <f>IF(N335="snížená",J335,0)</f>
        <v>0</v>
      </c>
      <c r="BG335" s="207">
        <f>IF(N335="zákl. přenesená",J335,0)</f>
        <v>0</v>
      </c>
      <c r="BH335" s="207">
        <f>IF(N335="sníž. přenesená",J335,0)</f>
        <v>0</v>
      </c>
      <c r="BI335" s="207">
        <f>IF(N335="nulová",J335,0)</f>
        <v>0</v>
      </c>
      <c r="BJ335" s="18" t="s">
        <v>87</v>
      </c>
      <c r="BK335" s="207">
        <f>ROUND(I335*H335,2)</f>
        <v>0</v>
      </c>
      <c r="BL335" s="18" t="s">
        <v>190</v>
      </c>
      <c r="BM335" s="206" t="s">
        <v>572</v>
      </c>
    </row>
    <row r="336" spans="1:65" s="2" customFormat="1" ht="39">
      <c r="A336" s="36"/>
      <c r="B336" s="37"/>
      <c r="C336" s="38"/>
      <c r="D336" s="208" t="s">
        <v>275</v>
      </c>
      <c r="E336" s="38"/>
      <c r="F336" s="209" t="s">
        <v>547</v>
      </c>
      <c r="G336" s="38"/>
      <c r="H336" s="38"/>
      <c r="I336" s="117"/>
      <c r="J336" s="38"/>
      <c r="K336" s="38"/>
      <c r="L336" s="41"/>
      <c r="M336" s="210"/>
      <c r="N336" s="211"/>
      <c r="O336" s="66"/>
      <c r="P336" s="66"/>
      <c r="Q336" s="66"/>
      <c r="R336" s="66"/>
      <c r="S336" s="66"/>
      <c r="T336" s="67"/>
      <c r="U336" s="36"/>
      <c r="V336" s="36"/>
      <c r="W336" s="36"/>
      <c r="X336" s="36"/>
      <c r="Y336" s="36"/>
      <c r="Z336" s="36"/>
      <c r="AA336" s="36"/>
      <c r="AB336" s="36"/>
      <c r="AC336" s="36"/>
      <c r="AD336" s="36"/>
      <c r="AE336" s="36"/>
      <c r="AT336" s="18" t="s">
        <v>275</v>
      </c>
      <c r="AU336" s="18" t="s">
        <v>89</v>
      </c>
    </row>
    <row r="337" spans="1:65" s="15" customFormat="1" ht="11.25">
      <c r="B337" s="250"/>
      <c r="C337" s="251"/>
      <c r="D337" s="208" t="s">
        <v>261</v>
      </c>
      <c r="E337" s="252" t="s">
        <v>42</v>
      </c>
      <c r="F337" s="253" t="s">
        <v>573</v>
      </c>
      <c r="G337" s="251"/>
      <c r="H337" s="252" t="s">
        <v>42</v>
      </c>
      <c r="I337" s="254"/>
      <c r="J337" s="251"/>
      <c r="K337" s="251"/>
      <c r="L337" s="255"/>
      <c r="M337" s="256"/>
      <c r="N337" s="257"/>
      <c r="O337" s="257"/>
      <c r="P337" s="257"/>
      <c r="Q337" s="257"/>
      <c r="R337" s="257"/>
      <c r="S337" s="257"/>
      <c r="T337" s="258"/>
      <c r="AT337" s="259" t="s">
        <v>261</v>
      </c>
      <c r="AU337" s="259" t="s">
        <v>89</v>
      </c>
      <c r="AV337" s="15" t="s">
        <v>87</v>
      </c>
      <c r="AW337" s="15" t="s">
        <v>40</v>
      </c>
      <c r="AX337" s="15" t="s">
        <v>80</v>
      </c>
      <c r="AY337" s="259" t="s">
        <v>127</v>
      </c>
    </row>
    <row r="338" spans="1:65" s="13" customFormat="1" ht="11.25">
      <c r="B338" s="228"/>
      <c r="C338" s="229"/>
      <c r="D338" s="208" t="s">
        <v>261</v>
      </c>
      <c r="E338" s="230" t="s">
        <v>42</v>
      </c>
      <c r="F338" s="231" t="s">
        <v>574</v>
      </c>
      <c r="G338" s="229"/>
      <c r="H338" s="232">
        <v>12.68</v>
      </c>
      <c r="I338" s="233"/>
      <c r="J338" s="229"/>
      <c r="K338" s="229"/>
      <c r="L338" s="234"/>
      <c r="M338" s="235"/>
      <c r="N338" s="236"/>
      <c r="O338" s="236"/>
      <c r="P338" s="236"/>
      <c r="Q338" s="236"/>
      <c r="R338" s="236"/>
      <c r="S338" s="236"/>
      <c r="T338" s="237"/>
      <c r="AT338" s="238" t="s">
        <v>261</v>
      </c>
      <c r="AU338" s="238" t="s">
        <v>89</v>
      </c>
      <c r="AV338" s="13" t="s">
        <v>89</v>
      </c>
      <c r="AW338" s="13" t="s">
        <v>40</v>
      </c>
      <c r="AX338" s="13" t="s">
        <v>80</v>
      </c>
      <c r="AY338" s="238" t="s">
        <v>127</v>
      </c>
    </row>
    <row r="339" spans="1:65" s="13" customFormat="1" ht="11.25">
      <c r="B339" s="228"/>
      <c r="C339" s="229"/>
      <c r="D339" s="208" t="s">
        <v>261</v>
      </c>
      <c r="E339" s="230" t="s">
        <v>42</v>
      </c>
      <c r="F339" s="231" t="s">
        <v>575</v>
      </c>
      <c r="G339" s="229"/>
      <c r="H339" s="232">
        <v>46.52</v>
      </c>
      <c r="I339" s="233"/>
      <c r="J339" s="229"/>
      <c r="K339" s="229"/>
      <c r="L339" s="234"/>
      <c r="M339" s="235"/>
      <c r="N339" s="236"/>
      <c r="O339" s="236"/>
      <c r="P339" s="236"/>
      <c r="Q339" s="236"/>
      <c r="R339" s="236"/>
      <c r="S339" s="236"/>
      <c r="T339" s="237"/>
      <c r="AT339" s="238" t="s">
        <v>261</v>
      </c>
      <c r="AU339" s="238" t="s">
        <v>89</v>
      </c>
      <c r="AV339" s="13" t="s">
        <v>89</v>
      </c>
      <c r="AW339" s="13" t="s">
        <v>40</v>
      </c>
      <c r="AX339" s="13" t="s">
        <v>80</v>
      </c>
      <c r="AY339" s="238" t="s">
        <v>127</v>
      </c>
    </row>
    <row r="340" spans="1:65" s="15" customFormat="1" ht="11.25">
      <c r="B340" s="250"/>
      <c r="C340" s="251"/>
      <c r="D340" s="208" t="s">
        <v>261</v>
      </c>
      <c r="E340" s="252" t="s">
        <v>42</v>
      </c>
      <c r="F340" s="253" t="s">
        <v>576</v>
      </c>
      <c r="G340" s="251"/>
      <c r="H340" s="252" t="s">
        <v>42</v>
      </c>
      <c r="I340" s="254"/>
      <c r="J340" s="251"/>
      <c r="K340" s="251"/>
      <c r="L340" s="255"/>
      <c r="M340" s="256"/>
      <c r="N340" s="257"/>
      <c r="O340" s="257"/>
      <c r="P340" s="257"/>
      <c r="Q340" s="257"/>
      <c r="R340" s="257"/>
      <c r="S340" s="257"/>
      <c r="T340" s="258"/>
      <c r="AT340" s="259" t="s">
        <v>261</v>
      </c>
      <c r="AU340" s="259" t="s">
        <v>89</v>
      </c>
      <c r="AV340" s="15" t="s">
        <v>87</v>
      </c>
      <c r="AW340" s="15" t="s">
        <v>40</v>
      </c>
      <c r="AX340" s="15" t="s">
        <v>80</v>
      </c>
      <c r="AY340" s="259" t="s">
        <v>127</v>
      </c>
    </row>
    <row r="341" spans="1:65" s="13" customFormat="1" ht="11.25">
      <c r="B341" s="228"/>
      <c r="C341" s="229"/>
      <c r="D341" s="208" t="s">
        <v>261</v>
      </c>
      <c r="E341" s="230" t="s">
        <v>42</v>
      </c>
      <c r="F341" s="231" t="s">
        <v>574</v>
      </c>
      <c r="G341" s="229"/>
      <c r="H341" s="232">
        <v>12.68</v>
      </c>
      <c r="I341" s="233"/>
      <c r="J341" s="229"/>
      <c r="K341" s="229"/>
      <c r="L341" s="234"/>
      <c r="M341" s="235"/>
      <c r="N341" s="236"/>
      <c r="O341" s="236"/>
      <c r="P341" s="236"/>
      <c r="Q341" s="236"/>
      <c r="R341" s="236"/>
      <c r="S341" s="236"/>
      <c r="T341" s="237"/>
      <c r="AT341" s="238" t="s">
        <v>261</v>
      </c>
      <c r="AU341" s="238" t="s">
        <v>89</v>
      </c>
      <c r="AV341" s="13" t="s">
        <v>89</v>
      </c>
      <c r="AW341" s="13" t="s">
        <v>40</v>
      </c>
      <c r="AX341" s="13" t="s">
        <v>80</v>
      </c>
      <c r="AY341" s="238" t="s">
        <v>127</v>
      </c>
    </row>
    <row r="342" spans="1:65" s="13" customFormat="1" ht="11.25">
      <c r="B342" s="228"/>
      <c r="C342" s="229"/>
      <c r="D342" s="208" t="s">
        <v>261</v>
      </c>
      <c r="E342" s="230" t="s">
        <v>42</v>
      </c>
      <c r="F342" s="231" t="s">
        <v>575</v>
      </c>
      <c r="G342" s="229"/>
      <c r="H342" s="232">
        <v>46.52</v>
      </c>
      <c r="I342" s="233"/>
      <c r="J342" s="229"/>
      <c r="K342" s="229"/>
      <c r="L342" s="234"/>
      <c r="M342" s="235"/>
      <c r="N342" s="236"/>
      <c r="O342" s="236"/>
      <c r="P342" s="236"/>
      <c r="Q342" s="236"/>
      <c r="R342" s="236"/>
      <c r="S342" s="236"/>
      <c r="T342" s="237"/>
      <c r="AT342" s="238" t="s">
        <v>261</v>
      </c>
      <c r="AU342" s="238" t="s">
        <v>89</v>
      </c>
      <c r="AV342" s="13" t="s">
        <v>89</v>
      </c>
      <c r="AW342" s="13" t="s">
        <v>40</v>
      </c>
      <c r="AX342" s="13" t="s">
        <v>80</v>
      </c>
      <c r="AY342" s="238" t="s">
        <v>127</v>
      </c>
    </row>
    <row r="343" spans="1:65" s="14" customFormat="1" ht="11.25">
      <c r="B343" s="239"/>
      <c r="C343" s="240"/>
      <c r="D343" s="208" t="s">
        <v>261</v>
      </c>
      <c r="E343" s="241" t="s">
        <v>42</v>
      </c>
      <c r="F343" s="242" t="s">
        <v>264</v>
      </c>
      <c r="G343" s="240"/>
      <c r="H343" s="243">
        <v>118.4</v>
      </c>
      <c r="I343" s="244"/>
      <c r="J343" s="240"/>
      <c r="K343" s="240"/>
      <c r="L343" s="245"/>
      <c r="M343" s="246"/>
      <c r="N343" s="247"/>
      <c r="O343" s="247"/>
      <c r="P343" s="247"/>
      <c r="Q343" s="247"/>
      <c r="R343" s="247"/>
      <c r="S343" s="247"/>
      <c r="T343" s="248"/>
      <c r="AT343" s="249" t="s">
        <v>261</v>
      </c>
      <c r="AU343" s="249" t="s">
        <v>89</v>
      </c>
      <c r="AV343" s="14" t="s">
        <v>259</v>
      </c>
      <c r="AW343" s="14" t="s">
        <v>40</v>
      </c>
      <c r="AX343" s="14" t="s">
        <v>87</v>
      </c>
      <c r="AY343" s="249" t="s">
        <v>127</v>
      </c>
    </row>
    <row r="344" spans="1:65" s="2" customFormat="1" ht="24" customHeight="1">
      <c r="A344" s="36"/>
      <c r="B344" s="37"/>
      <c r="C344" s="194" t="s">
        <v>577</v>
      </c>
      <c r="D344" s="194" t="s">
        <v>130</v>
      </c>
      <c r="E344" s="195" t="s">
        <v>553</v>
      </c>
      <c r="F344" s="196" t="s">
        <v>554</v>
      </c>
      <c r="G344" s="197" t="s">
        <v>555</v>
      </c>
      <c r="H344" s="198">
        <v>14.8</v>
      </c>
      <c r="I344" s="199"/>
      <c r="J344" s="200">
        <f>ROUND(I344*H344,2)</f>
        <v>0</v>
      </c>
      <c r="K344" s="196" t="s">
        <v>42</v>
      </c>
      <c r="L344" s="201"/>
      <c r="M344" s="202" t="s">
        <v>42</v>
      </c>
      <c r="N344" s="203" t="s">
        <v>51</v>
      </c>
      <c r="O344" s="66"/>
      <c r="P344" s="204">
        <f>O344*H344</f>
        <v>0</v>
      </c>
      <c r="Q344" s="204">
        <v>1E-3</v>
      </c>
      <c r="R344" s="204">
        <f>Q344*H344</f>
        <v>1.4800000000000001E-2</v>
      </c>
      <c r="S344" s="204">
        <v>0</v>
      </c>
      <c r="T344" s="205">
        <f>S344*H344</f>
        <v>0</v>
      </c>
      <c r="U344" s="36"/>
      <c r="V344" s="36"/>
      <c r="W344" s="36"/>
      <c r="X344" s="36"/>
      <c r="Y344" s="36"/>
      <c r="Z344" s="36"/>
      <c r="AA344" s="36"/>
      <c r="AB344" s="36"/>
      <c r="AC344" s="36"/>
      <c r="AD344" s="36"/>
      <c r="AE344" s="36"/>
      <c r="AR344" s="206" t="s">
        <v>556</v>
      </c>
      <c r="AT344" s="206" t="s">
        <v>130</v>
      </c>
      <c r="AU344" s="206" t="s">
        <v>89</v>
      </c>
      <c r="AY344" s="18" t="s">
        <v>127</v>
      </c>
      <c r="BE344" s="207">
        <f>IF(N344="základní",J344,0)</f>
        <v>0</v>
      </c>
      <c r="BF344" s="207">
        <f>IF(N344="snížená",J344,0)</f>
        <v>0</v>
      </c>
      <c r="BG344" s="207">
        <f>IF(N344="zákl. přenesená",J344,0)</f>
        <v>0</v>
      </c>
      <c r="BH344" s="207">
        <f>IF(N344="sníž. přenesená",J344,0)</f>
        <v>0</v>
      </c>
      <c r="BI344" s="207">
        <f>IF(N344="nulová",J344,0)</f>
        <v>0</v>
      </c>
      <c r="BJ344" s="18" t="s">
        <v>87</v>
      </c>
      <c r="BK344" s="207">
        <f>ROUND(I344*H344,2)</f>
        <v>0</v>
      </c>
      <c r="BL344" s="18" t="s">
        <v>190</v>
      </c>
      <c r="BM344" s="206" t="s">
        <v>578</v>
      </c>
    </row>
    <row r="345" spans="1:65" s="2" customFormat="1" ht="58.5">
      <c r="A345" s="36"/>
      <c r="B345" s="37"/>
      <c r="C345" s="38"/>
      <c r="D345" s="208" t="s">
        <v>135</v>
      </c>
      <c r="E345" s="38"/>
      <c r="F345" s="209" t="s">
        <v>558</v>
      </c>
      <c r="G345" s="38"/>
      <c r="H345" s="38"/>
      <c r="I345" s="117"/>
      <c r="J345" s="38"/>
      <c r="K345" s="38"/>
      <c r="L345" s="41"/>
      <c r="M345" s="210"/>
      <c r="N345" s="211"/>
      <c r="O345" s="66"/>
      <c r="P345" s="66"/>
      <c r="Q345" s="66"/>
      <c r="R345" s="66"/>
      <c r="S345" s="66"/>
      <c r="T345" s="67"/>
      <c r="U345" s="36"/>
      <c r="V345" s="36"/>
      <c r="W345" s="36"/>
      <c r="X345" s="36"/>
      <c r="Y345" s="36"/>
      <c r="Z345" s="36"/>
      <c r="AA345" s="36"/>
      <c r="AB345" s="36"/>
      <c r="AC345" s="36"/>
      <c r="AD345" s="36"/>
      <c r="AE345" s="36"/>
      <c r="AT345" s="18" t="s">
        <v>135</v>
      </c>
      <c r="AU345" s="18" t="s">
        <v>89</v>
      </c>
    </row>
    <row r="346" spans="1:65" s="15" customFormat="1" ht="11.25">
      <c r="B346" s="250"/>
      <c r="C346" s="251"/>
      <c r="D346" s="208" t="s">
        <v>261</v>
      </c>
      <c r="E346" s="252" t="s">
        <v>42</v>
      </c>
      <c r="F346" s="253" t="s">
        <v>573</v>
      </c>
      <c r="G346" s="251"/>
      <c r="H346" s="252" t="s">
        <v>42</v>
      </c>
      <c r="I346" s="254"/>
      <c r="J346" s="251"/>
      <c r="K346" s="251"/>
      <c r="L346" s="255"/>
      <c r="M346" s="256"/>
      <c r="N346" s="257"/>
      <c r="O346" s="257"/>
      <c r="P346" s="257"/>
      <c r="Q346" s="257"/>
      <c r="R346" s="257"/>
      <c r="S346" s="257"/>
      <c r="T346" s="258"/>
      <c r="AT346" s="259" t="s">
        <v>261</v>
      </c>
      <c r="AU346" s="259" t="s">
        <v>89</v>
      </c>
      <c r="AV346" s="15" t="s">
        <v>87</v>
      </c>
      <c r="AW346" s="15" t="s">
        <v>40</v>
      </c>
      <c r="AX346" s="15" t="s">
        <v>80</v>
      </c>
      <c r="AY346" s="259" t="s">
        <v>127</v>
      </c>
    </row>
    <row r="347" spans="1:65" s="13" customFormat="1" ht="11.25">
      <c r="B347" s="228"/>
      <c r="C347" s="229"/>
      <c r="D347" s="208" t="s">
        <v>261</v>
      </c>
      <c r="E347" s="230" t="s">
        <v>42</v>
      </c>
      <c r="F347" s="231" t="s">
        <v>579</v>
      </c>
      <c r="G347" s="229"/>
      <c r="H347" s="232">
        <v>3.17</v>
      </c>
      <c r="I347" s="233"/>
      <c r="J347" s="229"/>
      <c r="K347" s="229"/>
      <c r="L347" s="234"/>
      <c r="M347" s="235"/>
      <c r="N347" s="236"/>
      <c r="O347" s="236"/>
      <c r="P347" s="236"/>
      <c r="Q347" s="236"/>
      <c r="R347" s="236"/>
      <c r="S347" s="236"/>
      <c r="T347" s="237"/>
      <c r="AT347" s="238" t="s">
        <v>261</v>
      </c>
      <c r="AU347" s="238" t="s">
        <v>89</v>
      </c>
      <c r="AV347" s="13" t="s">
        <v>89</v>
      </c>
      <c r="AW347" s="13" t="s">
        <v>40</v>
      </c>
      <c r="AX347" s="13" t="s">
        <v>80</v>
      </c>
      <c r="AY347" s="238" t="s">
        <v>127</v>
      </c>
    </row>
    <row r="348" spans="1:65" s="13" customFormat="1" ht="11.25">
      <c r="B348" s="228"/>
      <c r="C348" s="229"/>
      <c r="D348" s="208" t="s">
        <v>261</v>
      </c>
      <c r="E348" s="230" t="s">
        <v>42</v>
      </c>
      <c r="F348" s="231" t="s">
        <v>580</v>
      </c>
      <c r="G348" s="229"/>
      <c r="H348" s="232">
        <v>11.63</v>
      </c>
      <c r="I348" s="233"/>
      <c r="J348" s="229"/>
      <c r="K348" s="229"/>
      <c r="L348" s="234"/>
      <c r="M348" s="235"/>
      <c r="N348" s="236"/>
      <c r="O348" s="236"/>
      <c r="P348" s="236"/>
      <c r="Q348" s="236"/>
      <c r="R348" s="236"/>
      <c r="S348" s="236"/>
      <c r="T348" s="237"/>
      <c r="AT348" s="238" t="s">
        <v>261</v>
      </c>
      <c r="AU348" s="238" t="s">
        <v>89</v>
      </c>
      <c r="AV348" s="13" t="s">
        <v>89</v>
      </c>
      <c r="AW348" s="13" t="s">
        <v>40</v>
      </c>
      <c r="AX348" s="13" t="s">
        <v>80</v>
      </c>
      <c r="AY348" s="238" t="s">
        <v>127</v>
      </c>
    </row>
    <row r="349" spans="1:65" s="14" customFormat="1" ht="11.25">
      <c r="B349" s="239"/>
      <c r="C349" s="240"/>
      <c r="D349" s="208" t="s">
        <v>261</v>
      </c>
      <c r="E349" s="241" t="s">
        <v>42</v>
      </c>
      <c r="F349" s="242" t="s">
        <v>264</v>
      </c>
      <c r="G349" s="240"/>
      <c r="H349" s="243">
        <v>14.8</v>
      </c>
      <c r="I349" s="244"/>
      <c r="J349" s="240"/>
      <c r="K349" s="240"/>
      <c r="L349" s="245"/>
      <c r="M349" s="246"/>
      <c r="N349" s="247"/>
      <c r="O349" s="247"/>
      <c r="P349" s="247"/>
      <c r="Q349" s="247"/>
      <c r="R349" s="247"/>
      <c r="S349" s="247"/>
      <c r="T349" s="248"/>
      <c r="AT349" s="249" t="s">
        <v>261</v>
      </c>
      <c r="AU349" s="249" t="s">
        <v>89</v>
      </c>
      <c r="AV349" s="14" t="s">
        <v>259</v>
      </c>
      <c r="AW349" s="14" t="s">
        <v>40</v>
      </c>
      <c r="AX349" s="14" t="s">
        <v>87</v>
      </c>
      <c r="AY349" s="249" t="s">
        <v>127</v>
      </c>
    </row>
    <row r="350" spans="1:65" s="2" customFormat="1" ht="16.5" customHeight="1">
      <c r="A350" s="36"/>
      <c r="B350" s="37"/>
      <c r="C350" s="194" t="s">
        <v>581</v>
      </c>
      <c r="D350" s="194" t="s">
        <v>130</v>
      </c>
      <c r="E350" s="195" t="s">
        <v>562</v>
      </c>
      <c r="F350" s="196" t="s">
        <v>563</v>
      </c>
      <c r="G350" s="197" t="s">
        <v>564</v>
      </c>
      <c r="H350" s="198">
        <v>165.76</v>
      </c>
      <c r="I350" s="199"/>
      <c r="J350" s="200">
        <f>ROUND(I350*H350,2)</f>
        <v>0</v>
      </c>
      <c r="K350" s="196" t="s">
        <v>42</v>
      </c>
      <c r="L350" s="201"/>
      <c r="M350" s="202" t="s">
        <v>42</v>
      </c>
      <c r="N350" s="203" t="s">
        <v>51</v>
      </c>
      <c r="O350" s="66"/>
      <c r="P350" s="204">
        <f>O350*H350</f>
        <v>0</v>
      </c>
      <c r="Q350" s="204">
        <v>1E-3</v>
      </c>
      <c r="R350" s="204">
        <f>Q350*H350</f>
        <v>0.16575999999999999</v>
      </c>
      <c r="S350" s="204">
        <v>0</v>
      </c>
      <c r="T350" s="205">
        <f>S350*H350</f>
        <v>0</v>
      </c>
      <c r="U350" s="36"/>
      <c r="V350" s="36"/>
      <c r="W350" s="36"/>
      <c r="X350" s="36"/>
      <c r="Y350" s="36"/>
      <c r="Z350" s="36"/>
      <c r="AA350" s="36"/>
      <c r="AB350" s="36"/>
      <c r="AC350" s="36"/>
      <c r="AD350" s="36"/>
      <c r="AE350" s="36"/>
      <c r="AR350" s="206" t="s">
        <v>556</v>
      </c>
      <c r="AT350" s="206" t="s">
        <v>130</v>
      </c>
      <c r="AU350" s="206" t="s">
        <v>89</v>
      </c>
      <c r="AY350" s="18" t="s">
        <v>127</v>
      </c>
      <c r="BE350" s="207">
        <f>IF(N350="základní",J350,0)</f>
        <v>0</v>
      </c>
      <c r="BF350" s="207">
        <f>IF(N350="snížená",J350,0)</f>
        <v>0</v>
      </c>
      <c r="BG350" s="207">
        <f>IF(N350="zákl. přenesená",J350,0)</f>
        <v>0</v>
      </c>
      <c r="BH350" s="207">
        <f>IF(N350="sníž. přenesená",J350,0)</f>
        <v>0</v>
      </c>
      <c r="BI350" s="207">
        <f>IF(N350="nulová",J350,0)</f>
        <v>0</v>
      </c>
      <c r="BJ350" s="18" t="s">
        <v>87</v>
      </c>
      <c r="BK350" s="207">
        <f>ROUND(I350*H350,2)</f>
        <v>0</v>
      </c>
      <c r="BL350" s="18" t="s">
        <v>190</v>
      </c>
      <c r="BM350" s="206" t="s">
        <v>582</v>
      </c>
    </row>
    <row r="351" spans="1:65" s="2" customFormat="1" ht="78">
      <c r="A351" s="36"/>
      <c r="B351" s="37"/>
      <c r="C351" s="38"/>
      <c r="D351" s="208" t="s">
        <v>135</v>
      </c>
      <c r="E351" s="38"/>
      <c r="F351" s="209" t="s">
        <v>566</v>
      </c>
      <c r="G351" s="38"/>
      <c r="H351" s="38"/>
      <c r="I351" s="117"/>
      <c r="J351" s="38"/>
      <c r="K351" s="38"/>
      <c r="L351" s="41"/>
      <c r="M351" s="210"/>
      <c r="N351" s="211"/>
      <c r="O351" s="66"/>
      <c r="P351" s="66"/>
      <c r="Q351" s="66"/>
      <c r="R351" s="66"/>
      <c r="S351" s="66"/>
      <c r="T351" s="67"/>
      <c r="U351" s="36"/>
      <c r="V351" s="36"/>
      <c r="W351" s="36"/>
      <c r="X351" s="36"/>
      <c r="Y351" s="36"/>
      <c r="Z351" s="36"/>
      <c r="AA351" s="36"/>
      <c r="AB351" s="36"/>
      <c r="AC351" s="36"/>
      <c r="AD351" s="36"/>
      <c r="AE351" s="36"/>
      <c r="AT351" s="18" t="s">
        <v>135</v>
      </c>
      <c r="AU351" s="18" t="s">
        <v>89</v>
      </c>
    </row>
    <row r="352" spans="1:65" s="15" customFormat="1" ht="11.25">
      <c r="B352" s="250"/>
      <c r="C352" s="251"/>
      <c r="D352" s="208" t="s">
        <v>261</v>
      </c>
      <c r="E352" s="252" t="s">
        <v>42</v>
      </c>
      <c r="F352" s="253" t="s">
        <v>576</v>
      </c>
      <c r="G352" s="251"/>
      <c r="H352" s="252" t="s">
        <v>42</v>
      </c>
      <c r="I352" s="254"/>
      <c r="J352" s="251"/>
      <c r="K352" s="251"/>
      <c r="L352" s="255"/>
      <c r="M352" s="256"/>
      <c r="N352" s="257"/>
      <c r="O352" s="257"/>
      <c r="P352" s="257"/>
      <c r="Q352" s="257"/>
      <c r="R352" s="257"/>
      <c r="S352" s="257"/>
      <c r="T352" s="258"/>
      <c r="AT352" s="259" t="s">
        <v>261</v>
      </c>
      <c r="AU352" s="259" t="s">
        <v>89</v>
      </c>
      <c r="AV352" s="15" t="s">
        <v>87</v>
      </c>
      <c r="AW352" s="15" t="s">
        <v>40</v>
      </c>
      <c r="AX352" s="15" t="s">
        <v>80</v>
      </c>
      <c r="AY352" s="259" t="s">
        <v>127</v>
      </c>
    </row>
    <row r="353" spans="1:65" s="13" customFormat="1" ht="11.25">
      <c r="B353" s="228"/>
      <c r="C353" s="229"/>
      <c r="D353" s="208" t="s">
        <v>261</v>
      </c>
      <c r="E353" s="230" t="s">
        <v>42</v>
      </c>
      <c r="F353" s="231" t="s">
        <v>583</v>
      </c>
      <c r="G353" s="229"/>
      <c r="H353" s="232">
        <v>35.503999999999998</v>
      </c>
      <c r="I353" s="233"/>
      <c r="J353" s="229"/>
      <c r="K353" s="229"/>
      <c r="L353" s="234"/>
      <c r="M353" s="235"/>
      <c r="N353" s="236"/>
      <c r="O353" s="236"/>
      <c r="P353" s="236"/>
      <c r="Q353" s="236"/>
      <c r="R353" s="236"/>
      <c r="S353" s="236"/>
      <c r="T353" s="237"/>
      <c r="AT353" s="238" t="s">
        <v>261</v>
      </c>
      <c r="AU353" s="238" t="s">
        <v>89</v>
      </c>
      <c r="AV353" s="13" t="s">
        <v>89</v>
      </c>
      <c r="AW353" s="13" t="s">
        <v>40</v>
      </c>
      <c r="AX353" s="13" t="s">
        <v>80</v>
      </c>
      <c r="AY353" s="238" t="s">
        <v>127</v>
      </c>
    </row>
    <row r="354" spans="1:65" s="13" customFormat="1" ht="11.25">
      <c r="B354" s="228"/>
      <c r="C354" s="229"/>
      <c r="D354" s="208" t="s">
        <v>261</v>
      </c>
      <c r="E354" s="230" t="s">
        <v>42</v>
      </c>
      <c r="F354" s="231" t="s">
        <v>584</v>
      </c>
      <c r="G354" s="229"/>
      <c r="H354" s="232">
        <v>130.256</v>
      </c>
      <c r="I354" s="233"/>
      <c r="J354" s="229"/>
      <c r="K354" s="229"/>
      <c r="L354" s="234"/>
      <c r="M354" s="235"/>
      <c r="N354" s="236"/>
      <c r="O354" s="236"/>
      <c r="P354" s="236"/>
      <c r="Q354" s="236"/>
      <c r="R354" s="236"/>
      <c r="S354" s="236"/>
      <c r="T354" s="237"/>
      <c r="AT354" s="238" t="s">
        <v>261</v>
      </c>
      <c r="AU354" s="238" t="s">
        <v>89</v>
      </c>
      <c r="AV354" s="13" t="s">
        <v>89</v>
      </c>
      <c r="AW354" s="13" t="s">
        <v>40</v>
      </c>
      <c r="AX354" s="13" t="s">
        <v>80</v>
      </c>
      <c r="AY354" s="238" t="s">
        <v>127</v>
      </c>
    </row>
    <row r="355" spans="1:65" s="14" customFormat="1" ht="11.25">
      <c r="B355" s="239"/>
      <c r="C355" s="240"/>
      <c r="D355" s="208" t="s">
        <v>261</v>
      </c>
      <c r="E355" s="241" t="s">
        <v>42</v>
      </c>
      <c r="F355" s="242" t="s">
        <v>264</v>
      </c>
      <c r="G355" s="240"/>
      <c r="H355" s="243">
        <v>165.76</v>
      </c>
      <c r="I355" s="244"/>
      <c r="J355" s="240"/>
      <c r="K355" s="240"/>
      <c r="L355" s="245"/>
      <c r="M355" s="246"/>
      <c r="N355" s="247"/>
      <c r="O355" s="247"/>
      <c r="P355" s="247"/>
      <c r="Q355" s="247"/>
      <c r="R355" s="247"/>
      <c r="S355" s="247"/>
      <c r="T355" s="248"/>
      <c r="AT355" s="249" t="s">
        <v>261</v>
      </c>
      <c r="AU355" s="249" t="s">
        <v>89</v>
      </c>
      <c r="AV355" s="14" t="s">
        <v>259</v>
      </c>
      <c r="AW355" s="14" t="s">
        <v>40</v>
      </c>
      <c r="AX355" s="14" t="s">
        <v>87</v>
      </c>
      <c r="AY355" s="249" t="s">
        <v>127</v>
      </c>
    </row>
    <row r="356" spans="1:65" s="2" customFormat="1" ht="36" customHeight="1">
      <c r="A356" s="36"/>
      <c r="B356" s="37"/>
      <c r="C356" s="219" t="s">
        <v>585</v>
      </c>
      <c r="D356" s="219" t="s">
        <v>254</v>
      </c>
      <c r="E356" s="220" t="s">
        <v>586</v>
      </c>
      <c r="F356" s="221" t="s">
        <v>587</v>
      </c>
      <c r="G356" s="222" t="s">
        <v>306</v>
      </c>
      <c r="H356" s="223">
        <v>296</v>
      </c>
      <c r="I356" s="224"/>
      <c r="J356" s="225">
        <f>ROUND(I356*H356,2)</f>
        <v>0</v>
      </c>
      <c r="K356" s="221" t="s">
        <v>258</v>
      </c>
      <c r="L356" s="41"/>
      <c r="M356" s="226" t="s">
        <v>42</v>
      </c>
      <c r="N356" s="227" t="s">
        <v>51</v>
      </c>
      <c r="O356" s="66"/>
      <c r="P356" s="204">
        <f>O356*H356</f>
        <v>0</v>
      </c>
      <c r="Q356" s="204">
        <v>0</v>
      </c>
      <c r="R356" s="204">
        <f>Q356*H356</f>
        <v>0</v>
      </c>
      <c r="S356" s="204">
        <v>0</v>
      </c>
      <c r="T356" s="205">
        <f>S356*H356</f>
        <v>0</v>
      </c>
      <c r="U356" s="36"/>
      <c r="V356" s="36"/>
      <c r="W356" s="36"/>
      <c r="X356" s="36"/>
      <c r="Y356" s="36"/>
      <c r="Z356" s="36"/>
      <c r="AA356" s="36"/>
      <c r="AB356" s="36"/>
      <c r="AC356" s="36"/>
      <c r="AD356" s="36"/>
      <c r="AE356" s="36"/>
      <c r="AR356" s="206" t="s">
        <v>190</v>
      </c>
      <c r="AT356" s="206" t="s">
        <v>254</v>
      </c>
      <c r="AU356" s="206" t="s">
        <v>89</v>
      </c>
      <c r="AY356" s="18" t="s">
        <v>127</v>
      </c>
      <c r="BE356" s="207">
        <f>IF(N356="základní",J356,0)</f>
        <v>0</v>
      </c>
      <c r="BF356" s="207">
        <f>IF(N356="snížená",J356,0)</f>
        <v>0</v>
      </c>
      <c r="BG356" s="207">
        <f>IF(N356="zákl. přenesená",J356,0)</f>
        <v>0</v>
      </c>
      <c r="BH356" s="207">
        <f>IF(N356="sníž. přenesená",J356,0)</f>
        <v>0</v>
      </c>
      <c r="BI356" s="207">
        <f>IF(N356="nulová",J356,0)</f>
        <v>0</v>
      </c>
      <c r="BJ356" s="18" t="s">
        <v>87</v>
      </c>
      <c r="BK356" s="207">
        <f>ROUND(I356*H356,2)</f>
        <v>0</v>
      </c>
      <c r="BL356" s="18" t="s">
        <v>190</v>
      </c>
      <c r="BM356" s="206" t="s">
        <v>588</v>
      </c>
    </row>
    <row r="357" spans="1:65" s="2" customFormat="1" ht="39">
      <c r="A357" s="36"/>
      <c r="B357" s="37"/>
      <c r="C357" s="38"/>
      <c r="D357" s="208" t="s">
        <v>275</v>
      </c>
      <c r="E357" s="38"/>
      <c r="F357" s="209" t="s">
        <v>547</v>
      </c>
      <c r="G357" s="38"/>
      <c r="H357" s="38"/>
      <c r="I357" s="117"/>
      <c r="J357" s="38"/>
      <c r="K357" s="38"/>
      <c r="L357" s="41"/>
      <c r="M357" s="210"/>
      <c r="N357" s="211"/>
      <c r="O357" s="66"/>
      <c r="P357" s="66"/>
      <c r="Q357" s="66"/>
      <c r="R357" s="66"/>
      <c r="S357" s="66"/>
      <c r="T357" s="67"/>
      <c r="U357" s="36"/>
      <c r="V357" s="36"/>
      <c r="W357" s="36"/>
      <c r="X357" s="36"/>
      <c r="Y357" s="36"/>
      <c r="Z357" s="36"/>
      <c r="AA357" s="36"/>
      <c r="AB357" s="36"/>
      <c r="AC357" s="36"/>
      <c r="AD357" s="36"/>
      <c r="AE357" s="36"/>
      <c r="AT357" s="18" t="s">
        <v>275</v>
      </c>
      <c r="AU357" s="18" t="s">
        <v>89</v>
      </c>
    </row>
    <row r="358" spans="1:65" s="15" customFormat="1" ht="11.25">
      <c r="B358" s="250"/>
      <c r="C358" s="251"/>
      <c r="D358" s="208" t="s">
        <v>261</v>
      </c>
      <c r="E358" s="252" t="s">
        <v>42</v>
      </c>
      <c r="F358" s="253" t="s">
        <v>576</v>
      </c>
      <c r="G358" s="251"/>
      <c r="H358" s="252" t="s">
        <v>42</v>
      </c>
      <c r="I358" s="254"/>
      <c r="J358" s="251"/>
      <c r="K358" s="251"/>
      <c r="L358" s="255"/>
      <c r="M358" s="256"/>
      <c r="N358" s="257"/>
      <c r="O358" s="257"/>
      <c r="P358" s="257"/>
      <c r="Q358" s="257"/>
      <c r="R358" s="257"/>
      <c r="S358" s="257"/>
      <c r="T358" s="258"/>
      <c r="AT358" s="259" t="s">
        <v>261</v>
      </c>
      <c r="AU358" s="259" t="s">
        <v>89</v>
      </c>
      <c r="AV358" s="15" t="s">
        <v>87</v>
      </c>
      <c r="AW358" s="15" t="s">
        <v>40</v>
      </c>
      <c r="AX358" s="15" t="s">
        <v>80</v>
      </c>
      <c r="AY358" s="259" t="s">
        <v>127</v>
      </c>
    </row>
    <row r="359" spans="1:65" s="13" customFormat="1" ht="11.25">
      <c r="B359" s="228"/>
      <c r="C359" s="229"/>
      <c r="D359" s="208" t="s">
        <v>261</v>
      </c>
      <c r="E359" s="230" t="s">
        <v>42</v>
      </c>
      <c r="F359" s="231" t="s">
        <v>489</v>
      </c>
      <c r="G359" s="229"/>
      <c r="H359" s="232">
        <v>63.4</v>
      </c>
      <c r="I359" s="233"/>
      <c r="J359" s="229"/>
      <c r="K359" s="229"/>
      <c r="L359" s="234"/>
      <c r="M359" s="235"/>
      <c r="N359" s="236"/>
      <c r="O359" s="236"/>
      <c r="P359" s="236"/>
      <c r="Q359" s="236"/>
      <c r="R359" s="236"/>
      <c r="S359" s="236"/>
      <c r="T359" s="237"/>
      <c r="AT359" s="238" t="s">
        <v>261</v>
      </c>
      <c r="AU359" s="238" t="s">
        <v>89</v>
      </c>
      <c r="AV359" s="13" t="s">
        <v>89</v>
      </c>
      <c r="AW359" s="13" t="s">
        <v>40</v>
      </c>
      <c r="AX359" s="13" t="s">
        <v>80</v>
      </c>
      <c r="AY359" s="238" t="s">
        <v>127</v>
      </c>
    </row>
    <row r="360" spans="1:65" s="13" customFormat="1" ht="11.25">
      <c r="B360" s="228"/>
      <c r="C360" s="229"/>
      <c r="D360" s="208" t="s">
        <v>261</v>
      </c>
      <c r="E360" s="230" t="s">
        <v>42</v>
      </c>
      <c r="F360" s="231" t="s">
        <v>490</v>
      </c>
      <c r="G360" s="229"/>
      <c r="H360" s="232">
        <v>232.6</v>
      </c>
      <c r="I360" s="233"/>
      <c r="J360" s="229"/>
      <c r="K360" s="229"/>
      <c r="L360" s="234"/>
      <c r="M360" s="235"/>
      <c r="N360" s="236"/>
      <c r="O360" s="236"/>
      <c r="P360" s="236"/>
      <c r="Q360" s="236"/>
      <c r="R360" s="236"/>
      <c r="S360" s="236"/>
      <c r="T360" s="237"/>
      <c r="AT360" s="238" t="s">
        <v>261</v>
      </c>
      <c r="AU360" s="238" t="s">
        <v>89</v>
      </c>
      <c r="AV360" s="13" t="s">
        <v>89</v>
      </c>
      <c r="AW360" s="13" t="s">
        <v>40</v>
      </c>
      <c r="AX360" s="13" t="s">
        <v>80</v>
      </c>
      <c r="AY360" s="238" t="s">
        <v>127</v>
      </c>
    </row>
    <row r="361" spans="1:65" s="14" customFormat="1" ht="11.25">
      <c r="B361" s="239"/>
      <c r="C361" s="240"/>
      <c r="D361" s="208" t="s">
        <v>261</v>
      </c>
      <c r="E361" s="241" t="s">
        <v>42</v>
      </c>
      <c r="F361" s="242" t="s">
        <v>264</v>
      </c>
      <c r="G361" s="240"/>
      <c r="H361" s="243">
        <v>296</v>
      </c>
      <c r="I361" s="244"/>
      <c r="J361" s="240"/>
      <c r="K361" s="240"/>
      <c r="L361" s="245"/>
      <c r="M361" s="246"/>
      <c r="N361" s="247"/>
      <c r="O361" s="247"/>
      <c r="P361" s="247"/>
      <c r="Q361" s="247"/>
      <c r="R361" s="247"/>
      <c r="S361" s="247"/>
      <c r="T361" s="248"/>
      <c r="AT361" s="249" t="s">
        <v>261</v>
      </c>
      <c r="AU361" s="249" t="s">
        <v>89</v>
      </c>
      <c r="AV361" s="14" t="s">
        <v>259</v>
      </c>
      <c r="AW361" s="14" t="s">
        <v>40</v>
      </c>
      <c r="AX361" s="14" t="s">
        <v>87</v>
      </c>
      <c r="AY361" s="249" t="s">
        <v>127</v>
      </c>
    </row>
    <row r="362" spans="1:65" s="2" customFormat="1" ht="16.5" customHeight="1">
      <c r="A362" s="36"/>
      <c r="B362" s="37"/>
      <c r="C362" s="194" t="s">
        <v>589</v>
      </c>
      <c r="D362" s="194" t="s">
        <v>130</v>
      </c>
      <c r="E362" s="195" t="s">
        <v>590</v>
      </c>
      <c r="F362" s="196" t="s">
        <v>591</v>
      </c>
      <c r="G362" s="197" t="s">
        <v>306</v>
      </c>
      <c r="H362" s="198">
        <v>296</v>
      </c>
      <c r="I362" s="199"/>
      <c r="J362" s="200">
        <f>ROUND(I362*H362,2)</f>
        <v>0</v>
      </c>
      <c r="K362" s="196" t="s">
        <v>258</v>
      </c>
      <c r="L362" s="201"/>
      <c r="M362" s="202" t="s">
        <v>42</v>
      </c>
      <c r="N362" s="203" t="s">
        <v>51</v>
      </c>
      <c r="O362" s="66"/>
      <c r="P362" s="204">
        <f>O362*H362</f>
        <v>0</v>
      </c>
      <c r="Q362" s="204">
        <v>9.0000000000000006E-5</v>
      </c>
      <c r="R362" s="204">
        <f>Q362*H362</f>
        <v>2.664E-2</v>
      </c>
      <c r="S362" s="204">
        <v>0</v>
      </c>
      <c r="T362" s="205">
        <f>S362*H362</f>
        <v>0</v>
      </c>
      <c r="U362" s="36"/>
      <c r="V362" s="36"/>
      <c r="W362" s="36"/>
      <c r="X362" s="36"/>
      <c r="Y362" s="36"/>
      <c r="Z362" s="36"/>
      <c r="AA362" s="36"/>
      <c r="AB362" s="36"/>
      <c r="AC362" s="36"/>
      <c r="AD362" s="36"/>
      <c r="AE362" s="36"/>
      <c r="AR362" s="206" t="s">
        <v>556</v>
      </c>
      <c r="AT362" s="206" t="s">
        <v>130</v>
      </c>
      <c r="AU362" s="206" t="s">
        <v>89</v>
      </c>
      <c r="AY362" s="18" t="s">
        <v>127</v>
      </c>
      <c r="BE362" s="207">
        <f>IF(N362="základní",J362,0)</f>
        <v>0</v>
      </c>
      <c r="BF362" s="207">
        <f>IF(N362="snížená",J362,0)</f>
        <v>0</v>
      </c>
      <c r="BG362" s="207">
        <f>IF(N362="zákl. přenesená",J362,0)</f>
        <v>0</v>
      </c>
      <c r="BH362" s="207">
        <f>IF(N362="sníž. přenesená",J362,0)</f>
        <v>0</v>
      </c>
      <c r="BI362" s="207">
        <f>IF(N362="nulová",J362,0)</f>
        <v>0</v>
      </c>
      <c r="BJ362" s="18" t="s">
        <v>87</v>
      </c>
      <c r="BK362" s="207">
        <f>ROUND(I362*H362,2)</f>
        <v>0</v>
      </c>
      <c r="BL362" s="18" t="s">
        <v>190</v>
      </c>
      <c r="BM362" s="206" t="s">
        <v>592</v>
      </c>
    </row>
    <row r="363" spans="1:65" s="15" customFormat="1" ht="11.25">
      <c r="B363" s="250"/>
      <c r="C363" s="251"/>
      <c r="D363" s="208" t="s">
        <v>261</v>
      </c>
      <c r="E363" s="252" t="s">
        <v>42</v>
      </c>
      <c r="F363" s="253" t="s">
        <v>576</v>
      </c>
      <c r="G363" s="251"/>
      <c r="H363" s="252" t="s">
        <v>42</v>
      </c>
      <c r="I363" s="254"/>
      <c r="J363" s="251"/>
      <c r="K363" s="251"/>
      <c r="L363" s="255"/>
      <c r="M363" s="256"/>
      <c r="N363" s="257"/>
      <c r="O363" s="257"/>
      <c r="P363" s="257"/>
      <c r="Q363" s="257"/>
      <c r="R363" s="257"/>
      <c r="S363" s="257"/>
      <c r="T363" s="258"/>
      <c r="AT363" s="259" t="s">
        <v>261</v>
      </c>
      <c r="AU363" s="259" t="s">
        <v>89</v>
      </c>
      <c r="AV363" s="15" t="s">
        <v>87</v>
      </c>
      <c r="AW363" s="15" t="s">
        <v>40</v>
      </c>
      <c r="AX363" s="15" t="s">
        <v>80</v>
      </c>
      <c r="AY363" s="259" t="s">
        <v>127</v>
      </c>
    </row>
    <row r="364" spans="1:65" s="13" customFormat="1" ht="11.25">
      <c r="B364" s="228"/>
      <c r="C364" s="229"/>
      <c r="D364" s="208" t="s">
        <v>261</v>
      </c>
      <c r="E364" s="230" t="s">
        <v>42</v>
      </c>
      <c r="F364" s="231" t="s">
        <v>489</v>
      </c>
      <c r="G364" s="229"/>
      <c r="H364" s="232">
        <v>63.4</v>
      </c>
      <c r="I364" s="233"/>
      <c r="J364" s="229"/>
      <c r="K364" s="229"/>
      <c r="L364" s="234"/>
      <c r="M364" s="235"/>
      <c r="N364" s="236"/>
      <c r="O364" s="236"/>
      <c r="P364" s="236"/>
      <c r="Q364" s="236"/>
      <c r="R364" s="236"/>
      <c r="S364" s="236"/>
      <c r="T364" s="237"/>
      <c r="AT364" s="238" t="s">
        <v>261</v>
      </c>
      <c r="AU364" s="238" t="s">
        <v>89</v>
      </c>
      <c r="AV364" s="13" t="s">
        <v>89</v>
      </c>
      <c r="AW364" s="13" t="s">
        <v>40</v>
      </c>
      <c r="AX364" s="13" t="s">
        <v>80</v>
      </c>
      <c r="AY364" s="238" t="s">
        <v>127</v>
      </c>
    </row>
    <row r="365" spans="1:65" s="13" customFormat="1" ht="11.25">
      <c r="B365" s="228"/>
      <c r="C365" s="229"/>
      <c r="D365" s="208" t="s">
        <v>261</v>
      </c>
      <c r="E365" s="230" t="s">
        <v>42</v>
      </c>
      <c r="F365" s="231" t="s">
        <v>490</v>
      </c>
      <c r="G365" s="229"/>
      <c r="H365" s="232">
        <v>232.6</v>
      </c>
      <c r="I365" s="233"/>
      <c r="J365" s="229"/>
      <c r="K365" s="229"/>
      <c r="L365" s="234"/>
      <c r="M365" s="235"/>
      <c r="N365" s="236"/>
      <c r="O365" s="236"/>
      <c r="P365" s="236"/>
      <c r="Q365" s="236"/>
      <c r="R365" s="236"/>
      <c r="S365" s="236"/>
      <c r="T365" s="237"/>
      <c r="AT365" s="238" t="s">
        <v>261</v>
      </c>
      <c r="AU365" s="238" t="s">
        <v>89</v>
      </c>
      <c r="AV365" s="13" t="s">
        <v>89</v>
      </c>
      <c r="AW365" s="13" t="s">
        <v>40</v>
      </c>
      <c r="AX365" s="13" t="s">
        <v>80</v>
      </c>
      <c r="AY365" s="238" t="s">
        <v>127</v>
      </c>
    </row>
    <row r="366" spans="1:65" s="14" customFormat="1" ht="11.25">
      <c r="B366" s="239"/>
      <c r="C366" s="240"/>
      <c r="D366" s="208" t="s">
        <v>261</v>
      </c>
      <c r="E366" s="241" t="s">
        <v>42</v>
      </c>
      <c r="F366" s="242" t="s">
        <v>264</v>
      </c>
      <c r="G366" s="240"/>
      <c r="H366" s="243">
        <v>296</v>
      </c>
      <c r="I366" s="244"/>
      <c r="J366" s="240"/>
      <c r="K366" s="240"/>
      <c r="L366" s="245"/>
      <c r="M366" s="246"/>
      <c r="N366" s="247"/>
      <c r="O366" s="247"/>
      <c r="P366" s="247"/>
      <c r="Q366" s="247"/>
      <c r="R366" s="247"/>
      <c r="S366" s="247"/>
      <c r="T366" s="248"/>
      <c r="AT366" s="249" t="s">
        <v>261</v>
      </c>
      <c r="AU366" s="249" t="s">
        <v>89</v>
      </c>
      <c r="AV366" s="14" t="s">
        <v>259</v>
      </c>
      <c r="AW366" s="14" t="s">
        <v>40</v>
      </c>
      <c r="AX366" s="14" t="s">
        <v>87</v>
      </c>
      <c r="AY366" s="249" t="s">
        <v>127</v>
      </c>
    </row>
    <row r="367" spans="1:65" s="2" customFormat="1" ht="48" customHeight="1">
      <c r="A367" s="36"/>
      <c r="B367" s="37"/>
      <c r="C367" s="219" t="s">
        <v>593</v>
      </c>
      <c r="D367" s="219" t="s">
        <v>254</v>
      </c>
      <c r="E367" s="220" t="s">
        <v>594</v>
      </c>
      <c r="F367" s="221" t="s">
        <v>595</v>
      </c>
      <c r="G367" s="222" t="s">
        <v>496</v>
      </c>
      <c r="H367" s="223">
        <v>0.29699999999999999</v>
      </c>
      <c r="I367" s="224"/>
      <c r="J367" s="225">
        <f>ROUND(I367*H367,2)</f>
        <v>0</v>
      </c>
      <c r="K367" s="221" t="s">
        <v>258</v>
      </c>
      <c r="L367" s="41"/>
      <c r="M367" s="226" t="s">
        <v>42</v>
      </c>
      <c r="N367" s="227" t="s">
        <v>51</v>
      </c>
      <c r="O367" s="66"/>
      <c r="P367" s="204">
        <f>O367*H367</f>
        <v>0</v>
      </c>
      <c r="Q367" s="204">
        <v>0</v>
      </c>
      <c r="R367" s="204">
        <f>Q367*H367</f>
        <v>0</v>
      </c>
      <c r="S367" s="204">
        <v>0</v>
      </c>
      <c r="T367" s="205">
        <f>S367*H367</f>
        <v>0</v>
      </c>
      <c r="U367" s="36"/>
      <c r="V367" s="36"/>
      <c r="W367" s="36"/>
      <c r="X367" s="36"/>
      <c r="Y367" s="36"/>
      <c r="Z367" s="36"/>
      <c r="AA367" s="36"/>
      <c r="AB367" s="36"/>
      <c r="AC367" s="36"/>
      <c r="AD367" s="36"/>
      <c r="AE367" s="36"/>
      <c r="AR367" s="206" t="s">
        <v>190</v>
      </c>
      <c r="AT367" s="206" t="s">
        <v>254</v>
      </c>
      <c r="AU367" s="206" t="s">
        <v>89</v>
      </c>
      <c r="AY367" s="18" t="s">
        <v>127</v>
      </c>
      <c r="BE367" s="207">
        <f>IF(N367="základní",J367,0)</f>
        <v>0</v>
      </c>
      <c r="BF367" s="207">
        <f>IF(N367="snížená",J367,0)</f>
        <v>0</v>
      </c>
      <c r="BG367" s="207">
        <f>IF(N367="zákl. přenesená",J367,0)</f>
        <v>0</v>
      </c>
      <c r="BH367" s="207">
        <f>IF(N367="sníž. přenesená",J367,0)</f>
        <v>0</v>
      </c>
      <c r="BI367" s="207">
        <f>IF(N367="nulová",J367,0)</f>
        <v>0</v>
      </c>
      <c r="BJ367" s="18" t="s">
        <v>87</v>
      </c>
      <c r="BK367" s="207">
        <f>ROUND(I367*H367,2)</f>
        <v>0</v>
      </c>
      <c r="BL367" s="18" t="s">
        <v>190</v>
      </c>
      <c r="BM367" s="206" t="s">
        <v>596</v>
      </c>
    </row>
    <row r="368" spans="1:65" s="2" customFormat="1" ht="126.75">
      <c r="A368" s="36"/>
      <c r="B368" s="37"/>
      <c r="C368" s="38"/>
      <c r="D368" s="208" t="s">
        <v>275</v>
      </c>
      <c r="E368" s="38"/>
      <c r="F368" s="209" t="s">
        <v>597</v>
      </c>
      <c r="G368" s="38"/>
      <c r="H368" s="38"/>
      <c r="I368" s="117"/>
      <c r="J368" s="38"/>
      <c r="K368" s="38"/>
      <c r="L368" s="41"/>
      <c r="M368" s="210"/>
      <c r="N368" s="211"/>
      <c r="O368" s="66"/>
      <c r="P368" s="66"/>
      <c r="Q368" s="66"/>
      <c r="R368" s="66"/>
      <c r="S368" s="66"/>
      <c r="T368" s="67"/>
      <c r="U368" s="36"/>
      <c r="V368" s="36"/>
      <c r="W368" s="36"/>
      <c r="X368" s="36"/>
      <c r="Y368" s="36"/>
      <c r="Z368" s="36"/>
      <c r="AA368" s="36"/>
      <c r="AB368" s="36"/>
      <c r="AC368" s="36"/>
      <c r="AD368" s="36"/>
      <c r="AE368" s="36"/>
      <c r="AT368" s="18" t="s">
        <v>275</v>
      </c>
      <c r="AU368" s="18" t="s">
        <v>89</v>
      </c>
    </row>
    <row r="369" spans="1:65" s="12" customFormat="1" ht="22.9" customHeight="1">
      <c r="B369" s="178"/>
      <c r="C369" s="179"/>
      <c r="D369" s="180" t="s">
        <v>79</v>
      </c>
      <c r="E369" s="192" t="s">
        <v>598</v>
      </c>
      <c r="F369" s="192" t="s">
        <v>599</v>
      </c>
      <c r="G369" s="179"/>
      <c r="H369" s="179"/>
      <c r="I369" s="182"/>
      <c r="J369" s="193">
        <f>BK369</f>
        <v>0</v>
      </c>
      <c r="K369" s="179"/>
      <c r="L369" s="184"/>
      <c r="M369" s="185"/>
      <c r="N369" s="186"/>
      <c r="O369" s="186"/>
      <c r="P369" s="187">
        <f>SUM(P370:P379)</f>
        <v>0</v>
      </c>
      <c r="Q369" s="186"/>
      <c r="R369" s="187">
        <f>SUM(R370:R379)</f>
        <v>2.2400000000000002E-3</v>
      </c>
      <c r="S369" s="186"/>
      <c r="T369" s="188">
        <f>SUM(T370:T379)</f>
        <v>0.69803999999999999</v>
      </c>
      <c r="AR369" s="189" t="s">
        <v>89</v>
      </c>
      <c r="AT369" s="190" t="s">
        <v>79</v>
      </c>
      <c r="AU369" s="190" t="s">
        <v>87</v>
      </c>
      <c r="AY369" s="189" t="s">
        <v>127</v>
      </c>
      <c r="BK369" s="191">
        <f>SUM(BK370:BK379)</f>
        <v>0</v>
      </c>
    </row>
    <row r="370" spans="1:65" s="2" customFormat="1" ht="24" customHeight="1">
      <c r="A370" s="36"/>
      <c r="B370" s="37"/>
      <c r="C370" s="219" t="s">
        <v>600</v>
      </c>
      <c r="D370" s="219" t="s">
        <v>254</v>
      </c>
      <c r="E370" s="220" t="s">
        <v>601</v>
      </c>
      <c r="F370" s="221" t="s">
        <v>602</v>
      </c>
      <c r="G370" s="222" t="s">
        <v>273</v>
      </c>
      <c r="H370" s="223">
        <v>28</v>
      </c>
      <c r="I370" s="224"/>
      <c r="J370" s="225">
        <f>ROUND(I370*H370,2)</f>
        <v>0</v>
      </c>
      <c r="K370" s="221" t="s">
        <v>258</v>
      </c>
      <c r="L370" s="41"/>
      <c r="M370" s="226" t="s">
        <v>42</v>
      </c>
      <c r="N370" s="227" t="s">
        <v>51</v>
      </c>
      <c r="O370" s="66"/>
      <c r="P370" s="204">
        <f>O370*H370</f>
        <v>0</v>
      </c>
      <c r="Q370" s="204">
        <v>8.0000000000000007E-5</v>
      </c>
      <c r="R370" s="204">
        <f>Q370*H370</f>
        <v>2.2400000000000002E-3</v>
      </c>
      <c r="S370" s="204">
        <v>2.4930000000000001E-2</v>
      </c>
      <c r="T370" s="205">
        <f>S370*H370</f>
        <v>0.69803999999999999</v>
      </c>
      <c r="U370" s="36"/>
      <c r="V370" s="36"/>
      <c r="W370" s="36"/>
      <c r="X370" s="36"/>
      <c r="Y370" s="36"/>
      <c r="Z370" s="36"/>
      <c r="AA370" s="36"/>
      <c r="AB370" s="36"/>
      <c r="AC370" s="36"/>
      <c r="AD370" s="36"/>
      <c r="AE370" s="36"/>
      <c r="AR370" s="206" t="s">
        <v>190</v>
      </c>
      <c r="AT370" s="206" t="s">
        <v>254</v>
      </c>
      <c r="AU370" s="206" t="s">
        <v>89</v>
      </c>
      <c r="AY370" s="18" t="s">
        <v>127</v>
      </c>
      <c r="BE370" s="207">
        <f>IF(N370="základní",J370,0)</f>
        <v>0</v>
      </c>
      <c r="BF370" s="207">
        <f>IF(N370="snížená",J370,0)</f>
        <v>0</v>
      </c>
      <c r="BG370" s="207">
        <f>IF(N370="zákl. přenesená",J370,0)</f>
        <v>0</v>
      </c>
      <c r="BH370" s="207">
        <f>IF(N370="sníž. přenesená",J370,0)</f>
        <v>0</v>
      </c>
      <c r="BI370" s="207">
        <f>IF(N370="nulová",J370,0)</f>
        <v>0</v>
      </c>
      <c r="BJ370" s="18" t="s">
        <v>87</v>
      </c>
      <c r="BK370" s="207">
        <f>ROUND(I370*H370,2)</f>
        <v>0</v>
      </c>
      <c r="BL370" s="18" t="s">
        <v>190</v>
      </c>
      <c r="BM370" s="206" t="s">
        <v>603</v>
      </c>
    </row>
    <row r="371" spans="1:65" s="13" customFormat="1" ht="11.25">
      <c r="B371" s="228"/>
      <c r="C371" s="229"/>
      <c r="D371" s="208" t="s">
        <v>261</v>
      </c>
      <c r="E371" s="230" t="s">
        <v>42</v>
      </c>
      <c r="F371" s="231" t="s">
        <v>297</v>
      </c>
      <c r="G371" s="229"/>
      <c r="H371" s="232">
        <v>0</v>
      </c>
      <c r="I371" s="233"/>
      <c r="J371" s="229"/>
      <c r="K371" s="229"/>
      <c r="L371" s="234"/>
      <c r="M371" s="235"/>
      <c r="N371" s="236"/>
      <c r="O371" s="236"/>
      <c r="P371" s="236"/>
      <c r="Q371" s="236"/>
      <c r="R371" s="236"/>
      <c r="S371" s="236"/>
      <c r="T371" s="237"/>
      <c r="AT371" s="238" t="s">
        <v>261</v>
      </c>
      <c r="AU371" s="238" t="s">
        <v>89</v>
      </c>
      <c r="AV371" s="13" t="s">
        <v>89</v>
      </c>
      <c r="AW371" s="13" t="s">
        <v>40</v>
      </c>
      <c r="AX371" s="13" t="s">
        <v>80</v>
      </c>
      <c r="AY371" s="238" t="s">
        <v>127</v>
      </c>
    </row>
    <row r="372" spans="1:65" s="13" customFormat="1" ht="11.25">
      <c r="B372" s="228"/>
      <c r="C372" s="229"/>
      <c r="D372" s="208" t="s">
        <v>261</v>
      </c>
      <c r="E372" s="230" t="s">
        <v>42</v>
      </c>
      <c r="F372" s="231" t="s">
        <v>484</v>
      </c>
      <c r="G372" s="229"/>
      <c r="H372" s="232">
        <v>28</v>
      </c>
      <c r="I372" s="233"/>
      <c r="J372" s="229"/>
      <c r="K372" s="229"/>
      <c r="L372" s="234"/>
      <c r="M372" s="235"/>
      <c r="N372" s="236"/>
      <c r="O372" s="236"/>
      <c r="P372" s="236"/>
      <c r="Q372" s="236"/>
      <c r="R372" s="236"/>
      <c r="S372" s="236"/>
      <c r="T372" s="237"/>
      <c r="AT372" s="238" t="s">
        <v>261</v>
      </c>
      <c r="AU372" s="238" t="s">
        <v>89</v>
      </c>
      <c r="AV372" s="13" t="s">
        <v>89</v>
      </c>
      <c r="AW372" s="13" t="s">
        <v>40</v>
      </c>
      <c r="AX372" s="13" t="s">
        <v>80</v>
      </c>
      <c r="AY372" s="238" t="s">
        <v>127</v>
      </c>
    </row>
    <row r="373" spans="1:65" s="14" customFormat="1" ht="11.25">
      <c r="B373" s="239"/>
      <c r="C373" s="240"/>
      <c r="D373" s="208" t="s">
        <v>261</v>
      </c>
      <c r="E373" s="241" t="s">
        <v>42</v>
      </c>
      <c r="F373" s="242" t="s">
        <v>264</v>
      </c>
      <c r="G373" s="240"/>
      <c r="H373" s="243">
        <v>28</v>
      </c>
      <c r="I373" s="244"/>
      <c r="J373" s="240"/>
      <c r="K373" s="240"/>
      <c r="L373" s="245"/>
      <c r="M373" s="246"/>
      <c r="N373" s="247"/>
      <c r="O373" s="247"/>
      <c r="P373" s="247"/>
      <c r="Q373" s="247"/>
      <c r="R373" s="247"/>
      <c r="S373" s="247"/>
      <c r="T373" s="248"/>
      <c r="AT373" s="249" t="s">
        <v>261</v>
      </c>
      <c r="AU373" s="249" t="s">
        <v>89</v>
      </c>
      <c r="AV373" s="14" t="s">
        <v>259</v>
      </c>
      <c r="AW373" s="14" t="s">
        <v>40</v>
      </c>
      <c r="AX373" s="14" t="s">
        <v>87</v>
      </c>
      <c r="AY373" s="249" t="s">
        <v>127</v>
      </c>
    </row>
    <row r="374" spans="1:65" s="2" customFormat="1" ht="24" customHeight="1">
      <c r="A374" s="36"/>
      <c r="B374" s="37"/>
      <c r="C374" s="219" t="s">
        <v>604</v>
      </c>
      <c r="D374" s="219" t="s">
        <v>254</v>
      </c>
      <c r="E374" s="220" t="s">
        <v>605</v>
      </c>
      <c r="F374" s="221" t="s">
        <v>606</v>
      </c>
      <c r="G374" s="222" t="s">
        <v>273</v>
      </c>
      <c r="H374" s="223">
        <v>28</v>
      </c>
      <c r="I374" s="224"/>
      <c r="J374" s="225">
        <f>ROUND(I374*H374,2)</f>
        <v>0</v>
      </c>
      <c r="K374" s="221" t="s">
        <v>258</v>
      </c>
      <c r="L374" s="41"/>
      <c r="M374" s="226" t="s">
        <v>42</v>
      </c>
      <c r="N374" s="227" t="s">
        <v>51</v>
      </c>
      <c r="O374" s="66"/>
      <c r="P374" s="204">
        <f>O374*H374</f>
        <v>0</v>
      </c>
      <c r="Q374" s="204">
        <v>0</v>
      </c>
      <c r="R374" s="204">
        <f>Q374*H374</f>
        <v>0</v>
      </c>
      <c r="S374" s="204">
        <v>0</v>
      </c>
      <c r="T374" s="205">
        <f>S374*H374</f>
        <v>0</v>
      </c>
      <c r="U374" s="36"/>
      <c r="V374" s="36"/>
      <c r="W374" s="36"/>
      <c r="X374" s="36"/>
      <c r="Y374" s="36"/>
      <c r="Z374" s="36"/>
      <c r="AA374" s="36"/>
      <c r="AB374" s="36"/>
      <c r="AC374" s="36"/>
      <c r="AD374" s="36"/>
      <c r="AE374" s="36"/>
      <c r="AR374" s="206" t="s">
        <v>190</v>
      </c>
      <c r="AT374" s="206" t="s">
        <v>254</v>
      </c>
      <c r="AU374" s="206" t="s">
        <v>89</v>
      </c>
      <c r="AY374" s="18" t="s">
        <v>127</v>
      </c>
      <c r="BE374" s="207">
        <f>IF(N374="základní",J374,0)</f>
        <v>0</v>
      </c>
      <c r="BF374" s="207">
        <f>IF(N374="snížená",J374,0)</f>
        <v>0</v>
      </c>
      <c r="BG374" s="207">
        <f>IF(N374="zákl. přenesená",J374,0)</f>
        <v>0</v>
      </c>
      <c r="BH374" s="207">
        <f>IF(N374="sníž. přenesená",J374,0)</f>
        <v>0</v>
      </c>
      <c r="BI374" s="207">
        <f>IF(N374="nulová",J374,0)</f>
        <v>0</v>
      </c>
      <c r="BJ374" s="18" t="s">
        <v>87</v>
      </c>
      <c r="BK374" s="207">
        <f>ROUND(I374*H374,2)</f>
        <v>0</v>
      </c>
      <c r="BL374" s="18" t="s">
        <v>190</v>
      </c>
      <c r="BM374" s="206" t="s">
        <v>607</v>
      </c>
    </row>
    <row r="375" spans="1:65" s="13" customFormat="1" ht="11.25">
      <c r="B375" s="228"/>
      <c r="C375" s="229"/>
      <c r="D375" s="208" t="s">
        <v>261</v>
      </c>
      <c r="E375" s="230" t="s">
        <v>42</v>
      </c>
      <c r="F375" s="231" t="s">
        <v>297</v>
      </c>
      <c r="G375" s="229"/>
      <c r="H375" s="232">
        <v>0</v>
      </c>
      <c r="I375" s="233"/>
      <c r="J375" s="229"/>
      <c r="K375" s="229"/>
      <c r="L375" s="234"/>
      <c r="M375" s="235"/>
      <c r="N375" s="236"/>
      <c r="O375" s="236"/>
      <c r="P375" s="236"/>
      <c r="Q375" s="236"/>
      <c r="R375" s="236"/>
      <c r="S375" s="236"/>
      <c r="T375" s="237"/>
      <c r="AT375" s="238" t="s">
        <v>261</v>
      </c>
      <c r="AU375" s="238" t="s">
        <v>89</v>
      </c>
      <c r="AV375" s="13" t="s">
        <v>89</v>
      </c>
      <c r="AW375" s="13" t="s">
        <v>40</v>
      </c>
      <c r="AX375" s="13" t="s">
        <v>80</v>
      </c>
      <c r="AY375" s="238" t="s">
        <v>127</v>
      </c>
    </row>
    <row r="376" spans="1:65" s="13" customFormat="1" ht="11.25">
      <c r="B376" s="228"/>
      <c r="C376" s="229"/>
      <c r="D376" s="208" t="s">
        <v>261</v>
      </c>
      <c r="E376" s="230" t="s">
        <v>42</v>
      </c>
      <c r="F376" s="231" t="s">
        <v>484</v>
      </c>
      <c r="G376" s="229"/>
      <c r="H376" s="232">
        <v>28</v>
      </c>
      <c r="I376" s="233"/>
      <c r="J376" s="229"/>
      <c r="K376" s="229"/>
      <c r="L376" s="234"/>
      <c r="M376" s="235"/>
      <c r="N376" s="236"/>
      <c r="O376" s="236"/>
      <c r="P376" s="236"/>
      <c r="Q376" s="236"/>
      <c r="R376" s="236"/>
      <c r="S376" s="236"/>
      <c r="T376" s="237"/>
      <c r="AT376" s="238" t="s">
        <v>261</v>
      </c>
      <c r="AU376" s="238" t="s">
        <v>89</v>
      </c>
      <c r="AV376" s="13" t="s">
        <v>89</v>
      </c>
      <c r="AW376" s="13" t="s">
        <v>40</v>
      </c>
      <c r="AX376" s="13" t="s">
        <v>80</v>
      </c>
      <c r="AY376" s="238" t="s">
        <v>127</v>
      </c>
    </row>
    <row r="377" spans="1:65" s="14" customFormat="1" ht="11.25">
      <c r="B377" s="239"/>
      <c r="C377" s="240"/>
      <c r="D377" s="208" t="s">
        <v>261</v>
      </c>
      <c r="E377" s="241" t="s">
        <v>42</v>
      </c>
      <c r="F377" s="242" t="s">
        <v>264</v>
      </c>
      <c r="G377" s="240"/>
      <c r="H377" s="243">
        <v>28</v>
      </c>
      <c r="I377" s="244"/>
      <c r="J377" s="240"/>
      <c r="K377" s="240"/>
      <c r="L377" s="245"/>
      <c r="M377" s="246"/>
      <c r="N377" s="247"/>
      <c r="O377" s="247"/>
      <c r="P377" s="247"/>
      <c r="Q377" s="247"/>
      <c r="R377" s="247"/>
      <c r="S377" s="247"/>
      <c r="T377" s="248"/>
      <c r="AT377" s="249" t="s">
        <v>261</v>
      </c>
      <c r="AU377" s="249" t="s">
        <v>89</v>
      </c>
      <c r="AV377" s="14" t="s">
        <v>259</v>
      </c>
      <c r="AW377" s="14" t="s">
        <v>40</v>
      </c>
      <c r="AX377" s="14" t="s">
        <v>87</v>
      </c>
      <c r="AY377" s="249" t="s">
        <v>127</v>
      </c>
    </row>
    <row r="378" spans="1:65" s="2" customFormat="1" ht="36" customHeight="1">
      <c r="A378" s="36"/>
      <c r="B378" s="37"/>
      <c r="C378" s="219" t="s">
        <v>608</v>
      </c>
      <c r="D378" s="219" t="s">
        <v>254</v>
      </c>
      <c r="E378" s="220" t="s">
        <v>609</v>
      </c>
      <c r="F378" s="221" t="s">
        <v>610</v>
      </c>
      <c r="G378" s="222" t="s">
        <v>496</v>
      </c>
      <c r="H378" s="223">
        <v>2E-3</v>
      </c>
      <c r="I378" s="224"/>
      <c r="J378" s="225">
        <f>ROUND(I378*H378,2)</f>
        <v>0</v>
      </c>
      <c r="K378" s="221" t="s">
        <v>258</v>
      </c>
      <c r="L378" s="41"/>
      <c r="M378" s="226" t="s">
        <v>42</v>
      </c>
      <c r="N378" s="227" t="s">
        <v>51</v>
      </c>
      <c r="O378" s="66"/>
      <c r="P378" s="204">
        <f>O378*H378</f>
        <v>0</v>
      </c>
      <c r="Q378" s="204">
        <v>0</v>
      </c>
      <c r="R378" s="204">
        <f>Q378*H378</f>
        <v>0</v>
      </c>
      <c r="S378" s="204">
        <v>0</v>
      </c>
      <c r="T378" s="205">
        <f>S378*H378</f>
        <v>0</v>
      </c>
      <c r="U378" s="36"/>
      <c r="V378" s="36"/>
      <c r="W378" s="36"/>
      <c r="X378" s="36"/>
      <c r="Y378" s="36"/>
      <c r="Z378" s="36"/>
      <c r="AA378" s="36"/>
      <c r="AB378" s="36"/>
      <c r="AC378" s="36"/>
      <c r="AD378" s="36"/>
      <c r="AE378" s="36"/>
      <c r="AR378" s="206" t="s">
        <v>190</v>
      </c>
      <c r="AT378" s="206" t="s">
        <v>254</v>
      </c>
      <c r="AU378" s="206" t="s">
        <v>89</v>
      </c>
      <c r="AY378" s="18" t="s">
        <v>127</v>
      </c>
      <c r="BE378" s="207">
        <f>IF(N378="základní",J378,0)</f>
        <v>0</v>
      </c>
      <c r="BF378" s="207">
        <f>IF(N378="snížená",J378,0)</f>
        <v>0</v>
      </c>
      <c r="BG378" s="207">
        <f>IF(N378="zákl. přenesená",J378,0)</f>
        <v>0</v>
      </c>
      <c r="BH378" s="207">
        <f>IF(N378="sníž. přenesená",J378,0)</f>
        <v>0</v>
      </c>
      <c r="BI378" s="207">
        <f>IF(N378="nulová",J378,0)</f>
        <v>0</v>
      </c>
      <c r="BJ378" s="18" t="s">
        <v>87</v>
      </c>
      <c r="BK378" s="207">
        <f>ROUND(I378*H378,2)</f>
        <v>0</v>
      </c>
      <c r="BL378" s="18" t="s">
        <v>190</v>
      </c>
      <c r="BM378" s="206" t="s">
        <v>611</v>
      </c>
    </row>
    <row r="379" spans="1:65" s="2" customFormat="1" ht="126.75">
      <c r="A379" s="36"/>
      <c r="B379" s="37"/>
      <c r="C379" s="38"/>
      <c r="D379" s="208" t="s">
        <v>275</v>
      </c>
      <c r="E379" s="38"/>
      <c r="F379" s="209" t="s">
        <v>612</v>
      </c>
      <c r="G379" s="38"/>
      <c r="H379" s="38"/>
      <c r="I379" s="117"/>
      <c r="J379" s="38"/>
      <c r="K379" s="38"/>
      <c r="L379" s="41"/>
      <c r="M379" s="210"/>
      <c r="N379" s="211"/>
      <c r="O379" s="66"/>
      <c r="P379" s="66"/>
      <c r="Q379" s="66"/>
      <c r="R379" s="66"/>
      <c r="S379" s="66"/>
      <c r="T379" s="67"/>
      <c r="U379" s="36"/>
      <c r="V379" s="36"/>
      <c r="W379" s="36"/>
      <c r="X379" s="36"/>
      <c r="Y379" s="36"/>
      <c r="Z379" s="36"/>
      <c r="AA379" s="36"/>
      <c r="AB379" s="36"/>
      <c r="AC379" s="36"/>
      <c r="AD379" s="36"/>
      <c r="AE379" s="36"/>
      <c r="AT379" s="18" t="s">
        <v>275</v>
      </c>
      <c r="AU379" s="18" t="s">
        <v>89</v>
      </c>
    </row>
    <row r="380" spans="1:65" s="12" customFormat="1" ht="22.9" customHeight="1">
      <c r="B380" s="178"/>
      <c r="C380" s="179"/>
      <c r="D380" s="180" t="s">
        <v>79</v>
      </c>
      <c r="E380" s="192" t="s">
        <v>613</v>
      </c>
      <c r="F380" s="192" t="s">
        <v>614</v>
      </c>
      <c r="G380" s="179"/>
      <c r="H380" s="179"/>
      <c r="I380" s="182"/>
      <c r="J380" s="193">
        <f>BK380</f>
        <v>0</v>
      </c>
      <c r="K380" s="179"/>
      <c r="L380" s="184"/>
      <c r="M380" s="185"/>
      <c r="N380" s="186"/>
      <c r="O380" s="186"/>
      <c r="P380" s="187">
        <f>SUM(P381:P384)</f>
        <v>0</v>
      </c>
      <c r="Q380" s="186"/>
      <c r="R380" s="187">
        <f>SUM(R381:R384)</f>
        <v>0</v>
      </c>
      <c r="S380" s="186"/>
      <c r="T380" s="188">
        <f>SUM(T381:T384)</f>
        <v>0</v>
      </c>
      <c r="AR380" s="189" t="s">
        <v>89</v>
      </c>
      <c r="AT380" s="190" t="s">
        <v>79</v>
      </c>
      <c r="AU380" s="190" t="s">
        <v>87</v>
      </c>
      <c r="AY380" s="189" t="s">
        <v>127</v>
      </c>
      <c r="BK380" s="191">
        <f>SUM(BK381:BK384)</f>
        <v>0</v>
      </c>
    </row>
    <row r="381" spans="1:65" s="2" customFormat="1" ht="16.5" customHeight="1">
      <c r="A381" s="36"/>
      <c r="B381" s="37"/>
      <c r="C381" s="219" t="s">
        <v>615</v>
      </c>
      <c r="D381" s="219" t="s">
        <v>254</v>
      </c>
      <c r="E381" s="220" t="s">
        <v>616</v>
      </c>
      <c r="F381" s="221" t="s">
        <v>617</v>
      </c>
      <c r="G381" s="222" t="s">
        <v>618</v>
      </c>
      <c r="H381" s="223">
        <v>38</v>
      </c>
      <c r="I381" s="224"/>
      <c r="J381" s="225">
        <f>ROUND(I381*H381,2)</f>
        <v>0</v>
      </c>
      <c r="K381" s="221" t="s">
        <v>42</v>
      </c>
      <c r="L381" s="41"/>
      <c r="M381" s="226" t="s">
        <v>42</v>
      </c>
      <c r="N381" s="227" t="s">
        <v>51</v>
      </c>
      <c r="O381" s="66"/>
      <c r="P381" s="204">
        <f>O381*H381</f>
        <v>0</v>
      </c>
      <c r="Q381" s="204">
        <v>0</v>
      </c>
      <c r="R381" s="204">
        <f>Q381*H381</f>
        <v>0</v>
      </c>
      <c r="S381" s="204">
        <v>0</v>
      </c>
      <c r="T381" s="205">
        <f>S381*H381</f>
        <v>0</v>
      </c>
      <c r="U381" s="36"/>
      <c r="V381" s="36"/>
      <c r="W381" s="36"/>
      <c r="X381" s="36"/>
      <c r="Y381" s="36"/>
      <c r="Z381" s="36"/>
      <c r="AA381" s="36"/>
      <c r="AB381" s="36"/>
      <c r="AC381" s="36"/>
      <c r="AD381" s="36"/>
      <c r="AE381" s="36"/>
      <c r="AR381" s="206" t="s">
        <v>190</v>
      </c>
      <c r="AT381" s="206" t="s">
        <v>254</v>
      </c>
      <c r="AU381" s="206" t="s">
        <v>89</v>
      </c>
      <c r="AY381" s="18" t="s">
        <v>127</v>
      </c>
      <c r="BE381" s="207">
        <f>IF(N381="základní",J381,0)</f>
        <v>0</v>
      </c>
      <c r="BF381" s="207">
        <f>IF(N381="snížená",J381,0)</f>
        <v>0</v>
      </c>
      <c r="BG381" s="207">
        <f>IF(N381="zákl. přenesená",J381,0)</f>
        <v>0</v>
      </c>
      <c r="BH381" s="207">
        <f>IF(N381="sníž. přenesená",J381,0)</f>
        <v>0</v>
      </c>
      <c r="BI381" s="207">
        <f>IF(N381="nulová",J381,0)</f>
        <v>0</v>
      </c>
      <c r="BJ381" s="18" t="s">
        <v>87</v>
      </c>
      <c r="BK381" s="207">
        <f>ROUND(I381*H381,2)</f>
        <v>0</v>
      </c>
      <c r="BL381" s="18" t="s">
        <v>190</v>
      </c>
      <c r="BM381" s="206" t="s">
        <v>619</v>
      </c>
    </row>
    <row r="382" spans="1:65" s="13" customFormat="1" ht="11.25">
      <c r="B382" s="228"/>
      <c r="C382" s="229"/>
      <c r="D382" s="208" t="s">
        <v>261</v>
      </c>
      <c r="E382" s="230" t="s">
        <v>42</v>
      </c>
      <c r="F382" s="231" t="s">
        <v>287</v>
      </c>
      <c r="G382" s="229"/>
      <c r="H382" s="232">
        <v>10</v>
      </c>
      <c r="I382" s="233"/>
      <c r="J382" s="229"/>
      <c r="K382" s="229"/>
      <c r="L382" s="234"/>
      <c r="M382" s="235"/>
      <c r="N382" s="236"/>
      <c r="O382" s="236"/>
      <c r="P382" s="236"/>
      <c r="Q382" s="236"/>
      <c r="R382" s="236"/>
      <c r="S382" s="236"/>
      <c r="T382" s="237"/>
      <c r="AT382" s="238" t="s">
        <v>261</v>
      </c>
      <c r="AU382" s="238" t="s">
        <v>89</v>
      </c>
      <c r="AV382" s="13" t="s">
        <v>89</v>
      </c>
      <c r="AW382" s="13" t="s">
        <v>40</v>
      </c>
      <c r="AX382" s="13" t="s">
        <v>80</v>
      </c>
      <c r="AY382" s="238" t="s">
        <v>127</v>
      </c>
    </row>
    <row r="383" spans="1:65" s="13" customFormat="1" ht="11.25">
      <c r="B383" s="228"/>
      <c r="C383" s="229"/>
      <c r="D383" s="208" t="s">
        <v>261</v>
      </c>
      <c r="E383" s="230" t="s">
        <v>42</v>
      </c>
      <c r="F383" s="231" t="s">
        <v>484</v>
      </c>
      <c r="G383" s="229"/>
      <c r="H383" s="232">
        <v>28</v>
      </c>
      <c r="I383" s="233"/>
      <c r="J383" s="229"/>
      <c r="K383" s="229"/>
      <c r="L383" s="234"/>
      <c r="M383" s="235"/>
      <c r="N383" s="236"/>
      <c r="O383" s="236"/>
      <c r="P383" s="236"/>
      <c r="Q383" s="236"/>
      <c r="R383" s="236"/>
      <c r="S383" s="236"/>
      <c r="T383" s="237"/>
      <c r="AT383" s="238" t="s">
        <v>261</v>
      </c>
      <c r="AU383" s="238" t="s">
        <v>89</v>
      </c>
      <c r="AV383" s="13" t="s">
        <v>89</v>
      </c>
      <c r="AW383" s="13" t="s">
        <v>40</v>
      </c>
      <c r="AX383" s="13" t="s">
        <v>80</v>
      </c>
      <c r="AY383" s="238" t="s">
        <v>127</v>
      </c>
    </row>
    <row r="384" spans="1:65" s="14" customFormat="1" ht="11.25">
      <c r="B384" s="239"/>
      <c r="C384" s="240"/>
      <c r="D384" s="208" t="s">
        <v>261</v>
      </c>
      <c r="E384" s="241" t="s">
        <v>42</v>
      </c>
      <c r="F384" s="242" t="s">
        <v>264</v>
      </c>
      <c r="G384" s="240"/>
      <c r="H384" s="243">
        <v>38</v>
      </c>
      <c r="I384" s="244"/>
      <c r="J384" s="240"/>
      <c r="K384" s="240"/>
      <c r="L384" s="245"/>
      <c r="M384" s="246"/>
      <c r="N384" s="247"/>
      <c r="O384" s="247"/>
      <c r="P384" s="247"/>
      <c r="Q384" s="247"/>
      <c r="R384" s="247"/>
      <c r="S384" s="247"/>
      <c r="T384" s="248"/>
      <c r="AT384" s="249" t="s">
        <v>261</v>
      </c>
      <c r="AU384" s="249" t="s">
        <v>89</v>
      </c>
      <c r="AV384" s="14" t="s">
        <v>259</v>
      </c>
      <c r="AW384" s="14" t="s">
        <v>40</v>
      </c>
      <c r="AX384" s="14" t="s">
        <v>87</v>
      </c>
      <c r="AY384" s="249" t="s">
        <v>127</v>
      </c>
    </row>
    <row r="385" spans="1:65" s="12" customFormat="1" ht="22.9" customHeight="1">
      <c r="B385" s="178"/>
      <c r="C385" s="179"/>
      <c r="D385" s="180" t="s">
        <v>79</v>
      </c>
      <c r="E385" s="192" t="s">
        <v>620</v>
      </c>
      <c r="F385" s="192" t="s">
        <v>621</v>
      </c>
      <c r="G385" s="179"/>
      <c r="H385" s="179"/>
      <c r="I385" s="182"/>
      <c r="J385" s="193">
        <f>BK385</f>
        <v>0</v>
      </c>
      <c r="K385" s="179"/>
      <c r="L385" s="184"/>
      <c r="M385" s="185"/>
      <c r="N385" s="186"/>
      <c r="O385" s="186"/>
      <c r="P385" s="187">
        <f>SUM(P386:P399)</f>
        <v>0</v>
      </c>
      <c r="Q385" s="186"/>
      <c r="R385" s="187">
        <f>SUM(R386:R399)</f>
        <v>0.15248239999999999</v>
      </c>
      <c r="S385" s="186"/>
      <c r="T385" s="188">
        <f>SUM(T386:T399)</f>
        <v>0.1912818</v>
      </c>
      <c r="AR385" s="189" t="s">
        <v>89</v>
      </c>
      <c r="AT385" s="190" t="s">
        <v>79</v>
      </c>
      <c r="AU385" s="190" t="s">
        <v>87</v>
      </c>
      <c r="AY385" s="189" t="s">
        <v>127</v>
      </c>
      <c r="BK385" s="191">
        <f>SUM(BK386:BK399)</f>
        <v>0</v>
      </c>
    </row>
    <row r="386" spans="1:65" s="2" customFormat="1" ht="24" customHeight="1">
      <c r="A386" s="36"/>
      <c r="B386" s="37"/>
      <c r="C386" s="219" t="s">
        <v>622</v>
      </c>
      <c r="D386" s="219" t="s">
        <v>254</v>
      </c>
      <c r="E386" s="220" t="s">
        <v>623</v>
      </c>
      <c r="F386" s="221" t="s">
        <v>624</v>
      </c>
      <c r="G386" s="222" t="s">
        <v>306</v>
      </c>
      <c r="H386" s="223">
        <v>114.54</v>
      </c>
      <c r="I386" s="224"/>
      <c r="J386" s="225">
        <f>ROUND(I386*H386,2)</f>
        <v>0</v>
      </c>
      <c r="K386" s="221" t="s">
        <v>258</v>
      </c>
      <c r="L386" s="41"/>
      <c r="M386" s="226" t="s">
        <v>42</v>
      </c>
      <c r="N386" s="227" t="s">
        <v>51</v>
      </c>
      <c r="O386" s="66"/>
      <c r="P386" s="204">
        <f>O386*H386</f>
        <v>0</v>
      </c>
      <c r="Q386" s="204">
        <v>0</v>
      </c>
      <c r="R386" s="204">
        <f>Q386*H386</f>
        <v>0</v>
      </c>
      <c r="S386" s="204">
        <v>1.67E-3</v>
      </c>
      <c r="T386" s="205">
        <f>S386*H386</f>
        <v>0.1912818</v>
      </c>
      <c r="U386" s="36"/>
      <c r="V386" s="36"/>
      <c r="W386" s="36"/>
      <c r="X386" s="36"/>
      <c r="Y386" s="36"/>
      <c r="Z386" s="36"/>
      <c r="AA386" s="36"/>
      <c r="AB386" s="36"/>
      <c r="AC386" s="36"/>
      <c r="AD386" s="36"/>
      <c r="AE386" s="36"/>
      <c r="AR386" s="206" t="s">
        <v>190</v>
      </c>
      <c r="AT386" s="206" t="s">
        <v>254</v>
      </c>
      <c r="AU386" s="206" t="s">
        <v>89</v>
      </c>
      <c r="AY386" s="18" t="s">
        <v>127</v>
      </c>
      <c r="BE386" s="207">
        <f>IF(N386="základní",J386,0)</f>
        <v>0</v>
      </c>
      <c r="BF386" s="207">
        <f>IF(N386="snížená",J386,0)</f>
        <v>0</v>
      </c>
      <c r="BG386" s="207">
        <f>IF(N386="zákl. přenesená",J386,0)</f>
        <v>0</v>
      </c>
      <c r="BH386" s="207">
        <f>IF(N386="sníž. přenesená",J386,0)</f>
        <v>0</v>
      </c>
      <c r="BI386" s="207">
        <f>IF(N386="nulová",J386,0)</f>
        <v>0</v>
      </c>
      <c r="BJ386" s="18" t="s">
        <v>87</v>
      </c>
      <c r="BK386" s="207">
        <f>ROUND(I386*H386,2)</f>
        <v>0</v>
      </c>
      <c r="BL386" s="18" t="s">
        <v>190</v>
      </c>
      <c r="BM386" s="206" t="s">
        <v>625</v>
      </c>
    </row>
    <row r="387" spans="1:65" s="13" customFormat="1" ht="11.25">
      <c r="B387" s="228"/>
      <c r="C387" s="229"/>
      <c r="D387" s="208" t="s">
        <v>261</v>
      </c>
      <c r="E387" s="230" t="s">
        <v>42</v>
      </c>
      <c r="F387" s="231" t="s">
        <v>626</v>
      </c>
      <c r="G387" s="229"/>
      <c r="H387" s="232">
        <v>29.5</v>
      </c>
      <c r="I387" s="233"/>
      <c r="J387" s="229"/>
      <c r="K387" s="229"/>
      <c r="L387" s="234"/>
      <c r="M387" s="235"/>
      <c r="N387" s="236"/>
      <c r="O387" s="236"/>
      <c r="P387" s="236"/>
      <c r="Q387" s="236"/>
      <c r="R387" s="236"/>
      <c r="S387" s="236"/>
      <c r="T387" s="237"/>
      <c r="AT387" s="238" t="s">
        <v>261</v>
      </c>
      <c r="AU387" s="238" t="s">
        <v>89</v>
      </c>
      <c r="AV387" s="13" t="s">
        <v>89</v>
      </c>
      <c r="AW387" s="13" t="s">
        <v>40</v>
      </c>
      <c r="AX387" s="13" t="s">
        <v>80</v>
      </c>
      <c r="AY387" s="238" t="s">
        <v>127</v>
      </c>
    </row>
    <row r="388" spans="1:65" s="13" customFormat="1" ht="11.25">
      <c r="B388" s="228"/>
      <c r="C388" s="229"/>
      <c r="D388" s="208" t="s">
        <v>261</v>
      </c>
      <c r="E388" s="230" t="s">
        <v>42</v>
      </c>
      <c r="F388" s="231" t="s">
        <v>627</v>
      </c>
      <c r="G388" s="229"/>
      <c r="H388" s="232">
        <v>85.04</v>
      </c>
      <c r="I388" s="233"/>
      <c r="J388" s="229"/>
      <c r="K388" s="229"/>
      <c r="L388" s="234"/>
      <c r="M388" s="235"/>
      <c r="N388" s="236"/>
      <c r="O388" s="236"/>
      <c r="P388" s="236"/>
      <c r="Q388" s="236"/>
      <c r="R388" s="236"/>
      <c r="S388" s="236"/>
      <c r="T388" s="237"/>
      <c r="AT388" s="238" t="s">
        <v>261</v>
      </c>
      <c r="AU388" s="238" t="s">
        <v>89</v>
      </c>
      <c r="AV388" s="13" t="s">
        <v>89</v>
      </c>
      <c r="AW388" s="13" t="s">
        <v>40</v>
      </c>
      <c r="AX388" s="13" t="s">
        <v>80</v>
      </c>
      <c r="AY388" s="238" t="s">
        <v>127</v>
      </c>
    </row>
    <row r="389" spans="1:65" s="14" customFormat="1" ht="11.25">
      <c r="B389" s="239"/>
      <c r="C389" s="240"/>
      <c r="D389" s="208" t="s">
        <v>261</v>
      </c>
      <c r="E389" s="241" t="s">
        <v>42</v>
      </c>
      <c r="F389" s="242" t="s">
        <v>264</v>
      </c>
      <c r="G389" s="240"/>
      <c r="H389" s="243">
        <v>114.54</v>
      </c>
      <c r="I389" s="244"/>
      <c r="J389" s="240"/>
      <c r="K389" s="240"/>
      <c r="L389" s="245"/>
      <c r="M389" s="246"/>
      <c r="N389" s="247"/>
      <c r="O389" s="247"/>
      <c r="P389" s="247"/>
      <c r="Q389" s="247"/>
      <c r="R389" s="247"/>
      <c r="S389" s="247"/>
      <c r="T389" s="248"/>
      <c r="AT389" s="249" t="s">
        <v>261</v>
      </c>
      <c r="AU389" s="249" t="s">
        <v>89</v>
      </c>
      <c r="AV389" s="14" t="s">
        <v>259</v>
      </c>
      <c r="AW389" s="14" t="s">
        <v>40</v>
      </c>
      <c r="AX389" s="14" t="s">
        <v>87</v>
      </c>
      <c r="AY389" s="249" t="s">
        <v>127</v>
      </c>
    </row>
    <row r="390" spans="1:65" s="2" customFormat="1" ht="24" customHeight="1">
      <c r="A390" s="36"/>
      <c r="B390" s="37"/>
      <c r="C390" s="219" t="s">
        <v>628</v>
      </c>
      <c r="D390" s="219" t="s">
        <v>254</v>
      </c>
      <c r="E390" s="220" t="s">
        <v>629</v>
      </c>
      <c r="F390" s="221" t="s">
        <v>630</v>
      </c>
      <c r="G390" s="222" t="s">
        <v>306</v>
      </c>
      <c r="H390" s="223">
        <v>104.44</v>
      </c>
      <c r="I390" s="224"/>
      <c r="J390" s="225">
        <f>ROUND(I390*H390,2)</f>
        <v>0</v>
      </c>
      <c r="K390" s="221" t="s">
        <v>258</v>
      </c>
      <c r="L390" s="41"/>
      <c r="M390" s="226" t="s">
        <v>42</v>
      </c>
      <c r="N390" s="227" t="s">
        <v>51</v>
      </c>
      <c r="O390" s="66"/>
      <c r="P390" s="204">
        <f>O390*H390</f>
        <v>0</v>
      </c>
      <c r="Q390" s="204">
        <v>1.4599999999999999E-3</v>
      </c>
      <c r="R390" s="204">
        <f>Q390*H390</f>
        <v>0.15248239999999999</v>
      </c>
      <c r="S390" s="204">
        <v>0</v>
      </c>
      <c r="T390" s="205">
        <f>S390*H390</f>
        <v>0</v>
      </c>
      <c r="U390" s="36"/>
      <c r="V390" s="36"/>
      <c r="W390" s="36"/>
      <c r="X390" s="36"/>
      <c r="Y390" s="36"/>
      <c r="Z390" s="36"/>
      <c r="AA390" s="36"/>
      <c r="AB390" s="36"/>
      <c r="AC390" s="36"/>
      <c r="AD390" s="36"/>
      <c r="AE390" s="36"/>
      <c r="AR390" s="206" t="s">
        <v>190</v>
      </c>
      <c r="AT390" s="206" t="s">
        <v>254</v>
      </c>
      <c r="AU390" s="206" t="s">
        <v>89</v>
      </c>
      <c r="AY390" s="18" t="s">
        <v>127</v>
      </c>
      <c r="BE390" s="207">
        <f>IF(N390="základní",J390,0)</f>
        <v>0</v>
      </c>
      <c r="BF390" s="207">
        <f>IF(N390="snížená",J390,0)</f>
        <v>0</v>
      </c>
      <c r="BG390" s="207">
        <f>IF(N390="zákl. přenesená",J390,0)</f>
        <v>0</v>
      </c>
      <c r="BH390" s="207">
        <f>IF(N390="sníž. přenesená",J390,0)</f>
        <v>0</v>
      </c>
      <c r="BI390" s="207">
        <f>IF(N390="nulová",J390,0)</f>
        <v>0</v>
      </c>
      <c r="BJ390" s="18" t="s">
        <v>87</v>
      </c>
      <c r="BK390" s="207">
        <f>ROUND(I390*H390,2)</f>
        <v>0</v>
      </c>
      <c r="BL390" s="18" t="s">
        <v>190</v>
      </c>
      <c r="BM390" s="206" t="s">
        <v>631</v>
      </c>
    </row>
    <row r="391" spans="1:65" s="13" customFormat="1" ht="11.25">
      <c r="B391" s="228"/>
      <c r="C391" s="229"/>
      <c r="D391" s="208" t="s">
        <v>261</v>
      </c>
      <c r="E391" s="230" t="s">
        <v>42</v>
      </c>
      <c r="F391" s="231" t="s">
        <v>407</v>
      </c>
      <c r="G391" s="229"/>
      <c r="H391" s="232">
        <v>22.7</v>
      </c>
      <c r="I391" s="233"/>
      <c r="J391" s="229"/>
      <c r="K391" s="229"/>
      <c r="L391" s="234"/>
      <c r="M391" s="235"/>
      <c r="N391" s="236"/>
      <c r="O391" s="236"/>
      <c r="P391" s="236"/>
      <c r="Q391" s="236"/>
      <c r="R391" s="236"/>
      <c r="S391" s="236"/>
      <c r="T391" s="237"/>
      <c r="AT391" s="238" t="s">
        <v>261</v>
      </c>
      <c r="AU391" s="238" t="s">
        <v>89</v>
      </c>
      <c r="AV391" s="13" t="s">
        <v>89</v>
      </c>
      <c r="AW391" s="13" t="s">
        <v>40</v>
      </c>
      <c r="AX391" s="13" t="s">
        <v>80</v>
      </c>
      <c r="AY391" s="238" t="s">
        <v>127</v>
      </c>
    </row>
    <row r="392" spans="1:65" s="13" customFormat="1" ht="22.5">
      <c r="B392" s="228"/>
      <c r="C392" s="229"/>
      <c r="D392" s="208" t="s">
        <v>261</v>
      </c>
      <c r="E392" s="230" t="s">
        <v>42</v>
      </c>
      <c r="F392" s="231" t="s">
        <v>408</v>
      </c>
      <c r="G392" s="229"/>
      <c r="H392" s="232">
        <v>81.739999999999995</v>
      </c>
      <c r="I392" s="233"/>
      <c r="J392" s="229"/>
      <c r="K392" s="229"/>
      <c r="L392" s="234"/>
      <c r="M392" s="235"/>
      <c r="N392" s="236"/>
      <c r="O392" s="236"/>
      <c r="P392" s="236"/>
      <c r="Q392" s="236"/>
      <c r="R392" s="236"/>
      <c r="S392" s="236"/>
      <c r="T392" s="237"/>
      <c r="AT392" s="238" t="s">
        <v>261</v>
      </c>
      <c r="AU392" s="238" t="s">
        <v>89</v>
      </c>
      <c r="AV392" s="13" t="s">
        <v>89</v>
      </c>
      <c r="AW392" s="13" t="s">
        <v>40</v>
      </c>
      <c r="AX392" s="13" t="s">
        <v>80</v>
      </c>
      <c r="AY392" s="238" t="s">
        <v>127</v>
      </c>
    </row>
    <row r="393" spans="1:65" s="14" customFormat="1" ht="11.25">
      <c r="B393" s="239"/>
      <c r="C393" s="240"/>
      <c r="D393" s="208" t="s">
        <v>261</v>
      </c>
      <c r="E393" s="241" t="s">
        <v>42</v>
      </c>
      <c r="F393" s="242" t="s">
        <v>264</v>
      </c>
      <c r="G393" s="240"/>
      <c r="H393" s="243">
        <v>104.44</v>
      </c>
      <c r="I393" s="244"/>
      <c r="J393" s="240"/>
      <c r="K393" s="240"/>
      <c r="L393" s="245"/>
      <c r="M393" s="246"/>
      <c r="N393" s="247"/>
      <c r="O393" s="247"/>
      <c r="P393" s="247"/>
      <c r="Q393" s="247"/>
      <c r="R393" s="247"/>
      <c r="S393" s="247"/>
      <c r="T393" s="248"/>
      <c r="AT393" s="249" t="s">
        <v>261</v>
      </c>
      <c r="AU393" s="249" t="s">
        <v>89</v>
      </c>
      <c r="AV393" s="14" t="s">
        <v>259</v>
      </c>
      <c r="AW393" s="14" t="s">
        <v>40</v>
      </c>
      <c r="AX393" s="14" t="s">
        <v>87</v>
      </c>
      <c r="AY393" s="249" t="s">
        <v>127</v>
      </c>
    </row>
    <row r="394" spans="1:65" s="2" customFormat="1" ht="48" customHeight="1">
      <c r="A394" s="36"/>
      <c r="B394" s="37"/>
      <c r="C394" s="219" t="s">
        <v>632</v>
      </c>
      <c r="D394" s="219" t="s">
        <v>254</v>
      </c>
      <c r="E394" s="220" t="s">
        <v>633</v>
      </c>
      <c r="F394" s="221" t="s">
        <v>634</v>
      </c>
      <c r="G394" s="222" t="s">
        <v>273</v>
      </c>
      <c r="H394" s="223">
        <v>152</v>
      </c>
      <c r="I394" s="224"/>
      <c r="J394" s="225">
        <f>ROUND(I394*H394,2)</f>
        <v>0</v>
      </c>
      <c r="K394" s="221" t="s">
        <v>258</v>
      </c>
      <c r="L394" s="41"/>
      <c r="M394" s="226" t="s">
        <v>42</v>
      </c>
      <c r="N394" s="227" t="s">
        <v>51</v>
      </c>
      <c r="O394" s="66"/>
      <c r="P394" s="204">
        <f>O394*H394</f>
        <v>0</v>
      </c>
      <c r="Q394" s="204">
        <v>0</v>
      </c>
      <c r="R394" s="204">
        <f>Q394*H394</f>
        <v>0</v>
      </c>
      <c r="S394" s="204">
        <v>0</v>
      </c>
      <c r="T394" s="205">
        <f>S394*H394</f>
        <v>0</v>
      </c>
      <c r="U394" s="36"/>
      <c r="V394" s="36"/>
      <c r="W394" s="36"/>
      <c r="X394" s="36"/>
      <c r="Y394" s="36"/>
      <c r="Z394" s="36"/>
      <c r="AA394" s="36"/>
      <c r="AB394" s="36"/>
      <c r="AC394" s="36"/>
      <c r="AD394" s="36"/>
      <c r="AE394" s="36"/>
      <c r="AR394" s="206" t="s">
        <v>190</v>
      </c>
      <c r="AT394" s="206" t="s">
        <v>254</v>
      </c>
      <c r="AU394" s="206" t="s">
        <v>89</v>
      </c>
      <c r="AY394" s="18" t="s">
        <v>127</v>
      </c>
      <c r="BE394" s="207">
        <f>IF(N394="základní",J394,0)</f>
        <v>0</v>
      </c>
      <c r="BF394" s="207">
        <f>IF(N394="snížená",J394,0)</f>
        <v>0</v>
      </c>
      <c r="BG394" s="207">
        <f>IF(N394="zákl. přenesená",J394,0)</f>
        <v>0</v>
      </c>
      <c r="BH394" s="207">
        <f>IF(N394="sníž. přenesená",J394,0)</f>
        <v>0</v>
      </c>
      <c r="BI394" s="207">
        <f>IF(N394="nulová",J394,0)</f>
        <v>0</v>
      </c>
      <c r="BJ394" s="18" t="s">
        <v>87</v>
      </c>
      <c r="BK394" s="207">
        <f>ROUND(I394*H394,2)</f>
        <v>0</v>
      </c>
      <c r="BL394" s="18" t="s">
        <v>190</v>
      </c>
      <c r="BM394" s="206" t="s">
        <v>635</v>
      </c>
    </row>
    <row r="395" spans="1:65" s="13" customFormat="1" ht="11.25">
      <c r="B395" s="228"/>
      <c r="C395" s="229"/>
      <c r="D395" s="208" t="s">
        <v>261</v>
      </c>
      <c r="E395" s="230" t="s">
        <v>42</v>
      </c>
      <c r="F395" s="231" t="s">
        <v>636</v>
      </c>
      <c r="G395" s="229"/>
      <c r="H395" s="232">
        <v>40</v>
      </c>
      <c r="I395" s="233"/>
      <c r="J395" s="229"/>
      <c r="K395" s="229"/>
      <c r="L395" s="234"/>
      <c r="M395" s="235"/>
      <c r="N395" s="236"/>
      <c r="O395" s="236"/>
      <c r="P395" s="236"/>
      <c r="Q395" s="236"/>
      <c r="R395" s="236"/>
      <c r="S395" s="236"/>
      <c r="T395" s="237"/>
      <c r="AT395" s="238" t="s">
        <v>261</v>
      </c>
      <c r="AU395" s="238" t="s">
        <v>89</v>
      </c>
      <c r="AV395" s="13" t="s">
        <v>89</v>
      </c>
      <c r="AW395" s="13" t="s">
        <v>40</v>
      </c>
      <c r="AX395" s="13" t="s">
        <v>80</v>
      </c>
      <c r="AY395" s="238" t="s">
        <v>127</v>
      </c>
    </row>
    <row r="396" spans="1:65" s="13" customFormat="1" ht="11.25">
      <c r="B396" s="228"/>
      <c r="C396" s="229"/>
      <c r="D396" s="208" t="s">
        <v>261</v>
      </c>
      <c r="E396" s="230" t="s">
        <v>42</v>
      </c>
      <c r="F396" s="231" t="s">
        <v>637</v>
      </c>
      <c r="G396" s="229"/>
      <c r="H396" s="232">
        <v>112</v>
      </c>
      <c r="I396" s="233"/>
      <c r="J396" s="229"/>
      <c r="K396" s="229"/>
      <c r="L396" s="234"/>
      <c r="M396" s="235"/>
      <c r="N396" s="236"/>
      <c r="O396" s="236"/>
      <c r="P396" s="236"/>
      <c r="Q396" s="236"/>
      <c r="R396" s="236"/>
      <c r="S396" s="236"/>
      <c r="T396" s="237"/>
      <c r="AT396" s="238" t="s">
        <v>261</v>
      </c>
      <c r="AU396" s="238" t="s">
        <v>89</v>
      </c>
      <c r="AV396" s="13" t="s">
        <v>89</v>
      </c>
      <c r="AW396" s="13" t="s">
        <v>40</v>
      </c>
      <c r="AX396" s="13" t="s">
        <v>80</v>
      </c>
      <c r="AY396" s="238" t="s">
        <v>127</v>
      </c>
    </row>
    <row r="397" spans="1:65" s="14" customFormat="1" ht="11.25">
      <c r="B397" s="239"/>
      <c r="C397" s="240"/>
      <c r="D397" s="208" t="s">
        <v>261</v>
      </c>
      <c r="E397" s="241" t="s">
        <v>42</v>
      </c>
      <c r="F397" s="242" t="s">
        <v>264</v>
      </c>
      <c r="G397" s="240"/>
      <c r="H397" s="243">
        <v>152</v>
      </c>
      <c r="I397" s="244"/>
      <c r="J397" s="240"/>
      <c r="K397" s="240"/>
      <c r="L397" s="245"/>
      <c r="M397" s="246"/>
      <c r="N397" s="247"/>
      <c r="O397" s="247"/>
      <c r="P397" s="247"/>
      <c r="Q397" s="247"/>
      <c r="R397" s="247"/>
      <c r="S397" s="247"/>
      <c r="T397" s="248"/>
      <c r="AT397" s="249" t="s">
        <v>261</v>
      </c>
      <c r="AU397" s="249" t="s">
        <v>89</v>
      </c>
      <c r="AV397" s="14" t="s">
        <v>259</v>
      </c>
      <c r="AW397" s="14" t="s">
        <v>40</v>
      </c>
      <c r="AX397" s="14" t="s">
        <v>87</v>
      </c>
      <c r="AY397" s="249" t="s">
        <v>127</v>
      </c>
    </row>
    <row r="398" spans="1:65" s="2" customFormat="1" ht="48" customHeight="1">
      <c r="A398" s="36"/>
      <c r="B398" s="37"/>
      <c r="C398" s="219" t="s">
        <v>638</v>
      </c>
      <c r="D398" s="219" t="s">
        <v>254</v>
      </c>
      <c r="E398" s="220" t="s">
        <v>639</v>
      </c>
      <c r="F398" s="221" t="s">
        <v>640</v>
      </c>
      <c r="G398" s="222" t="s">
        <v>496</v>
      </c>
      <c r="H398" s="223">
        <v>0.152</v>
      </c>
      <c r="I398" s="224"/>
      <c r="J398" s="225">
        <f>ROUND(I398*H398,2)</f>
        <v>0</v>
      </c>
      <c r="K398" s="221" t="s">
        <v>258</v>
      </c>
      <c r="L398" s="41"/>
      <c r="M398" s="226" t="s">
        <v>42</v>
      </c>
      <c r="N398" s="227" t="s">
        <v>51</v>
      </c>
      <c r="O398" s="66"/>
      <c r="P398" s="204">
        <f>O398*H398</f>
        <v>0</v>
      </c>
      <c r="Q398" s="204">
        <v>0</v>
      </c>
      <c r="R398" s="204">
        <f>Q398*H398</f>
        <v>0</v>
      </c>
      <c r="S398" s="204">
        <v>0</v>
      </c>
      <c r="T398" s="205">
        <f>S398*H398</f>
        <v>0</v>
      </c>
      <c r="U398" s="36"/>
      <c r="V398" s="36"/>
      <c r="W398" s="36"/>
      <c r="X398" s="36"/>
      <c r="Y398" s="36"/>
      <c r="Z398" s="36"/>
      <c r="AA398" s="36"/>
      <c r="AB398" s="36"/>
      <c r="AC398" s="36"/>
      <c r="AD398" s="36"/>
      <c r="AE398" s="36"/>
      <c r="AR398" s="206" t="s">
        <v>190</v>
      </c>
      <c r="AT398" s="206" t="s">
        <v>254</v>
      </c>
      <c r="AU398" s="206" t="s">
        <v>89</v>
      </c>
      <c r="AY398" s="18" t="s">
        <v>127</v>
      </c>
      <c r="BE398" s="207">
        <f>IF(N398="základní",J398,0)</f>
        <v>0</v>
      </c>
      <c r="BF398" s="207">
        <f>IF(N398="snížená",J398,0)</f>
        <v>0</v>
      </c>
      <c r="BG398" s="207">
        <f>IF(N398="zákl. přenesená",J398,0)</f>
        <v>0</v>
      </c>
      <c r="BH398" s="207">
        <f>IF(N398="sníž. přenesená",J398,0)</f>
        <v>0</v>
      </c>
      <c r="BI398" s="207">
        <f>IF(N398="nulová",J398,0)</f>
        <v>0</v>
      </c>
      <c r="BJ398" s="18" t="s">
        <v>87</v>
      </c>
      <c r="BK398" s="207">
        <f>ROUND(I398*H398,2)</f>
        <v>0</v>
      </c>
      <c r="BL398" s="18" t="s">
        <v>190</v>
      </c>
      <c r="BM398" s="206" t="s">
        <v>641</v>
      </c>
    </row>
    <row r="399" spans="1:65" s="2" customFormat="1" ht="126.75">
      <c r="A399" s="36"/>
      <c r="B399" s="37"/>
      <c r="C399" s="38"/>
      <c r="D399" s="208" t="s">
        <v>275</v>
      </c>
      <c r="E399" s="38"/>
      <c r="F399" s="209" t="s">
        <v>642</v>
      </c>
      <c r="G399" s="38"/>
      <c r="H399" s="38"/>
      <c r="I399" s="117"/>
      <c r="J399" s="38"/>
      <c r="K399" s="38"/>
      <c r="L399" s="41"/>
      <c r="M399" s="210"/>
      <c r="N399" s="211"/>
      <c r="O399" s="66"/>
      <c r="P399" s="66"/>
      <c r="Q399" s="66"/>
      <c r="R399" s="66"/>
      <c r="S399" s="66"/>
      <c r="T399" s="67"/>
      <c r="U399" s="36"/>
      <c r="V399" s="36"/>
      <c r="W399" s="36"/>
      <c r="X399" s="36"/>
      <c r="Y399" s="36"/>
      <c r="Z399" s="36"/>
      <c r="AA399" s="36"/>
      <c r="AB399" s="36"/>
      <c r="AC399" s="36"/>
      <c r="AD399" s="36"/>
      <c r="AE399" s="36"/>
      <c r="AT399" s="18" t="s">
        <v>275</v>
      </c>
      <c r="AU399" s="18" t="s">
        <v>89</v>
      </c>
    </row>
    <row r="400" spans="1:65" s="12" customFormat="1" ht="22.9" customHeight="1">
      <c r="B400" s="178"/>
      <c r="C400" s="179"/>
      <c r="D400" s="180" t="s">
        <v>79</v>
      </c>
      <c r="E400" s="192" t="s">
        <v>643</v>
      </c>
      <c r="F400" s="192" t="s">
        <v>644</v>
      </c>
      <c r="G400" s="179"/>
      <c r="H400" s="179"/>
      <c r="I400" s="182"/>
      <c r="J400" s="193">
        <f>BK400</f>
        <v>0</v>
      </c>
      <c r="K400" s="179"/>
      <c r="L400" s="184"/>
      <c r="M400" s="185"/>
      <c r="N400" s="186"/>
      <c r="O400" s="186"/>
      <c r="P400" s="187">
        <f>SUM(P401:P474)</f>
        <v>0</v>
      </c>
      <c r="Q400" s="186"/>
      <c r="R400" s="187">
        <f>SUM(R401:R474)</f>
        <v>5.1243724000000004</v>
      </c>
      <c r="S400" s="186"/>
      <c r="T400" s="188">
        <f>SUM(T401:T474)</f>
        <v>0</v>
      </c>
      <c r="AR400" s="189" t="s">
        <v>89</v>
      </c>
      <c r="AT400" s="190" t="s">
        <v>79</v>
      </c>
      <c r="AU400" s="190" t="s">
        <v>87</v>
      </c>
      <c r="AY400" s="189" t="s">
        <v>127</v>
      </c>
      <c r="BK400" s="191">
        <f>SUM(BK401:BK474)</f>
        <v>0</v>
      </c>
    </row>
    <row r="401" spans="1:65" s="2" customFormat="1" ht="24" customHeight="1">
      <c r="A401" s="36"/>
      <c r="B401" s="37"/>
      <c r="C401" s="219" t="s">
        <v>645</v>
      </c>
      <c r="D401" s="219" t="s">
        <v>254</v>
      </c>
      <c r="E401" s="220" t="s">
        <v>646</v>
      </c>
      <c r="F401" s="221" t="s">
        <v>647</v>
      </c>
      <c r="G401" s="222" t="s">
        <v>257</v>
      </c>
      <c r="H401" s="223">
        <v>100.8</v>
      </c>
      <c r="I401" s="224"/>
      <c r="J401" s="225">
        <f>ROUND(I401*H401,2)</f>
        <v>0</v>
      </c>
      <c r="K401" s="221" t="s">
        <v>258</v>
      </c>
      <c r="L401" s="41"/>
      <c r="M401" s="226" t="s">
        <v>42</v>
      </c>
      <c r="N401" s="227" t="s">
        <v>51</v>
      </c>
      <c r="O401" s="66"/>
      <c r="P401" s="204">
        <f>O401*H401</f>
        <v>0</v>
      </c>
      <c r="Q401" s="204">
        <v>2.7E-4</v>
      </c>
      <c r="R401" s="204">
        <f>Q401*H401</f>
        <v>2.7216000000000001E-2</v>
      </c>
      <c r="S401" s="204">
        <v>0</v>
      </c>
      <c r="T401" s="205">
        <f>S401*H401</f>
        <v>0</v>
      </c>
      <c r="U401" s="36"/>
      <c r="V401" s="36"/>
      <c r="W401" s="36"/>
      <c r="X401" s="36"/>
      <c r="Y401" s="36"/>
      <c r="Z401" s="36"/>
      <c r="AA401" s="36"/>
      <c r="AB401" s="36"/>
      <c r="AC401" s="36"/>
      <c r="AD401" s="36"/>
      <c r="AE401" s="36"/>
      <c r="AR401" s="206" t="s">
        <v>190</v>
      </c>
      <c r="AT401" s="206" t="s">
        <v>254</v>
      </c>
      <c r="AU401" s="206" t="s">
        <v>89</v>
      </c>
      <c r="AY401" s="18" t="s">
        <v>127</v>
      </c>
      <c r="BE401" s="207">
        <f>IF(N401="základní",J401,0)</f>
        <v>0</v>
      </c>
      <c r="BF401" s="207">
        <f>IF(N401="snížená",J401,0)</f>
        <v>0</v>
      </c>
      <c r="BG401" s="207">
        <f>IF(N401="zákl. přenesená",J401,0)</f>
        <v>0</v>
      </c>
      <c r="BH401" s="207">
        <f>IF(N401="sníž. přenesená",J401,0)</f>
        <v>0</v>
      </c>
      <c r="BI401" s="207">
        <f>IF(N401="nulová",J401,0)</f>
        <v>0</v>
      </c>
      <c r="BJ401" s="18" t="s">
        <v>87</v>
      </c>
      <c r="BK401" s="207">
        <f>ROUND(I401*H401,2)</f>
        <v>0</v>
      </c>
      <c r="BL401" s="18" t="s">
        <v>190</v>
      </c>
      <c r="BM401" s="206" t="s">
        <v>648</v>
      </c>
    </row>
    <row r="402" spans="1:65" s="2" customFormat="1" ht="107.25">
      <c r="A402" s="36"/>
      <c r="B402" s="37"/>
      <c r="C402" s="38"/>
      <c r="D402" s="208" t="s">
        <v>275</v>
      </c>
      <c r="E402" s="38"/>
      <c r="F402" s="209" t="s">
        <v>649</v>
      </c>
      <c r="G402" s="38"/>
      <c r="H402" s="38"/>
      <c r="I402" s="117"/>
      <c r="J402" s="38"/>
      <c r="K402" s="38"/>
      <c r="L402" s="41"/>
      <c r="M402" s="210"/>
      <c r="N402" s="211"/>
      <c r="O402" s="66"/>
      <c r="P402" s="66"/>
      <c r="Q402" s="66"/>
      <c r="R402" s="66"/>
      <c r="S402" s="66"/>
      <c r="T402" s="67"/>
      <c r="U402" s="36"/>
      <c r="V402" s="36"/>
      <c r="W402" s="36"/>
      <c r="X402" s="36"/>
      <c r="Y402" s="36"/>
      <c r="Z402" s="36"/>
      <c r="AA402" s="36"/>
      <c r="AB402" s="36"/>
      <c r="AC402" s="36"/>
      <c r="AD402" s="36"/>
      <c r="AE402" s="36"/>
      <c r="AT402" s="18" t="s">
        <v>275</v>
      </c>
      <c r="AU402" s="18" t="s">
        <v>89</v>
      </c>
    </row>
    <row r="403" spans="1:65" s="13" customFormat="1" ht="11.25">
      <c r="B403" s="228"/>
      <c r="C403" s="229"/>
      <c r="D403" s="208" t="s">
        <v>261</v>
      </c>
      <c r="E403" s="230" t="s">
        <v>42</v>
      </c>
      <c r="F403" s="231" t="s">
        <v>650</v>
      </c>
      <c r="G403" s="229"/>
      <c r="H403" s="232">
        <v>19.350000000000001</v>
      </c>
      <c r="I403" s="233"/>
      <c r="J403" s="229"/>
      <c r="K403" s="229"/>
      <c r="L403" s="234"/>
      <c r="M403" s="235"/>
      <c r="N403" s="236"/>
      <c r="O403" s="236"/>
      <c r="P403" s="236"/>
      <c r="Q403" s="236"/>
      <c r="R403" s="236"/>
      <c r="S403" s="236"/>
      <c r="T403" s="237"/>
      <c r="AT403" s="238" t="s">
        <v>261</v>
      </c>
      <c r="AU403" s="238" t="s">
        <v>89</v>
      </c>
      <c r="AV403" s="13" t="s">
        <v>89</v>
      </c>
      <c r="AW403" s="13" t="s">
        <v>40</v>
      </c>
      <c r="AX403" s="13" t="s">
        <v>80</v>
      </c>
      <c r="AY403" s="238" t="s">
        <v>127</v>
      </c>
    </row>
    <row r="404" spans="1:65" s="13" customFormat="1" ht="11.25">
      <c r="B404" s="228"/>
      <c r="C404" s="229"/>
      <c r="D404" s="208" t="s">
        <v>261</v>
      </c>
      <c r="E404" s="230" t="s">
        <v>42</v>
      </c>
      <c r="F404" s="231" t="s">
        <v>651</v>
      </c>
      <c r="G404" s="229"/>
      <c r="H404" s="232">
        <v>81.45</v>
      </c>
      <c r="I404" s="233"/>
      <c r="J404" s="229"/>
      <c r="K404" s="229"/>
      <c r="L404" s="234"/>
      <c r="M404" s="235"/>
      <c r="N404" s="236"/>
      <c r="O404" s="236"/>
      <c r="P404" s="236"/>
      <c r="Q404" s="236"/>
      <c r="R404" s="236"/>
      <c r="S404" s="236"/>
      <c r="T404" s="237"/>
      <c r="AT404" s="238" t="s">
        <v>261</v>
      </c>
      <c r="AU404" s="238" t="s">
        <v>89</v>
      </c>
      <c r="AV404" s="13" t="s">
        <v>89</v>
      </c>
      <c r="AW404" s="13" t="s">
        <v>40</v>
      </c>
      <c r="AX404" s="13" t="s">
        <v>80</v>
      </c>
      <c r="AY404" s="238" t="s">
        <v>127</v>
      </c>
    </row>
    <row r="405" spans="1:65" s="14" customFormat="1" ht="11.25">
      <c r="B405" s="239"/>
      <c r="C405" s="240"/>
      <c r="D405" s="208" t="s">
        <v>261</v>
      </c>
      <c r="E405" s="241" t="s">
        <v>42</v>
      </c>
      <c r="F405" s="242" t="s">
        <v>264</v>
      </c>
      <c r="G405" s="240"/>
      <c r="H405" s="243">
        <v>100.8</v>
      </c>
      <c r="I405" s="244"/>
      <c r="J405" s="240"/>
      <c r="K405" s="240"/>
      <c r="L405" s="245"/>
      <c r="M405" s="246"/>
      <c r="N405" s="247"/>
      <c r="O405" s="247"/>
      <c r="P405" s="247"/>
      <c r="Q405" s="247"/>
      <c r="R405" s="247"/>
      <c r="S405" s="247"/>
      <c r="T405" s="248"/>
      <c r="AT405" s="249" t="s">
        <v>261</v>
      </c>
      <c r="AU405" s="249" t="s">
        <v>89</v>
      </c>
      <c r="AV405" s="14" t="s">
        <v>259</v>
      </c>
      <c r="AW405" s="14" t="s">
        <v>40</v>
      </c>
      <c r="AX405" s="14" t="s">
        <v>87</v>
      </c>
      <c r="AY405" s="249" t="s">
        <v>127</v>
      </c>
    </row>
    <row r="406" spans="1:65" s="2" customFormat="1" ht="24" customHeight="1">
      <c r="A406" s="36"/>
      <c r="B406" s="37"/>
      <c r="C406" s="194" t="s">
        <v>652</v>
      </c>
      <c r="D406" s="194" t="s">
        <v>130</v>
      </c>
      <c r="E406" s="195" t="s">
        <v>653</v>
      </c>
      <c r="F406" s="196" t="s">
        <v>654</v>
      </c>
      <c r="G406" s="197" t="s">
        <v>273</v>
      </c>
      <c r="H406" s="198">
        <v>10</v>
      </c>
      <c r="I406" s="199"/>
      <c r="J406" s="200">
        <f>ROUND(I406*H406,2)</f>
        <v>0</v>
      </c>
      <c r="K406" s="196" t="s">
        <v>42</v>
      </c>
      <c r="L406" s="201"/>
      <c r="M406" s="202" t="s">
        <v>42</v>
      </c>
      <c r="N406" s="203" t="s">
        <v>51</v>
      </c>
      <c r="O406" s="66"/>
      <c r="P406" s="204">
        <f>O406*H406</f>
        <v>0</v>
      </c>
      <c r="Q406" s="204">
        <v>2.4E-2</v>
      </c>
      <c r="R406" s="204">
        <f>Q406*H406</f>
        <v>0.24</v>
      </c>
      <c r="S406" s="204">
        <v>0</v>
      </c>
      <c r="T406" s="205">
        <f>S406*H406</f>
        <v>0</v>
      </c>
      <c r="U406" s="36"/>
      <c r="V406" s="36"/>
      <c r="W406" s="36"/>
      <c r="X406" s="36"/>
      <c r="Y406" s="36"/>
      <c r="Z406" s="36"/>
      <c r="AA406" s="36"/>
      <c r="AB406" s="36"/>
      <c r="AC406" s="36"/>
      <c r="AD406" s="36"/>
      <c r="AE406" s="36"/>
      <c r="AR406" s="206" t="s">
        <v>556</v>
      </c>
      <c r="AT406" s="206" t="s">
        <v>130</v>
      </c>
      <c r="AU406" s="206" t="s">
        <v>89</v>
      </c>
      <c r="AY406" s="18" t="s">
        <v>127</v>
      </c>
      <c r="BE406" s="207">
        <f>IF(N406="základní",J406,0)</f>
        <v>0</v>
      </c>
      <c r="BF406" s="207">
        <f>IF(N406="snížená",J406,0)</f>
        <v>0</v>
      </c>
      <c r="BG406" s="207">
        <f>IF(N406="zákl. přenesená",J406,0)</f>
        <v>0</v>
      </c>
      <c r="BH406" s="207">
        <f>IF(N406="sníž. přenesená",J406,0)</f>
        <v>0</v>
      </c>
      <c r="BI406" s="207">
        <f>IF(N406="nulová",J406,0)</f>
        <v>0</v>
      </c>
      <c r="BJ406" s="18" t="s">
        <v>87</v>
      </c>
      <c r="BK406" s="207">
        <f>ROUND(I406*H406,2)</f>
        <v>0</v>
      </c>
      <c r="BL406" s="18" t="s">
        <v>190</v>
      </c>
      <c r="BM406" s="206" t="s">
        <v>655</v>
      </c>
    </row>
    <row r="407" spans="1:65" s="2" customFormat="1" ht="29.25">
      <c r="A407" s="36"/>
      <c r="B407" s="37"/>
      <c r="C407" s="38"/>
      <c r="D407" s="208" t="s">
        <v>135</v>
      </c>
      <c r="E407" s="38"/>
      <c r="F407" s="209" t="s">
        <v>656</v>
      </c>
      <c r="G407" s="38"/>
      <c r="H407" s="38"/>
      <c r="I407" s="117"/>
      <c r="J407" s="38"/>
      <c r="K407" s="38"/>
      <c r="L407" s="41"/>
      <c r="M407" s="210"/>
      <c r="N407" s="211"/>
      <c r="O407" s="66"/>
      <c r="P407" s="66"/>
      <c r="Q407" s="66"/>
      <c r="R407" s="66"/>
      <c r="S407" s="66"/>
      <c r="T407" s="67"/>
      <c r="U407" s="36"/>
      <c r="V407" s="36"/>
      <c r="W407" s="36"/>
      <c r="X407" s="36"/>
      <c r="Y407" s="36"/>
      <c r="Z407" s="36"/>
      <c r="AA407" s="36"/>
      <c r="AB407" s="36"/>
      <c r="AC407" s="36"/>
      <c r="AD407" s="36"/>
      <c r="AE407" s="36"/>
      <c r="AT407" s="18" t="s">
        <v>135</v>
      </c>
      <c r="AU407" s="18" t="s">
        <v>89</v>
      </c>
    </row>
    <row r="408" spans="1:65" s="13" customFormat="1" ht="11.25">
      <c r="B408" s="228"/>
      <c r="C408" s="229"/>
      <c r="D408" s="208" t="s">
        <v>261</v>
      </c>
      <c r="E408" s="230" t="s">
        <v>42</v>
      </c>
      <c r="F408" s="231" t="s">
        <v>287</v>
      </c>
      <c r="G408" s="229"/>
      <c r="H408" s="232">
        <v>10</v>
      </c>
      <c r="I408" s="233"/>
      <c r="J408" s="229"/>
      <c r="K408" s="229"/>
      <c r="L408" s="234"/>
      <c r="M408" s="235"/>
      <c r="N408" s="236"/>
      <c r="O408" s="236"/>
      <c r="P408" s="236"/>
      <c r="Q408" s="236"/>
      <c r="R408" s="236"/>
      <c r="S408" s="236"/>
      <c r="T408" s="237"/>
      <c r="AT408" s="238" t="s">
        <v>261</v>
      </c>
      <c r="AU408" s="238" t="s">
        <v>89</v>
      </c>
      <c r="AV408" s="13" t="s">
        <v>89</v>
      </c>
      <c r="AW408" s="13" t="s">
        <v>40</v>
      </c>
      <c r="AX408" s="13" t="s">
        <v>80</v>
      </c>
      <c r="AY408" s="238" t="s">
        <v>127</v>
      </c>
    </row>
    <row r="409" spans="1:65" s="13" customFormat="1" ht="11.25">
      <c r="B409" s="228"/>
      <c r="C409" s="229"/>
      <c r="D409" s="208" t="s">
        <v>261</v>
      </c>
      <c r="E409" s="230" t="s">
        <v>42</v>
      </c>
      <c r="F409" s="231" t="s">
        <v>657</v>
      </c>
      <c r="G409" s="229"/>
      <c r="H409" s="232">
        <v>0</v>
      </c>
      <c r="I409" s="233"/>
      <c r="J409" s="229"/>
      <c r="K409" s="229"/>
      <c r="L409" s="234"/>
      <c r="M409" s="235"/>
      <c r="N409" s="236"/>
      <c r="O409" s="236"/>
      <c r="P409" s="236"/>
      <c r="Q409" s="236"/>
      <c r="R409" s="236"/>
      <c r="S409" s="236"/>
      <c r="T409" s="237"/>
      <c r="AT409" s="238" t="s">
        <v>261</v>
      </c>
      <c r="AU409" s="238" t="s">
        <v>89</v>
      </c>
      <c r="AV409" s="13" t="s">
        <v>89</v>
      </c>
      <c r="AW409" s="13" t="s">
        <v>40</v>
      </c>
      <c r="AX409" s="13" t="s">
        <v>80</v>
      </c>
      <c r="AY409" s="238" t="s">
        <v>127</v>
      </c>
    </row>
    <row r="410" spans="1:65" s="14" customFormat="1" ht="11.25">
      <c r="B410" s="239"/>
      <c r="C410" s="240"/>
      <c r="D410" s="208" t="s">
        <v>261</v>
      </c>
      <c r="E410" s="241" t="s">
        <v>42</v>
      </c>
      <c r="F410" s="242" t="s">
        <v>264</v>
      </c>
      <c r="G410" s="240"/>
      <c r="H410" s="243">
        <v>10</v>
      </c>
      <c r="I410" s="244"/>
      <c r="J410" s="240"/>
      <c r="K410" s="240"/>
      <c r="L410" s="245"/>
      <c r="M410" s="246"/>
      <c r="N410" s="247"/>
      <c r="O410" s="247"/>
      <c r="P410" s="247"/>
      <c r="Q410" s="247"/>
      <c r="R410" s="247"/>
      <c r="S410" s="247"/>
      <c r="T410" s="248"/>
      <c r="AT410" s="249" t="s">
        <v>261</v>
      </c>
      <c r="AU410" s="249" t="s">
        <v>89</v>
      </c>
      <c r="AV410" s="14" t="s">
        <v>259</v>
      </c>
      <c r="AW410" s="14" t="s">
        <v>40</v>
      </c>
      <c r="AX410" s="14" t="s">
        <v>87</v>
      </c>
      <c r="AY410" s="249" t="s">
        <v>127</v>
      </c>
    </row>
    <row r="411" spans="1:65" s="2" customFormat="1" ht="24" customHeight="1">
      <c r="A411" s="36"/>
      <c r="B411" s="37"/>
      <c r="C411" s="194" t="s">
        <v>658</v>
      </c>
      <c r="D411" s="194" t="s">
        <v>130</v>
      </c>
      <c r="E411" s="195" t="s">
        <v>659</v>
      </c>
      <c r="F411" s="196" t="s">
        <v>660</v>
      </c>
      <c r="G411" s="197" t="s">
        <v>273</v>
      </c>
      <c r="H411" s="198">
        <v>6</v>
      </c>
      <c r="I411" s="199"/>
      <c r="J411" s="200">
        <f>ROUND(I411*H411,2)</f>
        <v>0</v>
      </c>
      <c r="K411" s="196" t="s">
        <v>42</v>
      </c>
      <c r="L411" s="201"/>
      <c r="M411" s="202" t="s">
        <v>42</v>
      </c>
      <c r="N411" s="203" t="s">
        <v>51</v>
      </c>
      <c r="O411" s="66"/>
      <c r="P411" s="204">
        <f>O411*H411</f>
        <v>0</v>
      </c>
      <c r="Q411" s="204">
        <v>2.8000000000000001E-2</v>
      </c>
      <c r="R411" s="204">
        <f>Q411*H411</f>
        <v>0.16800000000000001</v>
      </c>
      <c r="S411" s="204">
        <v>0</v>
      </c>
      <c r="T411" s="205">
        <f>S411*H411</f>
        <v>0</v>
      </c>
      <c r="U411" s="36"/>
      <c r="V411" s="36"/>
      <c r="W411" s="36"/>
      <c r="X411" s="36"/>
      <c r="Y411" s="36"/>
      <c r="Z411" s="36"/>
      <c r="AA411" s="36"/>
      <c r="AB411" s="36"/>
      <c r="AC411" s="36"/>
      <c r="AD411" s="36"/>
      <c r="AE411" s="36"/>
      <c r="AR411" s="206" t="s">
        <v>556</v>
      </c>
      <c r="AT411" s="206" t="s">
        <v>130</v>
      </c>
      <c r="AU411" s="206" t="s">
        <v>89</v>
      </c>
      <c r="AY411" s="18" t="s">
        <v>127</v>
      </c>
      <c r="BE411" s="207">
        <f>IF(N411="základní",J411,0)</f>
        <v>0</v>
      </c>
      <c r="BF411" s="207">
        <f>IF(N411="snížená",J411,0)</f>
        <v>0</v>
      </c>
      <c r="BG411" s="207">
        <f>IF(N411="zákl. přenesená",J411,0)</f>
        <v>0</v>
      </c>
      <c r="BH411" s="207">
        <f>IF(N411="sníž. přenesená",J411,0)</f>
        <v>0</v>
      </c>
      <c r="BI411" s="207">
        <f>IF(N411="nulová",J411,0)</f>
        <v>0</v>
      </c>
      <c r="BJ411" s="18" t="s">
        <v>87</v>
      </c>
      <c r="BK411" s="207">
        <f>ROUND(I411*H411,2)</f>
        <v>0</v>
      </c>
      <c r="BL411" s="18" t="s">
        <v>190</v>
      </c>
      <c r="BM411" s="206" t="s">
        <v>661</v>
      </c>
    </row>
    <row r="412" spans="1:65" s="2" customFormat="1" ht="29.25">
      <c r="A412" s="36"/>
      <c r="B412" s="37"/>
      <c r="C412" s="38"/>
      <c r="D412" s="208" t="s">
        <v>135</v>
      </c>
      <c r="E412" s="38"/>
      <c r="F412" s="209" t="s">
        <v>656</v>
      </c>
      <c r="G412" s="38"/>
      <c r="H412" s="38"/>
      <c r="I412" s="117"/>
      <c r="J412" s="38"/>
      <c r="K412" s="38"/>
      <c r="L412" s="41"/>
      <c r="M412" s="210"/>
      <c r="N412" s="211"/>
      <c r="O412" s="66"/>
      <c r="P412" s="66"/>
      <c r="Q412" s="66"/>
      <c r="R412" s="66"/>
      <c r="S412" s="66"/>
      <c r="T412" s="67"/>
      <c r="U412" s="36"/>
      <c r="V412" s="36"/>
      <c r="W412" s="36"/>
      <c r="X412" s="36"/>
      <c r="Y412" s="36"/>
      <c r="Z412" s="36"/>
      <c r="AA412" s="36"/>
      <c r="AB412" s="36"/>
      <c r="AC412" s="36"/>
      <c r="AD412" s="36"/>
      <c r="AE412" s="36"/>
      <c r="AT412" s="18" t="s">
        <v>135</v>
      </c>
      <c r="AU412" s="18" t="s">
        <v>89</v>
      </c>
    </row>
    <row r="413" spans="1:65" s="13" customFormat="1" ht="11.25">
      <c r="B413" s="228"/>
      <c r="C413" s="229"/>
      <c r="D413" s="208" t="s">
        <v>261</v>
      </c>
      <c r="E413" s="230" t="s">
        <v>42</v>
      </c>
      <c r="F413" s="231" t="s">
        <v>297</v>
      </c>
      <c r="G413" s="229"/>
      <c r="H413" s="232">
        <v>0</v>
      </c>
      <c r="I413" s="233"/>
      <c r="J413" s="229"/>
      <c r="K413" s="229"/>
      <c r="L413" s="234"/>
      <c r="M413" s="235"/>
      <c r="N413" s="236"/>
      <c r="O413" s="236"/>
      <c r="P413" s="236"/>
      <c r="Q413" s="236"/>
      <c r="R413" s="236"/>
      <c r="S413" s="236"/>
      <c r="T413" s="237"/>
      <c r="AT413" s="238" t="s">
        <v>261</v>
      </c>
      <c r="AU413" s="238" t="s">
        <v>89</v>
      </c>
      <c r="AV413" s="13" t="s">
        <v>89</v>
      </c>
      <c r="AW413" s="13" t="s">
        <v>40</v>
      </c>
      <c r="AX413" s="13" t="s">
        <v>80</v>
      </c>
      <c r="AY413" s="238" t="s">
        <v>127</v>
      </c>
    </row>
    <row r="414" spans="1:65" s="13" customFormat="1" ht="11.25">
      <c r="B414" s="228"/>
      <c r="C414" s="229"/>
      <c r="D414" s="208" t="s">
        <v>261</v>
      </c>
      <c r="E414" s="230" t="s">
        <v>42</v>
      </c>
      <c r="F414" s="231" t="s">
        <v>288</v>
      </c>
      <c r="G414" s="229"/>
      <c r="H414" s="232">
        <v>6</v>
      </c>
      <c r="I414" s="233"/>
      <c r="J414" s="229"/>
      <c r="K414" s="229"/>
      <c r="L414" s="234"/>
      <c r="M414" s="235"/>
      <c r="N414" s="236"/>
      <c r="O414" s="236"/>
      <c r="P414" s="236"/>
      <c r="Q414" s="236"/>
      <c r="R414" s="236"/>
      <c r="S414" s="236"/>
      <c r="T414" s="237"/>
      <c r="AT414" s="238" t="s">
        <v>261</v>
      </c>
      <c r="AU414" s="238" t="s">
        <v>89</v>
      </c>
      <c r="AV414" s="13" t="s">
        <v>89</v>
      </c>
      <c r="AW414" s="13" t="s">
        <v>40</v>
      </c>
      <c r="AX414" s="13" t="s">
        <v>80</v>
      </c>
      <c r="AY414" s="238" t="s">
        <v>127</v>
      </c>
    </row>
    <row r="415" spans="1:65" s="14" customFormat="1" ht="11.25">
      <c r="B415" s="239"/>
      <c r="C415" s="240"/>
      <c r="D415" s="208" t="s">
        <v>261</v>
      </c>
      <c r="E415" s="241" t="s">
        <v>42</v>
      </c>
      <c r="F415" s="242" t="s">
        <v>264</v>
      </c>
      <c r="G415" s="240"/>
      <c r="H415" s="243">
        <v>6</v>
      </c>
      <c r="I415" s="244"/>
      <c r="J415" s="240"/>
      <c r="K415" s="240"/>
      <c r="L415" s="245"/>
      <c r="M415" s="246"/>
      <c r="N415" s="247"/>
      <c r="O415" s="247"/>
      <c r="P415" s="247"/>
      <c r="Q415" s="247"/>
      <c r="R415" s="247"/>
      <c r="S415" s="247"/>
      <c r="T415" s="248"/>
      <c r="AT415" s="249" t="s">
        <v>261</v>
      </c>
      <c r="AU415" s="249" t="s">
        <v>89</v>
      </c>
      <c r="AV415" s="14" t="s">
        <v>259</v>
      </c>
      <c r="AW415" s="14" t="s">
        <v>40</v>
      </c>
      <c r="AX415" s="14" t="s">
        <v>87</v>
      </c>
      <c r="AY415" s="249" t="s">
        <v>127</v>
      </c>
    </row>
    <row r="416" spans="1:65" s="2" customFormat="1" ht="24" customHeight="1">
      <c r="A416" s="36"/>
      <c r="B416" s="37"/>
      <c r="C416" s="194" t="s">
        <v>662</v>
      </c>
      <c r="D416" s="194" t="s">
        <v>130</v>
      </c>
      <c r="E416" s="195" t="s">
        <v>663</v>
      </c>
      <c r="F416" s="196" t="s">
        <v>664</v>
      </c>
      <c r="G416" s="197" t="s">
        <v>273</v>
      </c>
      <c r="H416" s="198">
        <v>22</v>
      </c>
      <c r="I416" s="199"/>
      <c r="J416" s="200">
        <f>ROUND(I416*H416,2)</f>
        <v>0</v>
      </c>
      <c r="K416" s="196" t="s">
        <v>42</v>
      </c>
      <c r="L416" s="201"/>
      <c r="M416" s="202" t="s">
        <v>42</v>
      </c>
      <c r="N416" s="203" t="s">
        <v>51</v>
      </c>
      <c r="O416" s="66"/>
      <c r="P416" s="204">
        <f>O416*H416</f>
        <v>0</v>
      </c>
      <c r="Q416" s="204">
        <v>5.7000000000000002E-2</v>
      </c>
      <c r="R416" s="204">
        <f>Q416*H416</f>
        <v>1.254</v>
      </c>
      <c r="S416" s="204">
        <v>0</v>
      </c>
      <c r="T416" s="205">
        <f>S416*H416</f>
        <v>0</v>
      </c>
      <c r="U416" s="36"/>
      <c r="V416" s="36"/>
      <c r="W416" s="36"/>
      <c r="X416" s="36"/>
      <c r="Y416" s="36"/>
      <c r="Z416" s="36"/>
      <c r="AA416" s="36"/>
      <c r="AB416" s="36"/>
      <c r="AC416" s="36"/>
      <c r="AD416" s="36"/>
      <c r="AE416" s="36"/>
      <c r="AR416" s="206" t="s">
        <v>556</v>
      </c>
      <c r="AT416" s="206" t="s">
        <v>130</v>
      </c>
      <c r="AU416" s="206" t="s">
        <v>89</v>
      </c>
      <c r="AY416" s="18" t="s">
        <v>127</v>
      </c>
      <c r="BE416" s="207">
        <f>IF(N416="základní",J416,0)</f>
        <v>0</v>
      </c>
      <c r="BF416" s="207">
        <f>IF(N416="snížená",J416,0)</f>
        <v>0</v>
      </c>
      <c r="BG416" s="207">
        <f>IF(N416="zákl. přenesená",J416,0)</f>
        <v>0</v>
      </c>
      <c r="BH416" s="207">
        <f>IF(N416="sníž. přenesená",J416,0)</f>
        <v>0</v>
      </c>
      <c r="BI416" s="207">
        <f>IF(N416="nulová",J416,0)</f>
        <v>0</v>
      </c>
      <c r="BJ416" s="18" t="s">
        <v>87</v>
      </c>
      <c r="BK416" s="207">
        <f>ROUND(I416*H416,2)</f>
        <v>0</v>
      </c>
      <c r="BL416" s="18" t="s">
        <v>190</v>
      </c>
      <c r="BM416" s="206" t="s">
        <v>665</v>
      </c>
    </row>
    <row r="417" spans="1:65" s="2" customFormat="1" ht="29.25">
      <c r="A417" s="36"/>
      <c r="B417" s="37"/>
      <c r="C417" s="38"/>
      <c r="D417" s="208" t="s">
        <v>135</v>
      </c>
      <c r="E417" s="38"/>
      <c r="F417" s="209" t="s">
        <v>656</v>
      </c>
      <c r="G417" s="38"/>
      <c r="H417" s="38"/>
      <c r="I417" s="117"/>
      <c r="J417" s="38"/>
      <c r="K417" s="38"/>
      <c r="L417" s="41"/>
      <c r="M417" s="210"/>
      <c r="N417" s="211"/>
      <c r="O417" s="66"/>
      <c r="P417" s="66"/>
      <c r="Q417" s="66"/>
      <c r="R417" s="66"/>
      <c r="S417" s="66"/>
      <c r="T417" s="67"/>
      <c r="U417" s="36"/>
      <c r="V417" s="36"/>
      <c r="W417" s="36"/>
      <c r="X417" s="36"/>
      <c r="Y417" s="36"/>
      <c r="Z417" s="36"/>
      <c r="AA417" s="36"/>
      <c r="AB417" s="36"/>
      <c r="AC417" s="36"/>
      <c r="AD417" s="36"/>
      <c r="AE417" s="36"/>
      <c r="AT417" s="18" t="s">
        <v>135</v>
      </c>
      <c r="AU417" s="18" t="s">
        <v>89</v>
      </c>
    </row>
    <row r="418" spans="1:65" s="13" customFormat="1" ht="11.25">
      <c r="B418" s="228"/>
      <c r="C418" s="229"/>
      <c r="D418" s="208" t="s">
        <v>261</v>
      </c>
      <c r="E418" s="230" t="s">
        <v>42</v>
      </c>
      <c r="F418" s="231" t="s">
        <v>297</v>
      </c>
      <c r="G418" s="229"/>
      <c r="H418" s="232">
        <v>0</v>
      </c>
      <c r="I418" s="233"/>
      <c r="J418" s="229"/>
      <c r="K418" s="229"/>
      <c r="L418" s="234"/>
      <c r="M418" s="235"/>
      <c r="N418" s="236"/>
      <c r="O418" s="236"/>
      <c r="P418" s="236"/>
      <c r="Q418" s="236"/>
      <c r="R418" s="236"/>
      <c r="S418" s="236"/>
      <c r="T418" s="237"/>
      <c r="AT418" s="238" t="s">
        <v>261</v>
      </c>
      <c r="AU418" s="238" t="s">
        <v>89</v>
      </c>
      <c r="AV418" s="13" t="s">
        <v>89</v>
      </c>
      <c r="AW418" s="13" t="s">
        <v>40</v>
      </c>
      <c r="AX418" s="13" t="s">
        <v>80</v>
      </c>
      <c r="AY418" s="238" t="s">
        <v>127</v>
      </c>
    </row>
    <row r="419" spans="1:65" s="13" customFormat="1" ht="11.25">
      <c r="B419" s="228"/>
      <c r="C419" s="229"/>
      <c r="D419" s="208" t="s">
        <v>261</v>
      </c>
      <c r="E419" s="230" t="s">
        <v>42</v>
      </c>
      <c r="F419" s="231" t="s">
        <v>666</v>
      </c>
      <c r="G419" s="229"/>
      <c r="H419" s="232">
        <v>22</v>
      </c>
      <c r="I419" s="233"/>
      <c r="J419" s="229"/>
      <c r="K419" s="229"/>
      <c r="L419" s="234"/>
      <c r="M419" s="235"/>
      <c r="N419" s="236"/>
      <c r="O419" s="236"/>
      <c r="P419" s="236"/>
      <c r="Q419" s="236"/>
      <c r="R419" s="236"/>
      <c r="S419" s="236"/>
      <c r="T419" s="237"/>
      <c r="AT419" s="238" t="s">
        <v>261</v>
      </c>
      <c r="AU419" s="238" t="s">
        <v>89</v>
      </c>
      <c r="AV419" s="13" t="s">
        <v>89</v>
      </c>
      <c r="AW419" s="13" t="s">
        <v>40</v>
      </c>
      <c r="AX419" s="13" t="s">
        <v>80</v>
      </c>
      <c r="AY419" s="238" t="s">
        <v>127</v>
      </c>
    </row>
    <row r="420" spans="1:65" s="14" customFormat="1" ht="11.25">
      <c r="B420" s="239"/>
      <c r="C420" s="240"/>
      <c r="D420" s="208" t="s">
        <v>261</v>
      </c>
      <c r="E420" s="241" t="s">
        <v>42</v>
      </c>
      <c r="F420" s="242" t="s">
        <v>264</v>
      </c>
      <c r="G420" s="240"/>
      <c r="H420" s="243">
        <v>22</v>
      </c>
      <c r="I420" s="244"/>
      <c r="J420" s="240"/>
      <c r="K420" s="240"/>
      <c r="L420" s="245"/>
      <c r="M420" s="246"/>
      <c r="N420" s="247"/>
      <c r="O420" s="247"/>
      <c r="P420" s="247"/>
      <c r="Q420" s="247"/>
      <c r="R420" s="247"/>
      <c r="S420" s="247"/>
      <c r="T420" s="248"/>
      <c r="AT420" s="249" t="s">
        <v>261</v>
      </c>
      <c r="AU420" s="249" t="s">
        <v>89</v>
      </c>
      <c r="AV420" s="14" t="s">
        <v>259</v>
      </c>
      <c r="AW420" s="14" t="s">
        <v>40</v>
      </c>
      <c r="AX420" s="14" t="s">
        <v>87</v>
      </c>
      <c r="AY420" s="249" t="s">
        <v>127</v>
      </c>
    </row>
    <row r="421" spans="1:65" s="2" customFormat="1" ht="36" customHeight="1">
      <c r="A421" s="36"/>
      <c r="B421" s="37"/>
      <c r="C421" s="219" t="s">
        <v>667</v>
      </c>
      <c r="D421" s="219" t="s">
        <v>254</v>
      </c>
      <c r="E421" s="220" t="s">
        <v>668</v>
      </c>
      <c r="F421" s="221" t="s">
        <v>669</v>
      </c>
      <c r="G421" s="222" t="s">
        <v>273</v>
      </c>
      <c r="H421" s="223">
        <v>38</v>
      </c>
      <c r="I421" s="224"/>
      <c r="J421" s="225">
        <f>ROUND(I421*H421,2)</f>
        <v>0</v>
      </c>
      <c r="K421" s="221" t="s">
        <v>258</v>
      </c>
      <c r="L421" s="41"/>
      <c r="M421" s="226" t="s">
        <v>42</v>
      </c>
      <c r="N421" s="227" t="s">
        <v>51</v>
      </c>
      <c r="O421" s="66"/>
      <c r="P421" s="204">
        <f>O421*H421</f>
        <v>0</v>
      </c>
      <c r="Q421" s="204">
        <v>2.5999999999999998E-4</v>
      </c>
      <c r="R421" s="204">
        <f>Q421*H421</f>
        <v>9.8799999999999999E-3</v>
      </c>
      <c r="S421" s="204">
        <v>0</v>
      </c>
      <c r="T421" s="205">
        <f>S421*H421</f>
        <v>0</v>
      </c>
      <c r="U421" s="36"/>
      <c r="V421" s="36"/>
      <c r="W421" s="36"/>
      <c r="X421" s="36"/>
      <c r="Y421" s="36"/>
      <c r="Z421" s="36"/>
      <c r="AA421" s="36"/>
      <c r="AB421" s="36"/>
      <c r="AC421" s="36"/>
      <c r="AD421" s="36"/>
      <c r="AE421" s="36"/>
      <c r="AR421" s="206" t="s">
        <v>190</v>
      </c>
      <c r="AT421" s="206" t="s">
        <v>254</v>
      </c>
      <c r="AU421" s="206" t="s">
        <v>89</v>
      </c>
      <c r="AY421" s="18" t="s">
        <v>127</v>
      </c>
      <c r="BE421" s="207">
        <f>IF(N421="základní",J421,0)</f>
        <v>0</v>
      </c>
      <c r="BF421" s="207">
        <f>IF(N421="snížená",J421,0)</f>
        <v>0</v>
      </c>
      <c r="BG421" s="207">
        <f>IF(N421="zákl. přenesená",J421,0)</f>
        <v>0</v>
      </c>
      <c r="BH421" s="207">
        <f>IF(N421="sníž. přenesená",J421,0)</f>
        <v>0</v>
      </c>
      <c r="BI421" s="207">
        <f>IF(N421="nulová",J421,0)</f>
        <v>0</v>
      </c>
      <c r="BJ421" s="18" t="s">
        <v>87</v>
      </c>
      <c r="BK421" s="207">
        <f>ROUND(I421*H421,2)</f>
        <v>0</v>
      </c>
      <c r="BL421" s="18" t="s">
        <v>190</v>
      </c>
      <c r="BM421" s="206" t="s">
        <v>670</v>
      </c>
    </row>
    <row r="422" spans="1:65" s="2" customFormat="1" ht="58.5">
      <c r="A422" s="36"/>
      <c r="B422" s="37"/>
      <c r="C422" s="38"/>
      <c r="D422" s="208" t="s">
        <v>275</v>
      </c>
      <c r="E422" s="38"/>
      <c r="F422" s="209" t="s">
        <v>671</v>
      </c>
      <c r="G422" s="38"/>
      <c r="H422" s="38"/>
      <c r="I422" s="117"/>
      <c r="J422" s="38"/>
      <c r="K422" s="38"/>
      <c r="L422" s="41"/>
      <c r="M422" s="210"/>
      <c r="N422" s="211"/>
      <c r="O422" s="66"/>
      <c r="P422" s="66"/>
      <c r="Q422" s="66"/>
      <c r="R422" s="66"/>
      <c r="S422" s="66"/>
      <c r="T422" s="67"/>
      <c r="U422" s="36"/>
      <c r="V422" s="36"/>
      <c r="W422" s="36"/>
      <c r="X422" s="36"/>
      <c r="Y422" s="36"/>
      <c r="Z422" s="36"/>
      <c r="AA422" s="36"/>
      <c r="AB422" s="36"/>
      <c r="AC422" s="36"/>
      <c r="AD422" s="36"/>
      <c r="AE422" s="36"/>
      <c r="AT422" s="18" t="s">
        <v>275</v>
      </c>
      <c r="AU422" s="18" t="s">
        <v>89</v>
      </c>
    </row>
    <row r="423" spans="1:65" s="13" customFormat="1" ht="11.25">
      <c r="B423" s="228"/>
      <c r="C423" s="229"/>
      <c r="D423" s="208" t="s">
        <v>261</v>
      </c>
      <c r="E423" s="230" t="s">
        <v>42</v>
      </c>
      <c r="F423" s="231" t="s">
        <v>287</v>
      </c>
      <c r="G423" s="229"/>
      <c r="H423" s="232">
        <v>10</v>
      </c>
      <c r="I423" s="233"/>
      <c r="J423" s="229"/>
      <c r="K423" s="229"/>
      <c r="L423" s="234"/>
      <c r="M423" s="235"/>
      <c r="N423" s="236"/>
      <c r="O423" s="236"/>
      <c r="P423" s="236"/>
      <c r="Q423" s="236"/>
      <c r="R423" s="236"/>
      <c r="S423" s="236"/>
      <c r="T423" s="237"/>
      <c r="AT423" s="238" t="s">
        <v>261</v>
      </c>
      <c r="AU423" s="238" t="s">
        <v>89</v>
      </c>
      <c r="AV423" s="13" t="s">
        <v>89</v>
      </c>
      <c r="AW423" s="13" t="s">
        <v>40</v>
      </c>
      <c r="AX423" s="13" t="s">
        <v>80</v>
      </c>
      <c r="AY423" s="238" t="s">
        <v>127</v>
      </c>
    </row>
    <row r="424" spans="1:65" s="13" customFormat="1" ht="11.25">
      <c r="B424" s="228"/>
      <c r="C424" s="229"/>
      <c r="D424" s="208" t="s">
        <v>261</v>
      </c>
      <c r="E424" s="230" t="s">
        <v>42</v>
      </c>
      <c r="F424" s="231" t="s">
        <v>484</v>
      </c>
      <c r="G424" s="229"/>
      <c r="H424" s="232">
        <v>28</v>
      </c>
      <c r="I424" s="233"/>
      <c r="J424" s="229"/>
      <c r="K424" s="229"/>
      <c r="L424" s="234"/>
      <c r="M424" s="235"/>
      <c r="N424" s="236"/>
      <c r="O424" s="236"/>
      <c r="P424" s="236"/>
      <c r="Q424" s="236"/>
      <c r="R424" s="236"/>
      <c r="S424" s="236"/>
      <c r="T424" s="237"/>
      <c r="AT424" s="238" t="s">
        <v>261</v>
      </c>
      <c r="AU424" s="238" t="s">
        <v>89</v>
      </c>
      <c r="AV424" s="13" t="s">
        <v>89</v>
      </c>
      <c r="AW424" s="13" t="s">
        <v>40</v>
      </c>
      <c r="AX424" s="13" t="s">
        <v>80</v>
      </c>
      <c r="AY424" s="238" t="s">
        <v>127</v>
      </c>
    </row>
    <row r="425" spans="1:65" s="14" customFormat="1" ht="11.25">
      <c r="B425" s="239"/>
      <c r="C425" s="240"/>
      <c r="D425" s="208" t="s">
        <v>261</v>
      </c>
      <c r="E425" s="241" t="s">
        <v>42</v>
      </c>
      <c r="F425" s="242" t="s">
        <v>264</v>
      </c>
      <c r="G425" s="240"/>
      <c r="H425" s="243">
        <v>38</v>
      </c>
      <c r="I425" s="244"/>
      <c r="J425" s="240"/>
      <c r="K425" s="240"/>
      <c r="L425" s="245"/>
      <c r="M425" s="246"/>
      <c r="N425" s="247"/>
      <c r="O425" s="247"/>
      <c r="P425" s="247"/>
      <c r="Q425" s="247"/>
      <c r="R425" s="247"/>
      <c r="S425" s="247"/>
      <c r="T425" s="248"/>
      <c r="AT425" s="249" t="s">
        <v>261</v>
      </c>
      <c r="AU425" s="249" t="s">
        <v>89</v>
      </c>
      <c r="AV425" s="14" t="s">
        <v>259</v>
      </c>
      <c r="AW425" s="14" t="s">
        <v>40</v>
      </c>
      <c r="AX425" s="14" t="s">
        <v>87</v>
      </c>
      <c r="AY425" s="249" t="s">
        <v>127</v>
      </c>
    </row>
    <row r="426" spans="1:65" s="2" customFormat="1" ht="24" customHeight="1">
      <c r="A426" s="36"/>
      <c r="B426" s="37"/>
      <c r="C426" s="194" t="s">
        <v>672</v>
      </c>
      <c r="D426" s="194" t="s">
        <v>130</v>
      </c>
      <c r="E426" s="195" t="s">
        <v>673</v>
      </c>
      <c r="F426" s="196" t="s">
        <v>674</v>
      </c>
      <c r="G426" s="197" t="s">
        <v>273</v>
      </c>
      <c r="H426" s="198">
        <v>38</v>
      </c>
      <c r="I426" s="199"/>
      <c r="J426" s="200">
        <f>ROUND(I426*H426,2)</f>
        <v>0</v>
      </c>
      <c r="K426" s="196" t="s">
        <v>42</v>
      </c>
      <c r="L426" s="201"/>
      <c r="M426" s="202" t="s">
        <v>42</v>
      </c>
      <c r="N426" s="203" t="s">
        <v>51</v>
      </c>
      <c r="O426" s="66"/>
      <c r="P426" s="204">
        <f>O426*H426</f>
        <v>0</v>
      </c>
      <c r="Q426" s="204">
        <v>8.5000000000000006E-2</v>
      </c>
      <c r="R426" s="204">
        <f>Q426*H426</f>
        <v>3.2300000000000004</v>
      </c>
      <c r="S426" s="204">
        <v>0</v>
      </c>
      <c r="T426" s="205">
        <f>S426*H426</f>
        <v>0</v>
      </c>
      <c r="U426" s="36"/>
      <c r="V426" s="36"/>
      <c r="W426" s="36"/>
      <c r="X426" s="36"/>
      <c r="Y426" s="36"/>
      <c r="Z426" s="36"/>
      <c r="AA426" s="36"/>
      <c r="AB426" s="36"/>
      <c r="AC426" s="36"/>
      <c r="AD426" s="36"/>
      <c r="AE426" s="36"/>
      <c r="AR426" s="206" t="s">
        <v>556</v>
      </c>
      <c r="AT426" s="206" t="s">
        <v>130</v>
      </c>
      <c r="AU426" s="206" t="s">
        <v>89</v>
      </c>
      <c r="AY426" s="18" t="s">
        <v>127</v>
      </c>
      <c r="BE426" s="207">
        <f>IF(N426="základní",J426,0)</f>
        <v>0</v>
      </c>
      <c r="BF426" s="207">
        <f>IF(N426="snížená",J426,0)</f>
        <v>0</v>
      </c>
      <c r="BG426" s="207">
        <f>IF(N426="zákl. přenesená",J426,0)</f>
        <v>0</v>
      </c>
      <c r="BH426" s="207">
        <f>IF(N426="sníž. přenesená",J426,0)</f>
        <v>0</v>
      </c>
      <c r="BI426" s="207">
        <f>IF(N426="nulová",J426,0)</f>
        <v>0</v>
      </c>
      <c r="BJ426" s="18" t="s">
        <v>87</v>
      </c>
      <c r="BK426" s="207">
        <f>ROUND(I426*H426,2)</f>
        <v>0</v>
      </c>
      <c r="BL426" s="18" t="s">
        <v>190</v>
      </c>
      <c r="BM426" s="206" t="s">
        <v>675</v>
      </c>
    </row>
    <row r="427" spans="1:65" s="2" customFormat="1" ht="29.25">
      <c r="A427" s="36"/>
      <c r="B427" s="37"/>
      <c r="C427" s="38"/>
      <c r="D427" s="208" t="s">
        <v>135</v>
      </c>
      <c r="E427" s="38"/>
      <c r="F427" s="209" t="s">
        <v>656</v>
      </c>
      <c r="G427" s="38"/>
      <c r="H427" s="38"/>
      <c r="I427" s="117"/>
      <c r="J427" s="38"/>
      <c r="K427" s="38"/>
      <c r="L427" s="41"/>
      <c r="M427" s="210"/>
      <c r="N427" s="211"/>
      <c r="O427" s="66"/>
      <c r="P427" s="66"/>
      <c r="Q427" s="66"/>
      <c r="R427" s="66"/>
      <c r="S427" s="66"/>
      <c r="T427" s="67"/>
      <c r="U427" s="36"/>
      <c r="V427" s="36"/>
      <c r="W427" s="36"/>
      <c r="X427" s="36"/>
      <c r="Y427" s="36"/>
      <c r="Z427" s="36"/>
      <c r="AA427" s="36"/>
      <c r="AB427" s="36"/>
      <c r="AC427" s="36"/>
      <c r="AD427" s="36"/>
      <c r="AE427" s="36"/>
      <c r="AT427" s="18" t="s">
        <v>135</v>
      </c>
      <c r="AU427" s="18" t="s">
        <v>89</v>
      </c>
    </row>
    <row r="428" spans="1:65" s="13" customFormat="1" ht="11.25">
      <c r="B428" s="228"/>
      <c r="C428" s="229"/>
      <c r="D428" s="208" t="s">
        <v>261</v>
      </c>
      <c r="E428" s="230" t="s">
        <v>42</v>
      </c>
      <c r="F428" s="231" t="s">
        <v>287</v>
      </c>
      <c r="G428" s="229"/>
      <c r="H428" s="232">
        <v>10</v>
      </c>
      <c r="I428" s="233"/>
      <c r="J428" s="229"/>
      <c r="K428" s="229"/>
      <c r="L428" s="234"/>
      <c r="M428" s="235"/>
      <c r="N428" s="236"/>
      <c r="O428" s="236"/>
      <c r="P428" s="236"/>
      <c r="Q428" s="236"/>
      <c r="R428" s="236"/>
      <c r="S428" s="236"/>
      <c r="T428" s="237"/>
      <c r="AT428" s="238" t="s">
        <v>261</v>
      </c>
      <c r="AU428" s="238" t="s">
        <v>89</v>
      </c>
      <c r="AV428" s="13" t="s">
        <v>89</v>
      </c>
      <c r="AW428" s="13" t="s">
        <v>40</v>
      </c>
      <c r="AX428" s="13" t="s">
        <v>80</v>
      </c>
      <c r="AY428" s="238" t="s">
        <v>127</v>
      </c>
    </row>
    <row r="429" spans="1:65" s="13" customFormat="1" ht="11.25">
      <c r="B429" s="228"/>
      <c r="C429" s="229"/>
      <c r="D429" s="208" t="s">
        <v>261</v>
      </c>
      <c r="E429" s="230" t="s">
        <v>42</v>
      </c>
      <c r="F429" s="231" t="s">
        <v>484</v>
      </c>
      <c r="G429" s="229"/>
      <c r="H429" s="232">
        <v>28</v>
      </c>
      <c r="I429" s="233"/>
      <c r="J429" s="229"/>
      <c r="K429" s="229"/>
      <c r="L429" s="234"/>
      <c r="M429" s="235"/>
      <c r="N429" s="236"/>
      <c r="O429" s="236"/>
      <c r="P429" s="236"/>
      <c r="Q429" s="236"/>
      <c r="R429" s="236"/>
      <c r="S429" s="236"/>
      <c r="T429" s="237"/>
      <c r="AT429" s="238" t="s">
        <v>261</v>
      </c>
      <c r="AU429" s="238" t="s">
        <v>89</v>
      </c>
      <c r="AV429" s="13" t="s">
        <v>89</v>
      </c>
      <c r="AW429" s="13" t="s">
        <v>40</v>
      </c>
      <c r="AX429" s="13" t="s">
        <v>80</v>
      </c>
      <c r="AY429" s="238" t="s">
        <v>127</v>
      </c>
    </row>
    <row r="430" spans="1:65" s="14" customFormat="1" ht="11.25">
      <c r="B430" s="239"/>
      <c r="C430" s="240"/>
      <c r="D430" s="208" t="s">
        <v>261</v>
      </c>
      <c r="E430" s="241" t="s">
        <v>42</v>
      </c>
      <c r="F430" s="242" t="s">
        <v>264</v>
      </c>
      <c r="G430" s="240"/>
      <c r="H430" s="243">
        <v>38</v>
      </c>
      <c r="I430" s="244"/>
      <c r="J430" s="240"/>
      <c r="K430" s="240"/>
      <c r="L430" s="245"/>
      <c r="M430" s="246"/>
      <c r="N430" s="247"/>
      <c r="O430" s="247"/>
      <c r="P430" s="247"/>
      <c r="Q430" s="247"/>
      <c r="R430" s="247"/>
      <c r="S430" s="247"/>
      <c r="T430" s="248"/>
      <c r="AT430" s="249" t="s">
        <v>261</v>
      </c>
      <c r="AU430" s="249" t="s">
        <v>89</v>
      </c>
      <c r="AV430" s="14" t="s">
        <v>259</v>
      </c>
      <c r="AW430" s="14" t="s">
        <v>40</v>
      </c>
      <c r="AX430" s="14" t="s">
        <v>87</v>
      </c>
      <c r="AY430" s="249" t="s">
        <v>127</v>
      </c>
    </row>
    <row r="431" spans="1:65" s="2" customFormat="1" ht="36" customHeight="1">
      <c r="A431" s="36"/>
      <c r="B431" s="37"/>
      <c r="C431" s="219" t="s">
        <v>676</v>
      </c>
      <c r="D431" s="219" t="s">
        <v>254</v>
      </c>
      <c r="E431" s="220" t="s">
        <v>677</v>
      </c>
      <c r="F431" s="221" t="s">
        <v>678</v>
      </c>
      <c r="G431" s="222" t="s">
        <v>306</v>
      </c>
      <c r="H431" s="223">
        <v>1002.96</v>
      </c>
      <c r="I431" s="224"/>
      <c r="J431" s="225">
        <f>ROUND(I431*H431,2)</f>
        <v>0</v>
      </c>
      <c r="K431" s="221" t="s">
        <v>42</v>
      </c>
      <c r="L431" s="41"/>
      <c r="M431" s="226" t="s">
        <v>42</v>
      </c>
      <c r="N431" s="227" t="s">
        <v>51</v>
      </c>
      <c r="O431" s="66"/>
      <c r="P431" s="204">
        <f>O431*H431</f>
        <v>0</v>
      </c>
      <c r="Q431" s="204">
        <v>0</v>
      </c>
      <c r="R431" s="204">
        <f>Q431*H431</f>
        <v>0</v>
      </c>
      <c r="S431" s="204">
        <v>0</v>
      </c>
      <c r="T431" s="205">
        <f>S431*H431</f>
        <v>0</v>
      </c>
      <c r="U431" s="36"/>
      <c r="V431" s="36"/>
      <c r="W431" s="36"/>
      <c r="X431" s="36"/>
      <c r="Y431" s="36"/>
      <c r="Z431" s="36"/>
      <c r="AA431" s="36"/>
      <c r="AB431" s="36"/>
      <c r="AC431" s="36"/>
      <c r="AD431" s="36"/>
      <c r="AE431" s="36"/>
      <c r="AR431" s="206" t="s">
        <v>190</v>
      </c>
      <c r="AT431" s="206" t="s">
        <v>254</v>
      </c>
      <c r="AU431" s="206" t="s">
        <v>89</v>
      </c>
      <c r="AY431" s="18" t="s">
        <v>127</v>
      </c>
      <c r="BE431" s="207">
        <f>IF(N431="základní",J431,0)</f>
        <v>0</v>
      </c>
      <c r="BF431" s="207">
        <f>IF(N431="snížená",J431,0)</f>
        <v>0</v>
      </c>
      <c r="BG431" s="207">
        <f>IF(N431="zákl. přenesená",J431,0)</f>
        <v>0</v>
      </c>
      <c r="BH431" s="207">
        <f>IF(N431="sníž. přenesená",J431,0)</f>
        <v>0</v>
      </c>
      <c r="BI431" s="207">
        <f>IF(N431="nulová",J431,0)</f>
        <v>0</v>
      </c>
      <c r="BJ431" s="18" t="s">
        <v>87</v>
      </c>
      <c r="BK431" s="207">
        <f>ROUND(I431*H431,2)</f>
        <v>0</v>
      </c>
      <c r="BL431" s="18" t="s">
        <v>190</v>
      </c>
      <c r="BM431" s="206" t="s">
        <v>679</v>
      </c>
    </row>
    <row r="432" spans="1:65" s="2" customFormat="1" ht="48.75">
      <c r="A432" s="36"/>
      <c r="B432" s="37"/>
      <c r="C432" s="38"/>
      <c r="D432" s="208" t="s">
        <v>275</v>
      </c>
      <c r="E432" s="38"/>
      <c r="F432" s="209" t="s">
        <v>680</v>
      </c>
      <c r="G432" s="38"/>
      <c r="H432" s="38"/>
      <c r="I432" s="117"/>
      <c r="J432" s="38"/>
      <c r="K432" s="38"/>
      <c r="L432" s="41"/>
      <c r="M432" s="210"/>
      <c r="N432" s="211"/>
      <c r="O432" s="66"/>
      <c r="P432" s="66"/>
      <c r="Q432" s="66"/>
      <c r="R432" s="66"/>
      <c r="S432" s="66"/>
      <c r="T432" s="67"/>
      <c r="U432" s="36"/>
      <c r="V432" s="36"/>
      <c r="W432" s="36"/>
      <c r="X432" s="36"/>
      <c r="Y432" s="36"/>
      <c r="Z432" s="36"/>
      <c r="AA432" s="36"/>
      <c r="AB432" s="36"/>
      <c r="AC432" s="36"/>
      <c r="AD432" s="36"/>
      <c r="AE432" s="36"/>
      <c r="AT432" s="18" t="s">
        <v>275</v>
      </c>
      <c r="AU432" s="18" t="s">
        <v>89</v>
      </c>
    </row>
    <row r="433" spans="1:65" s="15" customFormat="1" ht="11.25">
      <c r="B433" s="250"/>
      <c r="C433" s="251"/>
      <c r="D433" s="208" t="s">
        <v>261</v>
      </c>
      <c r="E433" s="252" t="s">
        <v>42</v>
      </c>
      <c r="F433" s="253" t="s">
        <v>681</v>
      </c>
      <c r="G433" s="251"/>
      <c r="H433" s="252" t="s">
        <v>42</v>
      </c>
      <c r="I433" s="254"/>
      <c r="J433" s="251"/>
      <c r="K433" s="251"/>
      <c r="L433" s="255"/>
      <c r="M433" s="256"/>
      <c r="N433" s="257"/>
      <c r="O433" s="257"/>
      <c r="P433" s="257"/>
      <c r="Q433" s="257"/>
      <c r="R433" s="257"/>
      <c r="S433" s="257"/>
      <c r="T433" s="258"/>
      <c r="AT433" s="259" t="s">
        <v>261</v>
      </c>
      <c r="AU433" s="259" t="s">
        <v>89</v>
      </c>
      <c r="AV433" s="15" t="s">
        <v>87</v>
      </c>
      <c r="AW433" s="15" t="s">
        <v>40</v>
      </c>
      <c r="AX433" s="15" t="s">
        <v>80</v>
      </c>
      <c r="AY433" s="259" t="s">
        <v>127</v>
      </c>
    </row>
    <row r="434" spans="1:65" s="13" customFormat="1" ht="11.25">
      <c r="B434" s="228"/>
      <c r="C434" s="229"/>
      <c r="D434" s="208" t="s">
        <v>261</v>
      </c>
      <c r="E434" s="230" t="s">
        <v>42</v>
      </c>
      <c r="F434" s="231" t="s">
        <v>348</v>
      </c>
      <c r="G434" s="229"/>
      <c r="H434" s="232">
        <v>122.4</v>
      </c>
      <c r="I434" s="233"/>
      <c r="J434" s="229"/>
      <c r="K434" s="229"/>
      <c r="L434" s="234"/>
      <c r="M434" s="235"/>
      <c r="N434" s="236"/>
      <c r="O434" s="236"/>
      <c r="P434" s="236"/>
      <c r="Q434" s="236"/>
      <c r="R434" s="236"/>
      <c r="S434" s="236"/>
      <c r="T434" s="237"/>
      <c r="AT434" s="238" t="s">
        <v>261</v>
      </c>
      <c r="AU434" s="238" t="s">
        <v>89</v>
      </c>
      <c r="AV434" s="13" t="s">
        <v>89</v>
      </c>
      <c r="AW434" s="13" t="s">
        <v>40</v>
      </c>
      <c r="AX434" s="13" t="s">
        <v>80</v>
      </c>
      <c r="AY434" s="238" t="s">
        <v>127</v>
      </c>
    </row>
    <row r="435" spans="1:65" s="13" customFormat="1" ht="22.5">
      <c r="B435" s="228"/>
      <c r="C435" s="229"/>
      <c r="D435" s="208" t="s">
        <v>261</v>
      </c>
      <c r="E435" s="230" t="s">
        <v>42</v>
      </c>
      <c r="F435" s="231" t="s">
        <v>349</v>
      </c>
      <c r="G435" s="229"/>
      <c r="H435" s="232">
        <v>379.08</v>
      </c>
      <c r="I435" s="233"/>
      <c r="J435" s="229"/>
      <c r="K435" s="229"/>
      <c r="L435" s="234"/>
      <c r="M435" s="235"/>
      <c r="N435" s="236"/>
      <c r="O435" s="236"/>
      <c r="P435" s="236"/>
      <c r="Q435" s="236"/>
      <c r="R435" s="236"/>
      <c r="S435" s="236"/>
      <c r="T435" s="237"/>
      <c r="AT435" s="238" t="s">
        <v>261</v>
      </c>
      <c r="AU435" s="238" t="s">
        <v>89</v>
      </c>
      <c r="AV435" s="13" t="s">
        <v>89</v>
      </c>
      <c r="AW435" s="13" t="s">
        <v>40</v>
      </c>
      <c r="AX435" s="13" t="s">
        <v>80</v>
      </c>
      <c r="AY435" s="238" t="s">
        <v>127</v>
      </c>
    </row>
    <row r="436" spans="1:65" s="15" customFormat="1" ht="11.25">
      <c r="B436" s="250"/>
      <c r="C436" s="251"/>
      <c r="D436" s="208" t="s">
        <v>261</v>
      </c>
      <c r="E436" s="252" t="s">
        <v>42</v>
      </c>
      <c r="F436" s="253" t="s">
        <v>682</v>
      </c>
      <c r="G436" s="251"/>
      <c r="H436" s="252" t="s">
        <v>42</v>
      </c>
      <c r="I436" s="254"/>
      <c r="J436" s="251"/>
      <c r="K436" s="251"/>
      <c r="L436" s="255"/>
      <c r="M436" s="256"/>
      <c r="N436" s="257"/>
      <c r="O436" s="257"/>
      <c r="P436" s="257"/>
      <c r="Q436" s="257"/>
      <c r="R436" s="257"/>
      <c r="S436" s="257"/>
      <c r="T436" s="258"/>
      <c r="AT436" s="259" t="s">
        <v>261</v>
      </c>
      <c r="AU436" s="259" t="s">
        <v>89</v>
      </c>
      <c r="AV436" s="15" t="s">
        <v>87</v>
      </c>
      <c r="AW436" s="15" t="s">
        <v>40</v>
      </c>
      <c r="AX436" s="15" t="s">
        <v>80</v>
      </c>
      <c r="AY436" s="259" t="s">
        <v>127</v>
      </c>
    </row>
    <row r="437" spans="1:65" s="13" customFormat="1" ht="11.25">
      <c r="B437" s="228"/>
      <c r="C437" s="229"/>
      <c r="D437" s="208" t="s">
        <v>261</v>
      </c>
      <c r="E437" s="230" t="s">
        <v>42</v>
      </c>
      <c r="F437" s="231" t="s">
        <v>348</v>
      </c>
      <c r="G437" s="229"/>
      <c r="H437" s="232">
        <v>122.4</v>
      </c>
      <c r="I437" s="233"/>
      <c r="J437" s="229"/>
      <c r="K437" s="229"/>
      <c r="L437" s="234"/>
      <c r="M437" s="235"/>
      <c r="N437" s="236"/>
      <c r="O437" s="236"/>
      <c r="P437" s="236"/>
      <c r="Q437" s="236"/>
      <c r="R437" s="236"/>
      <c r="S437" s="236"/>
      <c r="T437" s="237"/>
      <c r="AT437" s="238" t="s">
        <v>261</v>
      </c>
      <c r="AU437" s="238" t="s">
        <v>89</v>
      </c>
      <c r="AV437" s="13" t="s">
        <v>89</v>
      </c>
      <c r="AW437" s="13" t="s">
        <v>40</v>
      </c>
      <c r="AX437" s="13" t="s">
        <v>80</v>
      </c>
      <c r="AY437" s="238" t="s">
        <v>127</v>
      </c>
    </row>
    <row r="438" spans="1:65" s="13" customFormat="1" ht="22.5">
      <c r="B438" s="228"/>
      <c r="C438" s="229"/>
      <c r="D438" s="208" t="s">
        <v>261</v>
      </c>
      <c r="E438" s="230" t="s">
        <v>42</v>
      </c>
      <c r="F438" s="231" t="s">
        <v>349</v>
      </c>
      <c r="G438" s="229"/>
      <c r="H438" s="232">
        <v>379.08</v>
      </c>
      <c r="I438" s="233"/>
      <c r="J438" s="229"/>
      <c r="K438" s="229"/>
      <c r="L438" s="234"/>
      <c r="M438" s="235"/>
      <c r="N438" s="236"/>
      <c r="O438" s="236"/>
      <c r="P438" s="236"/>
      <c r="Q438" s="236"/>
      <c r="R438" s="236"/>
      <c r="S438" s="236"/>
      <c r="T438" s="237"/>
      <c r="AT438" s="238" t="s">
        <v>261</v>
      </c>
      <c r="AU438" s="238" t="s">
        <v>89</v>
      </c>
      <c r="AV438" s="13" t="s">
        <v>89</v>
      </c>
      <c r="AW438" s="13" t="s">
        <v>40</v>
      </c>
      <c r="AX438" s="13" t="s">
        <v>80</v>
      </c>
      <c r="AY438" s="238" t="s">
        <v>127</v>
      </c>
    </row>
    <row r="439" spans="1:65" s="14" customFormat="1" ht="11.25">
      <c r="B439" s="239"/>
      <c r="C439" s="240"/>
      <c r="D439" s="208" t="s">
        <v>261</v>
      </c>
      <c r="E439" s="241" t="s">
        <v>42</v>
      </c>
      <c r="F439" s="242" t="s">
        <v>264</v>
      </c>
      <c r="G439" s="240"/>
      <c r="H439" s="243">
        <v>1002.96</v>
      </c>
      <c r="I439" s="244"/>
      <c r="J439" s="240"/>
      <c r="K439" s="240"/>
      <c r="L439" s="245"/>
      <c r="M439" s="246"/>
      <c r="N439" s="247"/>
      <c r="O439" s="247"/>
      <c r="P439" s="247"/>
      <c r="Q439" s="247"/>
      <c r="R439" s="247"/>
      <c r="S439" s="247"/>
      <c r="T439" s="248"/>
      <c r="AT439" s="249" t="s">
        <v>261</v>
      </c>
      <c r="AU439" s="249" t="s">
        <v>89</v>
      </c>
      <c r="AV439" s="14" t="s">
        <v>259</v>
      </c>
      <c r="AW439" s="14" t="s">
        <v>40</v>
      </c>
      <c r="AX439" s="14" t="s">
        <v>87</v>
      </c>
      <c r="AY439" s="249" t="s">
        <v>127</v>
      </c>
    </row>
    <row r="440" spans="1:65" s="2" customFormat="1" ht="24" customHeight="1">
      <c r="A440" s="36"/>
      <c r="B440" s="37"/>
      <c r="C440" s="194" t="s">
        <v>683</v>
      </c>
      <c r="D440" s="194" t="s">
        <v>130</v>
      </c>
      <c r="E440" s="195" t="s">
        <v>684</v>
      </c>
      <c r="F440" s="196" t="s">
        <v>685</v>
      </c>
      <c r="G440" s="197" t="s">
        <v>306</v>
      </c>
      <c r="H440" s="198">
        <v>501.48</v>
      </c>
      <c r="I440" s="199"/>
      <c r="J440" s="200">
        <f>ROUND(I440*H440,2)</f>
        <v>0</v>
      </c>
      <c r="K440" s="196" t="s">
        <v>258</v>
      </c>
      <c r="L440" s="201"/>
      <c r="M440" s="202" t="s">
        <v>42</v>
      </c>
      <c r="N440" s="203" t="s">
        <v>51</v>
      </c>
      <c r="O440" s="66"/>
      <c r="P440" s="204">
        <f>O440*H440</f>
        <v>0</v>
      </c>
      <c r="Q440" s="204">
        <v>8.0000000000000007E-5</v>
      </c>
      <c r="R440" s="204">
        <f>Q440*H440</f>
        <v>4.0118400000000005E-2</v>
      </c>
      <c r="S440" s="204">
        <v>0</v>
      </c>
      <c r="T440" s="205">
        <f>S440*H440</f>
        <v>0</v>
      </c>
      <c r="U440" s="36"/>
      <c r="V440" s="36"/>
      <c r="W440" s="36"/>
      <c r="X440" s="36"/>
      <c r="Y440" s="36"/>
      <c r="Z440" s="36"/>
      <c r="AA440" s="36"/>
      <c r="AB440" s="36"/>
      <c r="AC440" s="36"/>
      <c r="AD440" s="36"/>
      <c r="AE440" s="36"/>
      <c r="AR440" s="206" t="s">
        <v>556</v>
      </c>
      <c r="AT440" s="206" t="s">
        <v>130</v>
      </c>
      <c r="AU440" s="206" t="s">
        <v>89</v>
      </c>
      <c r="AY440" s="18" t="s">
        <v>127</v>
      </c>
      <c r="BE440" s="207">
        <f>IF(N440="základní",J440,0)</f>
        <v>0</v>
      </c>
      <c r="BF440" s="207">
        <f>IF(N440="snížená",J440,0)</f>
        <v>0</v>
      </c>
      <c r="BG440" s="207">
        <f>IF(N440="zákl. přenesená",J440,0)</f>
        <v>0</v>
      </c>
      <c r="BH440" s="207">
        <f>IF(N440="sníž. přenesená",J440,0)</f>
        <v>0</v>
      </c>
      <c r="BI440" s="207">
        <f>IF(N440="nulová",J440,0)</f>
        <v>0</v>
      </c>
      <c r="BJ440" s="18" t="s">
        <v>87</v>
      </c>
      <c r="BK440" s="207">
        <f>ROUND(I440*H440,2)</f>
        <v>0</v>
      </c>
      <c r="BL440" s="18" t="s">
        <v>190</v>
      </c>
      <c r="BM440" s="206" t="s">
        <v>686</v>
      </c>
    </row>
    <row r="441" spans="1:65" s="15" customFormat="1" ht="11.25">
      <c r="B441" s="250"/>
      <c r="C441" s="251"/>
      <c r="D441" s="208" t="s">
        <v>261</v>
      </c>
      <c r="E441" s="252" t="s">
        <v>42</v>
      </c>
      <c r="F441" s="253" t="s">
        <v>681</v>
      </c>
      <c r="G441" s="251"/>
      <c r="H441" s="252" t="s">
        <v>42</v>
      </c>
      <c r="I441" s="254"/>
      <c r="J441" s="251"/>
      <c r="K441" s="251"/>
      <c r="L441" s="255"/>
      <c r="M441" s="256"/>
      <c r="N441" s="257"/>
      <c r="O441" s="257"/>
      <c r="P441" s="257"/>
      <c r="Q441" s="257"/>
      <c r="R441" s="257"/>
      <c r="S441" s="257"/>
      <c r="T441" s="258"/>
      <c r="AT441" s="259" t="s">
        <v>261</v>
      </c>
      <c r="AU441" s="259" t="s">
        <v>89</v>
      </c>
      <c r="AV441" s="15" t="s">
        <v>87</v>
      </c>
      <c r="AW441" s="15" t="s">
        <v>40</v>
      </c>
      <c r="AX441" s="15" t="s">
        <v>80</v>
      </c>
      <c r="AY441" s="259" t="s">
        <v>127</v>
      </c>
    </row>
    <row r="442" spans="1:65" s="13" customFormat="1" ht="11.25">
      <c r="B442" s="228"/>
      <c r="C442" s="229"/>
      <c r="D442" s="208" t="s">
        <v>261</v>
      </c>
      <c r="E442" s="230" t="s">
        <v>42</v>
      </c>
      <c r="F442" s="231" t="s">
        <v>348</v>
      </c>
      <c r="G442" s="229"/>
      <c r="H442" s="232">
        <v>122.4</v>
      </c>
      <c r="I442" s="233"/>
      <c r="J442" s="229"/>
      <c r="K442" s="229"/>
      <c r="L442" s="234"/>
      <c r="M442" s="235"/>
      <c r="N442" s="236"/>
      <c r="O442" s="236"/>
      <c r="P442" s="236"/>
      <c r="Q442" s="236"/>
      <c r="R442" s="236"/>
      <c r="S442" s="236"/>
      <c r="T442" s="237"/>
      <c r="AT442" s="238" t="s">
        <v>261</v>
      </c>
      <c r="AU442" s="238" t="s">
        <v>89</v>
      </c>
      <c r="AV442" s="13" t="s">
        <v>89</v>
      </c>
      <c r="AW442" s="13" t="s">
        <v>40</v>
      </c>
      <c r="AX442" s="13" t="s">
        <v>80</v>
      </c>
      <c r="AY442" s="238" t="s">
        <v>127</v>
      </c>
    </row>
    <row r="443" spans="1:65" s="13" customFormat="1" ht="22.5">
      <c r="B443" s="228"/>
      <c r="C443" s="229"/>
      <c r="D443" s="208" t="s">
        <v>261</v>
      </c>
      <c r="E443" s="230" t="s">
        <v>42</v>
      </c>
      <c r="F443" s="231" t="s">
        <v>349</v>
      </c>
      <c r="G443" s="229"/>
      <c r="H443" s="232">
        <v>379.08</v>
      </c>
      <c r="I443" s="233"/>
      <c r="J443" s="229"/>
      <c r="K443" s="229"/>
      <c r="L443" s="234"/>
      <c r="M443" s="235"/>
      <c r="N443" s="236"/>
      <c r="O443" s="236"/>
      <c r="P443" s="236"/>
      <c r="Q443" s="236"/>
      <c r="R443" s="236"/>
      <c r="S443" s="236"/>
      <c r="T443" s="237"/>
      <c r="AT443" s="238" t="s">
        <v>261</v>
      </c>
      <c r="AU443" s="238" t="s">
        <v>89</v>
      </c>
      <c r="AV443" s="13" t="s">
        <v>89</v>
      </c>
      <c r="AW443" s="13" t="s">
        <v>40</v>
      </c>
      <c r="AX443" s="13" t="s">
        <v>80</v>
      </c>
      <c r="AY443" s="238" t="s">
        <v>127</v>
      </c>
    </row>
    <row r="444" spans="1:65" s="14" customFormat="1" ht="11.25">
      <c r="B444" s="239"/>
      <c r="C444" s="240"/>
      <c r="D444" s="208" t="s">
        <v>261</v>
      </c>
      <c r="E444" s="241" t="s">
        <v>42</v>
      </c>
      <c r="F444" s="242" t="s">
        <v>264</v>
      </c>
      <c r="G444" s="240"/>
      <c r="H444" s="243">
        <v>501.48</v>
      </c>
      <c r="I444" s="244"/>
      <c r="J444" s="240"/>
      <c r="K444" s="240"/>
      <c r="L444" s="245"/>
      <c r="M444" s="246"/>
      <c r="N444" s="247"/>
      <c r="O444" s="247"/>
      <c r="P444" s="247"/>
      <c r="Q444" s="247"/>
      <c r="R444" s="247"/>
      <c r="S444" s="247"/>
      <c r="T444" s="248"/>
      <c r="AT444" s="249" t="s">
        <v>261</v>
      </c>
      <c r="AU444" s="249" t="s">
        <v>89</v>
      </c>
      <c r="AV444" s="14" t="s">
        <v>259</v>
      </c>
      <c r="AW444" s="14" t="s">
        <v>40</v>
      </c>
      <c r="AX444" s="14" t="s">
        <v>87</v>
      </c>
      <c r="AY444" s="249" t="s">
        <v>127</v>
      </c>
    </row>
    <row r="445" spans="1:65" s="2" customFormat="1" ht="24" customHeight="1">
      <c r="A445" s="36"/>
      <c r="B445" s="37"/>
      <c r="C445" s="194" t="s">
        <v>687</v>
      </c>
      <c r="D445" s="194" t="s">
        <v>130</v>
      </c>
      <c r="E445" s="195" t="s">
        <v>688</v>
      </c>
      <c r="F445" s="196" t="s">
        <v>689</v>
      </c>
      <c r="G445" s="197" t="s">
        <v>306</v>
      </c>
      <c r="H445" s="198">
        <v>501.48</v>
      </c>
      <c r="I445" s="199"/>
      <c r="J445" s="200">
        <f>ROUND(I445*H445,2)</f>
        <v>0</v>
      </c>
      <c r="K445" s="196" t="s">
        <v>258</v>
      </c>
      <c r="L445" s="201"/>
      <c r="M445" s="202" t="s">
        <v>42</v>
      </c>
      <c r="N445" s="203" t="s">
        <v>51</v>
      </c>
      <c r="O445" s="66"/>
      <c r="P445" s="204">
        <f>O445*H445</f>
        <v>0</v>
      </c>
      <c r="Q445" s="204">
        <v>5.0000000000000002E-5</v>
      </c>
      <c r="R445" s="204">
        <f>Q445*H445</f>
        <v>2.5074000000000003E-2</v>
      </c>
      <c r="S445" s="204">
        <v>0</v>
      </c>
      <c r="T445" s="205">
        <f>S445*H445</f>
        <v>0</v>
      </c>
      <c r="U445" s="36"/>
      <c r="V445" s="36"/>
      <c r="W445" s="36"/>
      <c r="X445" s="36"/>
      <c r="Y445" s="36"/>
      <c r="Z445" s="36"/>
      <c r="AA445" s="36"/>
      <c r="AB445" s="36"/>
      <c r="AC445" s="36"/>
      <c r="AD445" s="36"/>
      <c r="AE445" s="36"/>
      <c r="AR445" s="206" t="s">
        <v>556</v>
      </c>
      <c r="AT445" s="206" t="s">
        <v>130</v>
      </c>
      <c r="AU445" s="206" t="s">
        <v>89</v>
      </c>
      <c r="AY445" s="18" t="s">
        <v>127</v>
      </c>
      <c r="BE445" s="207">
        <f>IF(N445="základní",J445,0)</f>
        <v>0</v>
      </c>
      <c r="BF445" s="207">
        <f>IF(N445="snížená",J445,0)</f>
        <v>0</v>
      </c>
      <c r="BG445" s="207">
        <f>IF(N445="zákl. přenesená",J445,0)</f>
        <v>0</v>
      </c>
      <c r="BH445" s="207">
        <f>IF(N445="sníž. přenesená",J445,0)</f>
        <v>0</v>
      </c>
      <c r="BI445" s="207">
        <f>IF(N445="nulová",J445,0)</f>
        <v>0</v>
      </c>
      <c r="BJ445" s="18" t="s">
        <v>87</v>
      </c>
      <c r="BK445" s="207">
        <f>ROUND(I445*H445,2)</f>
        <v>0</v>
      </c>
      <c r="BL445" s="18" t="s">
        <v>190</v>
      </c>
      <c r="BM445" s="206" t="s">
        <v>690</v>
      </c>
    </row>
    <row r="446" spans="1:65" s="15" customFormat="1" ht="11.25">
      <c r="B446" s="250"/>
      <c r="C446" s="251"/>
      <c r="D446" s="208" t="s">
        <v>261</v>
      </c>
      <c r="E446" s="252" t="s">
        <v>42</v>
      </c>
      <c r="F446" s="253" t="s">
        <v>682</v>
      </c>
      <c r="G446" s="251"/>
      <c r="H446" s="252" t="s">
        <v>42</v>
      </c>
      <c r="I446" s="254"/>
      <c r="J446" s="251"/>
      <c r="K446" s="251"/>
      <c r="L446" s="255"/>
      <c r="M446" s="256"/>
      <c r="N446" s="257"/>
      <c r="O446" s="257"/>
      <c r="P446" s="257"/>
      <c r="Q446" s="257"/>
      <c r="R446" s="257"/>
      <c r="S446" s="257"/>
      <c r="T446" s="258"/>
      <c r="AT446" s="259" t="s">
        <v>261</v>
      </c>
      <c r="AU446" s="259" t="s">
        <v>89</v>
      </c>
      <c r="AV446" s="15" t="s">
        <v>87</v>
      </c>
      <c r="AW446" s="15" t="s">
        <v>40</v>
      </c>
      <c r="AX446" s="15" t="s">
        <v>80</v>
      </c>
      <c r="AY446" s="259" t="s">
        <v>127</v>
      </c>
    </row>
    <row r="447" spans="1:65" s="13" customFormat="1" ht="11.25">
      <c r="B447" s="228"/>
      <c r="C447" s="229"/>
      <c r="D447" s="208" t="s">
        <v>261</v>
      </c>
      <c r="E447" s="230" t="s">
        <v>42</v>
      </c>
      <c r="F447" s="231" t="s">
        <v>348</v>
      </c>
      <c r="G447" s="229"/>
      <c r="H447" s="232">
        <v>122.4</v>
      </c>
      <c r="I447" s="233"/>
      <c r="J447" s="229"/>
      <c r="K447" s="229"/>
      <c r="L447" s="234"/>
      <c r="M447" s="235"/>
      <c r="N447" s="236"/>
      <c r="O447" s="236"/>
      <c r="P447" s="236"/>
      <c r="Q447" s="236"/>
      <c r="R447" s="236"/>
      <c r="S447" s="236"/>
      <c r="T447" s="237"/>
      <c r="AT447" s="238" t="s">
        <v>261</v>
      </c>
      <c r="AU447" s="238" t="s">
        <v>89</v>
      </c>
      <c r="AV447" s="13" t="s">
        <v>89</v>
      </c>
      <c r="AW447" s="13" t="s">
        <v>40</v>
      </c>
      <c r="AX447" s="13" t="s">
        <v>80</v>
      </c>
      <c r="AY447" s="238" t="s">
        <v>127</v>
      </c>
    </row>
    <row r="448" spans="1:65" s="13" customFormat="1" ht="22.5">
      <c r="B448" s="228"/>
      <c r="C448" s="229"/>
      <c r="D448" s="208" t="s">
        <v>261</v>
      </c>
      <c r="E448" s="230" t="s">
        <v>42</v>
      </c>
      <c r="F448" s="231" t="s">
        <v>349</v>
      </c>
      <c r="G448" s="229"/>
      <c r="H448" s="232">
        <v>379.08</v>
      </c>
      <c r="I448" s="233"/>
      <c r="J448" s="229"/>
      <c r="K448" s="229"/>
      <c r="L448" s="234"/>
      <c r="M448" s="235"/>
      <c r="N448" s="236"/>
      <c r="O448" s="236"/>
      <c r="P448" s="236"/>
      <c r="Q448" s="236"/>
      <c r="R448" s="236"/>
      <c r="S448" s="236"/>
      <c r="T448" s="237"/>
      <c r="AT448" s="238" t="s">
        <v>261</v>
      </c>
      <c r="AU448" s="238" t="s">
        <v>89</v>
      </c>
      <c r="AV448" s="13" t="s">
        <v>89</v>
      </c>
      <c r="AW448" s="13" t="s">
        <v>40</v>
      </c>
      <c r="AX448" s="13" t="s">
        <v>80</v>
      </c>
      <c r="AY448" s="238" t="s">
        <v>127</v>
      </c>
    </row>
    <row r="449" spans="1:65" s="14" customFormat="1" ht="11.25">
      <c r="B449" s="239"/>
      <c r="C449" s="240"/>
      <c r="D449" s="208" t="s">
        <v>261</v>
      </c>
      <c r="E449" s="241" t="s">
        <v>42</v>
      </c>
      <c r="F449" s="242" t="s">
        <v>264</v>
      </c>
      <c r="G449" s="240"/>
      <c r="H449" s="243">
        <v>501.48</v>
      </c>
      <c r="I449" s="244"/>
      <c r="J449" s="240"/>
      <c r="K449" s="240"/>
      <c r="L449" s="245"/>
      <c r="M449" s="246"/>
      <c r="N449" s="247"/>
      <c r="O449" s="247"/>
      <c r="P449" s="247"/>
      <c r="Q449" s="247"/>
      <c r="R449" s="247"/>
      <c r="S449" s="247"/>
      <c r="T449" s="248"/>
      <c r="AT449" s="249" t="s">
        <v>261</v>
      </c>
      <c r="AU449" s="249" t="s">
        <v>89</v>
      </c>
      <c r="AV449" s="14" t="s">
        <v>259</v>
      </c>
      <c r="AW449" s="14" t="s">
        <v>40</v>
      </c>
      <c r="AX449" s="14" t="s">
        <v>87</v>
      </c>
      <c r="AY449" s="249" t="s">
        <v>127</v>
      </c>
    </row>
    <row r="450" spans="1:65" s="2" customFormat="1" ht="36" customHeight="1">
      <c r="A450" s="36"/>
      <c r="B450" s="37"/>
      <c r="C450" s="219" t="s">
        <v>691</v>
      </c>
      <c r="D450" s="219" t="s">
        <v>254</v>
      </c>
      <c r="E450" s="220" t="s">
        <v>692</v>
      </c>
      <c r="F450" s="221" t="s">
        <v>693</v>
      </c>
      <c r="G450" s="222" t="s">
        <v>273</v>
      </c>
      <c r="H450" s="223">
        <v>38</v>
      </c>
      <c r="I450" s="224"/>
      <c r="J450" s="225">
        <f>ROUND(I450*H450,2)</f>
        <v>0</v>
      </c>
      <c r="K450" s="221" t="s">
        <v>258</v>
      </c>
      <c r="L450" s="41"/>
      <c r="M450" s="226" t="s">
        <v>42</v>
      </c>
      <c r="N450" s="227" t="s">
        <v>51</v>
      </c>
      <c r="O450" s="66"/>
      <c r="P450" s="204">
        <f>O450*H450</f>
        <v>0</v>
      </c>
      <c r="Q450" s="204">
        <v>0</v>
      </c>
      <c r="R450" s="204">
        <f>Q450*H450</f>
        <v>0</v>
      </c>
      <c r="S450" s="204">
        <v>0</v>
      </c>
      <c r="T450" s="205">
        <f>S450*H450</f>
        <v>0</v>
      </c>
      <c r="U450" s="36"/>
      <c r="V450" s="36"/>
      <c r="W450" s="36"/>
      <c r="X450" s="36"/>
      <c r="Y450" s="36"/>
      <c r="Z450" s="36"/>
      <c r="AA450" s="36"/>
      <c r="AB450" s="36"/>
      <c r="AC450" s="36"/>
      <c r="AD450" s="36"/>
      <c r="AE450" s="36"/>
      <c r="AR450" s="206" t="s">
        <v>190</v>
      </c>
      <c r="AT450" s="206" t="s">
        <v>254</v>
      </c>
      <c r="AU450" s="206" t="s">
        <v>89</v>
      </c>
      <c r="AY450" s="18" t="s">
        <v>127</v>
      </c>
      <c r="BE450" s="207">
        <f>IF(N450="základní",J450,0)</f>
        <v>0</v>
      </c>
      <c r="BF450" s="207">
        <f>IF(N450="snížená",J450,0)</f>
        <v>0</v>
      </c>
      <c r="BG450" s="207">
        <f>IF(N450="zákl. přenesená",J450,0)</f>
        <v>0</v>
      </c>
      <c r="BH450" s="207">
        <f>IF(N450="sníž. přenesená",J450,0)</f>
        <v>0</v>
      </c>
      <c r="BI450" s="207">
        <f>IF(N450="nulová",J450,0)</f>
        <v>0</v>
      </c>
      <c r="BJ450" s="18" t="s">
        <v>87</v>
      </c>
      <c r="BK450" s="207">
        <f>ROUND(I450*H450,2)</f>
        <v>0</v>
      </c>
      <c r="BL450" s="18" t="s">
        <v>190</v>
      </c>
      <c r="BM450" s="206" t="s">
        <v>694</v>
      </c>
    </row>
    <row r="451" spans="1:65" s="2" customFormat="1" ht="48.75">
      <c r="A451" s="36"/>
      <c r="B451" s="37"/>
      <c r="C451" s="38"/>
      <c r="D451" s="208" t="s">
        <v>275</v>
      </c>
      <c r="E451" s="38"/>
      <c r="F451" s="209" t="s">
        <v>680</v>
      </c>
      <c r="G451" s="38"/>
      <c r="H451" s="38"/>
      <c r="I451" s="117"/>
      <c r="J451" s="38"/>
      <c r="K451" s="38"/>
      <c r="L451" s="41"/>
      <c r="M451" s="210"/>
      <c r="N451" s="211"/>
      <c r="O451" s="66"/>
      <c r="P451" s="66"/>
      <c r="Q451" s="66"/>
      <c r="R451" s="66"/>
      <c r="S451" s="66"/>
      <c r="T451" s="67"/>
      <c r="U451" s="36"/>
      <c r="V451" s="36"/>
      <c r="W451" s="36"/>
      <c r="X451" s="36"/>
      <c r="Y451" s="36"/>
      <c r="Z451" s="36"/>
      <c r="AA451" s="36"/>
      <c r="AB451" s="36"/>
      <c r="AC451" s="36"/>
      <c r="AD451" s="36"/>
      <c r="AE451" s="36"/>
      <c r="AT451" s="18" t="s">
        <v>275</v>
      </c>
      <c r="AU451" s="18" t="s">
        <v>89</v>
      </c>
    </row>
    <row r="452" spans="1:65" s="13" customFormat="1" ht="11.25">
      <c r="B452" s="228"/>
      <c r="C452" s="229"/>
      <c r="D452" s="208" t="s">
        <v>261</v>
      </c>
      <c r="E452" s="230" t="s">
        <v>42</v>
      </c>
      <c r="F452" s="231" t="s">
        <v>287</v>
      </c>
      <c r="G452" s="229"/>
      <c r="H452" s="232">
        <v>10</v>
      </c>
      <c r="I452" s="233"/>
      <c r="J452" s="229"/>
      <c r="K452" s="229"/>
      <c r="L452" s="234"/>
      <c r="M452" s="235"/>
      <c r="N452" s="236"/>
      <c r="O452" s="236"/>
      <c r="P452" s="236"/>
      <c r="Q452" s="236"/>
      <c r="R452" s="236"/>
      <c r="S452" s="236"/>
      <c r="T452" s="237"/>
      <c r="AT452" s="238" t="s">
        <v>261</v>
      </c>
      <c r="AU452" s="238" t="s">
        <v>89</v>
      </c>
      <c r="AV452" s="13" t="s">
        <v>89</v>
      </c>
      <c r="AW452" s="13" t="s">
        <v>40</v>
      </c>
      <c r="AX452" s="13" t="s">
        <v>80</v>
      </c>
      <c r="AY452" s="238" t="s">
        <v>127</v>
      </c>
    </row>
    <row r="453" spans="1:65" s="13" customFormat="1" ht="11.25">
      <c r="B453" s="228"/>
      <c r="C453" s="229"/>
      <c r="D453" s="208" t="s">
        <v>261</v>
      </c>
      <c r="E453" s="230" t="s">
        <v>42</v>
      </c>
      <c r="F453" s="231" t="s">
        <v>484</v>
      </c>
      <c r="G453" s="229"/>
      <c r="H453" s="232">
        <v>28</v>
      </c>
      <c r="I453" s="233"/>
      <c r="J453" s="229"/>
      <c r="K453" s="229"/>
      <c r="L453" s="234"/>
      <c r="M453" s="235"/>
      <c r="N453" s="236"/>
      <c r="O453" s="236"/>
      <c r="P453" s="236"/>
      <c r="Q453" s="236"/>
      <c r="R453" s="236"/>
      <c r="S453" s="236"/>
      <c r="T453" s="237"/>
      <c r="AT453" s="238" t="s">
        <v>261</v>
      </c>
      <c r="AU453" s="238" t="s">
        <v>89</v>
      </c>
      <c r="AV453" s="13" t="s">
        <v>89</v>
      </c>
      <c r="AW453" s="13" t="s">
        <v>40</v>
      </c>
      <c r="AX453" s="13" t="s">
        <v>80</v>
      </c>
      <c r="AY453" s="238" t="s">
        <v>127</v>
      </c>
    </row>
    <row r="454" spans="1:65" s="14" customFormat="1" ht="11.25">
      <c r="B454" s="239"/>
      <c r="C454" s="240"/>
      <c r="D454" s="208" t="s">
        <v>261</v>
      </c>
      <c r="E454" s="241" t="s">
        <v>42</v>
      </c>
      <c r="F454" s="242" t="s">
        <v>264</v>
      </c>
      <c r="G454" s="240"/>
      <c r="H454" s="243">
        <v>38</v>
      </c>
      <c r="I454" s="244"/>
      <c r="J454" s="240"/>
      <c r="K454" s="240"/>
      <c r="L454" s="245"/>
      <c r="M454" s="246"/>
      <c r="N454" s="247"/>
      <c r="O454" s="247"/>
      <c r="P454" s="247"/>
      <c r="Q454" s="247"/>
      <c r="R454" s="247"/>
      <c r="S454" s="247"/>
      <c r="T454" s="248"/>
      <c r="AT454" s="249" t="s">
        <v>261</v>
      </c>
      <c r="AU454" s="249" t="s">
        <v>89</v>
      </c>
      <c r="AV454" s="14" t="s">
        <v>259</v>
      </c>
      <c r="AW454" s="14" t="s">
        <v>40</v>
      </c>
      <c r="AX454" s="14" t="s">
        <v>87</v>
      </c>
      <c r="AY454" s="249" t="s">
        <v>127</v>
      </c>
    </row>
    <row r="455" spans="1:65" s="2" customFormat="1" ht="36" customHeight="1">
      <c r="A455" s="36"/>
      <c r="B455" s="37"/>
      <c r="C455" s="219" t="s">
        <v>695</v>
      </c>
      <c r="D455" s="219" t="s">
        <v>254</v>
      </c>
      <c r="E455" s="220" t="s">
        <v>696</v>
      </c>
      <c r="F455" s="221" t="s">
        <v>697</v>
      </c>
      <c r="G455" s="222" t="s">
        <v>273</v>
      </c>
      <c r="H455" s="223">
        <v>16</v>
      </c>
      <c r="I455" s="224"/>
      <c r="J455" s="225">
        <f>ROUND(I455*H455,2)</f>
        <v>0</v>
      </c>
      <c r="K455" s="221" t="s">
        <v>258</v>
      </c>
      <c r="L455" s="41"/>
      <c r="M455" s="226" t="s">
        <v>42</v>
      </c>
      <c r="N455" s="227" t="s">
        <v>51</v>
      </c>
      <c r="O455" s="66"/>
      <c r="P455" s="204">
        <f>O455*H455</f>
        <v>0</v>
      </c>
      <c r="Q455" s="204">
        <v>0</v>
      </c>
      <c r="R455" s="204">
        <f>Q455*H455</f>
        <v>0</v>
      </c>
      <c r="S455" s="204">
        <v>0</v>
      </c>
      <c r="T455" s="205">
        <f>S455*H455</f>
        <v>0</v>
      </c>
      <c r="U455" s="36"/>
      <c r="V455" s="36"/>
      <c r="W455" s="36"/>
      <c r="X455" s="36"/>
      <c r="Y455" s="36"/>
      <c r="Z455" s="36"/>
      <c r="AA455" s="36"/>
      <c r="AB455" s="36"/>
      <c r="AC455" s="36"/>
      <c r="AD455" s="36"/>
      <c r="AE455" s="36"/>
      <c r="AR455" s="206" t="s">
        <v>190</v>
      </c>
      <c r="AT455" s="206" t="s">
        <v>254</v>
      </c>
      <c r="AU455" s="206" t="s">
        <v>89</v>
      </c>
      <c r="AY455" s="18" t="s">
        <v>127</v>
      </c>
      <c r="BE455" s="207">
        <f>IF(N455="základní",J455,0)</f>
        <v>0</v>
      </c>
      <c r="BF455" s="207">
        <f>IF(N455="snížená",J455,0)</f>
        <v>0</v>
      </c>
      <c r="BG455" s="207">
        <f>IF(N455="zákl. přenesená",J455,0)</f>
        <v>0</v>
      </c>
      <c r="BH455" s="207">
        <f>IF(N455="sníž. přenesená",J455,0)</f>
        <v>0</v>
      </c>
      <c r="BI455" s="207">
        <f>IF(N455="nulová",J455,0)</f>
        <v>0</v>
      </c>
      <c r="BJ455" s="18" t="s">
        <v>87</v>
      </c>
      <c r="BK455" s="207">
        <f>ROUND(I455*H455,2)</f>
        <v>0</v>
      </c>
      <c r="BL455" s="18" t="s">
        <v>190</v>
      </c>
      <c r="BM455" s="206" t="s">
        <v>698</v>
      </c>
    </row>
    <row r="456" spans="1:65" s="2" customFormat="1" ht="48.75">
      <c r="A456" s="36"/>
      <c r="B456" s="37"/>
      <c r="C456" s="38"/>
      <c r="D456" s="208" t="s">
        <v>275</v>
      </c>
      <c r="E456" s="38"/>
      <c r="F456" s="209" t="s">
        <v>680</v>
      </c>
      <c r="G456" s="38"/>
      <c r="H456" s="38"/>
      <c r="I456" s="117"/>
      <c r="J456" s="38"/>
      <c r="K456" s="38"/>
      <c r="L456" s="41"/>
      <c r="M456" s="210"/>
      <c r="N456" s="211"/>
      <c r="O456" s="66"/>
      <c r="P456" s="66"/>
      <c r="Q456" s="66"/>
      <c r="R456" s="66"/>
      <c r="S456" s="66"/>
      <c r="T456" s="67"/>
      <c r="U456" s="36"/>
      <c r="V456" s="36"/>
      <c r="W456" s="36"/>
      <c r="X456" s="36"/>
      <c r="Y456" s="36"/>
      <c r="Z456" s="36"/>
      <c r="AA456" s="36"/>
      <c r="AB456" s="36"/>
      <c r="AC456" s="36"/>
      <c r="AD456" s="36"/>
      <c r="AE456" s="36"/>
      <c r="AT456" s="18" t="s">
        <v>275</v>
      </c>
      <c r="AU456" s="18" t="s">
        <v>89</v>
      </c>
    </row>
    <row r="457" spans="1:65" s="13" customFormat="1" ht="11.25">
      <c r="B457" s="228"/>
      <c r="C457" s="229"/>
      <c r="D457" s="208" t="s">
        <v>261</v>
      </c>
      <c r="E457" s="230" t="s">
        <v>42</v>
      </c>
      <c r="F457" s="231" t="s">
        <v>287</v>
      </c>
      <c r="G457" s="229"/>
      <c r="H457" s="232">
        <v>10</v>
      </c>
      <c r="I457" s="233"/>
      <c r="J457" s="229"/>
      <c r="K457" s="229"/>
      <c r="L457" s="234"/>
      <c r="M457" s="235"/>
      <c r="N457" s="236"/>
      <c r="O457" s="236"/>
      <c r="P457" s="236"/>
      <c r="Q457" s="236"/>
      <c r="R457" s="236"/>
      <c r="S457" s="236"/>
      <c r="T457" s="237"/>
      <c r="AT457" s="238" t="s">
        <v>261</v>
      </c>
      <c r="AU457" s="238" t="s">
        <v>89</v>
      </c>
      <c r="AV457" s="13" t="s">
        <v>89</v>
      </c>
      <c r="AW457" s="13" t="s">
        <v>40</v>
      </c>
      <c r="AX457" s="13" t="s">
        <v>80</v>
      </c>
      <c r="AY457" s="238" t="s">
        <v>127</v>
      </c>
    </row>
    <row r="458" spans="1:65" s="13" customFormat="1" ht="11.25">
      <c r="B458" s="228"/>
      <c r="C458" s="229"/>
      <c r="D458" s="208" t="s">
        <v>261</v>
      </c>
      <c r="E458" s="230" t="s">
        <v>42</v>
      </c>
      <c r="F458" s="231" t="s">
        <v>699</v>
      </c>
      <c r="G458" s="229"/>
      <c r="H458" s="232">
        <v>6</v>
      </c>
      <c r="I458" s="233"/>
      <c r="J458" s="229"/>
      <c r="K458" s="229"/>
      <c r="L458" s="234"/>
      <c r="M458" s="235"/>
      <c r="N458" s="236"/>
      <c r="O458" s="236"/>
      <c r="P458" s="236"/>
      <c r="Q458" s="236"/>
      <c r="R458" s="236"/>
      <c r="S458" s="236"/>
      <c r="T458" s="237"/>
      <c r="AT458" s="238" t="s">
        <v>261</v>
      </c>
      <c r="AU458" s="238" t="s">
        <v>89</v>
      </c>
      <c r="AV458" s="13" t="s">
        <v>89</v>
      </c>
      <c r="AW458" s="13" t="s">
        <v>40</v>
      </c>
      <c r="AX458" s="13" t="s">
        <v>80</v>
      </c>
      <c r="AY458" s="238" t="s">
        <v>127</v>
      </c>
    </row>
    <row r="459" spans="1:65" s="14" customFormat="1" ht="11.25">
      <c r="B459" s="239"/>
      <c r="C459" s="240"/>
      <c r="D459" s="208" t="s">
        <v>261</v>
      </c>
      <c r="E459" s="241" t="s">
        <v>42</v>
      </c>
      <c r="F459" s="242" t="s">
        <v>264</v>
      </c>
      <c r="G459" s="240"/>
      <c r="H459" s="243">
        <v>16</v>
      </c>
      <c r="I459" s="244"/>
      <c r="J459" s="240"/>
      <c r="K459" s="240"/>
      <c r="L459" s="245"/>
      <c r="M459" s="246"/>
      <c r="N459" s="247"/>
      <c r="O459" s="247"/>
      <c r="P459" s="247"/>
      <c r="Q459" s="247"/>
      <c r="R459" s="247"/>
      <c r="S459" s="247"/>
      <c r="T459" s="248"/>
      <c r="AT459" s="249" t="s">
        <v>261</v>
      </c>
      <c r="AU459" s="249" t="s">
        <v>89</v>
      </c>
      <c r="AV459" s="14" t="s">
        <v>259</v>
      </c>
      <c r="AW459" s="14" t="s">
        <v>40</v>
      </c>
      <c r="AX459" s="14" t="s">
        <v>87</v>
      </c>
      <c r="AY459" s="249" t="s">
        <v>127</v>
      </c>
    </row>
    <row r="460" spans="1:65" s="2" customFormat="1" ht="36" customHeight="1">
      <c r="A460" s="36"/>
      <c r="B460" s="37"/>
      <c r="C460" s="219" t="s">
        <v>700</v>
      </c>
      <c r="D460" s="219" t="s">
        <v>254</v>
      </c>
      <c r="E460" s="220" t="s">
        <v>701</v>
      </c>
      <c r="F460" s="221" t="s">
        <v>702</v>
      </c>
      <c r="G460" s="222" t="s">
        <v>273</v>
      </c>
      <c r="H460" s="223">
        <v>22</v>
      </c>
      <c r="I460" s="224"/>
      <c r="J460" s="225">
        <f>ROUND(I460*H460,2)</f>
        <v>0</v>
      </c>
      <c r="K460" s="221" t="s">
        <v>258</v>
      </c>
      <c r="L460" s="41"/>
      <c r="M460" s="226" t="s">
        <v>42</v>
      </c>
      <c r="N460" s="227" t="s">
        <v>51</v>
      </c>
      <c r="O460" s="66"/>
      <c r="P460" s="204">
        <f>O460*H460</f>
        <v>0</v>
      </c>
      <c r="Q460" s="204">
        <v>0</v>
      </c>
      <c r="R460" s="204">
        <f>Q460*H460</f>
        <v>0</v>
      </c>
      <c r="S460" s="204">
        <v>0</v>
      </c>
      <c r="T460" s="205">
        <f>S460*H460</f>
        <v>0</v>
      </c>
      <c r="U460" s="36"/>
      <c r="V460" s="36"/>
      <c r="W460" s="36"/>
      <c r="X460" s="36"/>
      <c r="Y460" s="36"/>
      <c r="Z460" s="36"/>
      <c r="AA460" s="36"/>
      <c r="AB460" s="36"/>
      <c r="AC460" s="36"/>
      <c r="AD460" s="36"/>
      <c r="AE460" s="36"/>
      <c r="AR460" s="206" t="s">
        <v>190</v>
      </c>
      <c r="AT460" s="206" t="s">
        <v>254</v>
      </c>
      <c r="AU460" s="206" t="s">
        <v>89</v>
      </c>
      <c r="AY460" s="18" t="s">
        <v>127</v>
      </c>
      <c r="BE460" s="207">
        <f>IF(N460="základní",J460,0)</f>
        <v>0</v>
      </c>
      <c r="BF460" s="207">
        <f>IF(N460="snížená",J460,0)</f>
        <v>0</v>
      </c>
      <c r="BG460" s="207">
        <f>IF(N460="zákl. přenesená",J460,0)</f>
        <v>0</v>
      </c>
      <c r="BH460" s="207">
        <f>IF(N460="sníž. přenesená",J460,0)</f>
        <v>0</v>
      </c>
      <c r="BI460" s="207">
        <f>IF(N460="nulová",J460,0)</f>
        <v>0</v>
      </c>
      <c r="BJ460" s="18" t="s">
        <v>87</v>
      </c>
      <c r="BK460" s="207">
        <f>ROUND(I460*H460,2)</f>
        <v>0</v>
      </c>
      <c r="BL460" s="18" t="s">
        <v>190</v>
      </c>
      <c r="BM460" s="206" t="s">
        <v>703</v>
      </c>
    </row>
    <row r="461" spans="1:65" s="2" customFormat="1" ht="48.75">
      <c r="A461" s="36"/>
      <c r="B461" s="37"/>
      <c r="C461" s="38"/>
      <c r="D461" s="208" t="s">
        <v>275</v>
      </c>
      <c r="E461" s="38"/>
      <c r="F461" s="209" t="s">
        <v>680</v>
      </c>
      <c r="G461" s="38"/>
      <c r="H461" s="38"/>
      <c r="I461" s="117"/>
      <c r="J461" s="38"/>
      <c r="K461" s="38"/>
      <c r="L461" s="41"/>
      <c r="M461" s="210"/>
      <c r="N461" s="211"/>
      <c r="O461" s="66"/>
      <c r="P461" s="66"/>
      <c r="Q461" s="66"/>
      <c r="R461" s="66"/>
      <c r="S461" s="66"/>
      <c r="T461" s="67"/>
      <c r="U461" s="36"/>
      <c r="V461" s="36"/>
      <c r="W461" s="36"/>
      <c r="X461" s="36"/>
      <c r="Y461" s="36"/>
      <c r="Z461" s="36"/>
      <c r="AA461" s="36"/>
      <c r="AB461" s="36"/>
      <c r="AC461" s="36"/>
      <c r="AD461" s="36"/>
      <c r="AE461" s="36"/>
      <c r="AT461" s="18" t="s">
        <v>275</v>
      </c>
      <c r="AU461" s="18" t="s">
        <v>89</v>
      </c>
    </row>
    <row r="462" spans="1:65" s="13" customFormat="1" ht="11.25">
      <c r="B462" s="228"/>
      <c r="C462" s="229"/>
      <c r="D462" s="208" t="s">
        <v>261</v>
      </c>
      <c r="E462" s="230" t="s">
        <v>42</v>
      </c>
      <c r="F462" s="231" t="s">
        <v>297</v>
      </c>
      <c r="G462" s="229"/>
      <c r="H462" s="232">
        <v>0</v>
      </c>
      <c r="I462" s="233"/>
      <c r="J462" s="229"/>
      <c r="K462" s="229"/>
      <c r="L462" s="234"/>
      <c r="M462" s="235"/>
      <c r="N462" s="236"/>
      <c r="O462" s="236"/>
      <c r="P462" s="236"/>
      <c r="Q462" s="236"/>
      <c r="R462" s="236"/>
      <c r="S462" s="236"/>
      <c r="T462" s="237"/>
      <c r="AT462" s="238" t="s">
        <v>261</v>
      </c>
      <c r="AU462" s="238" t="s">
        <v>89</v>
      </c>
      <c r="AV462" s="13" t="s">
        <v>89</v>
      </c>
      <c r="AW462" s="13" t="s">
        <v>40</v>
      </c>
      <c r="AX462" s="13" t="s">
        <v>80</v>
      </c>
      <c r="AY462" s="238" t="s">
        <v>127</v>
      </c>
    </row>
    <row r="463" spans="1:65" s="13" customFormat="1" ht="11.25">
      <c r="B463" s="228"/>
      <c r="C463" s="229"/>
      <c r="D463" s="208" t="s">
        <v>261</v>
      </c>
      <c r="E463" s="230" t="s">
        <v>42</v>
      </c>
      <c r="F463" s="231" t="s">
        <v>666</v>
      </c>
      <c r="G463" s="229"/>
      <c r="H463" s="232">
        <v>22</v>
      </c>
      <c r="I463" s="233"/>
      <c r="J463" s="229"/>
      <c r="K463" s="229"/>
      <c r="L463" s="234"/>
      <c r="M463" s="235"/>
      <c r="N463" s="236"/>
      <c r="O463" s="236"/>
      <c r="P463" s="236"/>
      <c r="Q463" s="236"/>
      <c r="R463" s="236"/>
      <c r="S463" s="236"/>
      <c r="T463" s="237"/>
      <c r="AT463" s="238" t="s">
        <v>261</v>
      </c>
      <c r="AU463" s="238" t="s">
        <v>89</v>
      </c>
      <c r="AV463" s="13" t="s">
        <v>89</v>
      </c>
      <c r="AW463" s="13" t="s">
        <v>40</v>
      </c>
      <c r="AX463" s="13" t="s">
        <v>80</v>
      </c>
      <c r="AY463" s="238" t="s">
        <v>127</v>
      </c>
    </row>
    <row r="464" spans="1:65" s="14" customFormat="1" ht="11.25">
      <c r="B464" s="239"/>
      <c r="C464" s="240"/>
      <c r="D464" s="208" t="s">
        <v>261</v>
      </c>
      <c r="E464" s="241" t="s">
        <v>42</v>
      </c>
      <c r="F464" s="242" t="s">
        <v>264</v>
      </c>
      <c r="G464" s="240"/>
      <c r="H464" s="243">
        <v>22</v>
      </c>
      <c r="I464" s="244"/>
      <c r="J464" s="240"/>
      <c r="K464" s="240"/>
      <c r="L464" s="245"/>
      <c r="M464" s="246"/>
      <c r="N464" s="247"/>
      <c r="O464" s="247"/>
      <c r="P464" s="247"/>
      <c r="Q464" s="247"/>
      <c r="R464" s="247"/>
      <c r="S464" s="247"/>
      <c r="T464" s="248"/>
      <c r="AT464" s="249" t="s">
        <v>261</v>
      </c>
      <c r="AU464" s="249" t="s">
        <v>89</v>
      </c>
      <c r="AV464" s="14" t="s">
        <v>259</v>
      </c>
      <c r="AW464" s="14" t="s">
        <v>40</v>
      </c>
      <c r="AX464" s="14" t="s">
        <v>87</v>
      </c>
      <c r="AY464" s="249" t="s">
        <v>127</v>
      </c>
    </row>
    <row r="465" spans="1:65" s="2" customFormat="1" ht="16.5" customHeight="1">
      <c r="A465" s="36"/>
      <c r="B465" s="37"/>
      <c r="C465" s="194" t="s">
        <v>704</v>
      </c>
      <c r="D465" s="194" t="s">
        <v>130</v>
      </c>
      <c r="E465" s="195" t="s">
        <v>705</v>
      </c>
      <c r="F465" s="196" t="s">
        <v>706</v>
      </c>
      <c r="G465" s="197" t="s">
        <v>306</v>
      </c>
      <c r="H465" s="198">
        <v>104.44</v>
      </c>
      <c r="I465" s="199"/>
      <c r="J465" s="200">
        <f>ROUND(I465*H465,2)</f>
        <v>0</v>
      </c>
      <c r="K465" s="196" t="s">
        <v>258</v>
      </c>
      <c r="L465" s="201"/>
      <c r="M465" s="202" t="s">
        <v>42</v>
      </c>
      <c r="N465" s="203" t="s">
        <v>51</v>
      </c>
      <c r="O465" s="66"/>
      <c r="P465" s="204">
        <f>O465*H465</f>
        <v>0</v>
      </c>
      <c r="Q465" s="204">
        <v>1.1000000000000001E-3</v>
      </c>
      <c r="R465" s="204">
        <f>Q465*H465</f>
        <v>0.114884</v>
      </c>
      <c r="S465" s="204">
        <v>0</v>
      </c>
      <c r="T465" s="205">
        <f>S465*H465</f>
        <v>0</v>
      </c>
      <c r="U465" s="36"/>
      <c r="V465" s="36"/>
      <c r="W465" s="36"/>
      <c r="X465" s="36"/>
      <c r="Y465" s="36"/>
      <c r="Z465" s="36"/>
      <c r="AA465" s="36"/>
      <c r="AB465" s="36"/>
      <c r="AC465" s="36"/>
      <c r="AD465" s="36"/>
      <c r="AE465" s="36"/>
      <c r="AR465" s="206" t="s">
        <v>556</v>
      </c>
      <c r="AT465" s="206" t="s">
        <v>130</v>
      </c>
      <c r="AU465" s="206" t="s">
        <v>89</v>
      </c>
      <c r="AY465" s="18" t="s">
        <v>127</v>
      </c>
      <c r="BE465" s="207">
        <f>IF(N465="základní",J465,0)</f>
        <v>0</v>
      </c>
      <c r="BF465" s="207">
        <f>IF(N465="snížená",J465,0)</f>
        <v>0</v>
      </c>
      <c r="BG465" s="207">
        <f>IF(N465="zákl. přenesená",J465,0)</f>
        <v>0</v>
      </c>
      <c r="BH465" s="207">
        <f>IF(N465="sníž. přenesená",J465,0)</f>
        <v>0</v>
      </c>
      <c r="BI465" s="207">
        <f>IF(N465="nulová",J465,0)</f>
        <v>0</v>
      </c>
      <c r="BJ465" s="18" t="s">
        <v>87</v>
      </c>
      <c r="BK465" s="207">
        <f>ROUND(I465*H465,2)</f>
        <v>0</v>
      </c>
      <c r="BL465" s="18" t="s">
        <v>190</v>
      </c>
      <c r="BM465" s="206" t="s">
        <v>707</v>
      </c>
    </row>
    <row r="466" spans="1:65" s="13" customFormat="1" ht="11.25">
      <c r="B466" s="228"/>
      <c r="C466" s="229"/>
      <c r="D466" s="208" t="s">
        <v>261</v>
      </c>
      <c r="E466" s="230" t="s">
        <v>42</v>
      </c>
      <c r="F466" s="231" t="s">
        <v>407</v>
      </c>
      <c r="G466" s="229"/>
      <c r="H466" s="232">
        <v>22.7</v>
      </c>
      <c r="I466" s="233"/>
      <c r="J466" s="229"/>
      <c r="K466" s="229"/>
      <c r="L466" s="234"/>
      <c r="M466" s="235"/>
      <c r="N466" s="236"/>
      <c r="O466" s="236"/>
      <c r="P466" s="236"/>
      <c r="Q466" s="236"/>
      <c r="R466" s="236"/>
      <c r="S466" s="236"/>
      <c r="T466" s="237"/>
      <c r="AT466" s="238" t="s">
        <v>261</v>
      </c>
      <c r="AU466" s="238" t="s">
        <v>89</v>
      </c>
      <c r="AV466" s="13" t="s">
        <v>89</v>
      </c>
      <c r="AW466" s="13" t="s">
        <v>40</v>
      </c>
      <c r="AX466" s="13" t="s">
        <v>80</v>
      </c>
      <c r="AY466" s="238" t="s">
        <v>127</v>
      </c>
    </row>
    <row r="467" spans="1:65" s="13" customFormat="1" ht="22.5">
      <c r="B467" s="228"/>
      <c r="C467" s="229"/>
      <c r="D467" s="208" t="s">
        <v>261</v>
      </c>
      <c r="E467" s="230" t="s">
        <v>42</v>
      </c>
      <c r="F467" s="231" t="s">
        <v>408</v>
      </c>
      <c r="G467" s="229"/>
      <c r="H467" s="232">
        <v>81.739999999999995</v>
      </c>
      <c r="I467" s="233"/>
      <c r="J467" s="229"/>
      <c r="K467" s="229"/>
      <c r="L467" s="234"/>
      <c r="M467" s="235"/>
      <c r="N467" s="236"/>
      <c r="O467" s="236"/>
      <c r="P467" s="236"/>
      <c r="Q467" s="236"/>
      <c r="R467" s="236"/>
      <c r="S467" s="236"/>
      <c r="T467" s="237"/>
      <c r="AT467" s="238" t="s">
        <v>261</v>
      </c>
      <c r="AU467" s="238" t="s">
        <v>89</v>
      </c>
      <c r="AV467" s="13" t="s">
        <v>89</v>
      </c>
      <c r="AW467" s="13" t="s">
        <v>40</v>
      </c>
      <c r="AX467" s="13" t="s">
        <v>80</v>
      </c>
      <c r="AY467" s="238" t="s">
        <v>127</v>
      </c>
    </row>
    <row r="468" spans="1:65" s="14" customFormat="1" ht="11.25">
      <c r="B468" s="239"/>
      <c r="C468" s="240"/>
      <c r="D468" s="208" t="s">
        <v>261</v>
      </c>
      <c r="E468" s="241" t="s">
        <v>42</v>
      </c>
      <c r="F468" s="242" t="s">
        <v>264</v>
      </c>
      <c r="G468" s="240"/>
      <c r="H468" s="243">
        <v>104.44</v>
      </c>
      <c r="I468" s="244"/>
      <c r="J468" s="240"/>
      <c r="K468" s="240"/>
      <c r="L468" s="245"/>
      <c r="M468" s="246"/>
      <c r="N468" s="247"/>
      <c r="O468" s="247"/>
      <c r="P468" s="247"/>
      <c r="Q468" s="247"/>
      <c r="R468" s="247"/>
      <c r="S468" s="247"/>
      <c r="T468" s="248"/>
      <c r="AT468" s="249" t="s">
        <v>261</v>
      </c>
      <c r="AU468" s="249" t="s">
        <v>89</v>
      </c>
      <c r="AV468" s="14" t="s">
        <v>259</v>
      </c>
      <c r="AW468" s="14" t="s">
        <v>40</v>
      </c>
      <c r="AX468" s="14" t="s">
        <v>87</v>
      </c>
      <c r="AY468" s="249" t="s">
        <v>127</v>
      </c>
    </row>
    <row r="469" spans="1:65" s="2" customFormat="1" ht="16.5" customHeight="1">
      <c r="A469" s="36"/>
      <c r="B469" s="37"/>
      <c r="C469" s="194" t="s">
        <v>708</v>
      </c>
      <c r="D469" s="194" t="s">
        <v>130</v>
      </c>
      <c r="E469" s="195" t="s">
        <v>709</v>
      </c>
      <c r="F469" s="196" t="s">
        <v>710</v>
      </c>
      <c r="G469" s="197" t="s">
        <v>711</v>
      </c>
      <c r="H469" s="198">
        <v>76</v>
      </c>
      <c r="I469" s="199"/>
      <c r="J469" s="200">
        <f>ROUND(I469*H469,2)</f>
        <v>0</v>
      </c>
      <c r="K469" s="196" t="s">
        <v>258</v>
      </c>
      <c r="L469" s="201"/>
      <c r="M469" s="202" t="s">
        <v>42</v>
      </c>
      <c r="N469" s="203" t="s">
        <v>51</v>
      </c>
      <c r="O469" s="66"/>
      <c r="P469" s="204">
        <f>O469*H469</f>
        <v>0</v>
      </c>
      <c r="Q469" s="204">
        <v>2.0000000000000001E-4</v>
      </c>
      <c r="R469" s="204">
        <f>Q469*H469</f>
        <v>1.52E-2</v>
      </c>
      <c r="S469" s="204">
        <v>0</v>
      </c>
      <c r="T469" s="205">
        <f>S469*H469</f>
        <v>0</v>
      </c>
      <c r="U469" s="36"/>
      <c r="V469" s="36"/>
      <c r="W469" s="36"/>
      <c r="X469" s="36"/>
      <c r="Y469" s="36"/>
      <c r="Z469" s="36"/>
      <c r="AA469" s="36"/>
      <c r="AB469" s="36"/>
      <c r="AC469" s="36"/>
      <c r="AD469" s="36"/>
      <c r="AE469" s="36"/>
      <c r="AR469" s="206" t="s">
        <v>556</v>
      </c>
      <c r="AT469" s="206" t="s">
        <v>130</v>
      </c>
      <c r="AU469" s="206" t="s">
        <v>89</v>
      </c>
      <c r="AY469" s="18" t="s">
        <v>127</v>
      </c>
      <c r="BE469" s="207">
        <f>IF(N469="základní",J469,0)</f>
        <v>0</v>
      </c>
      <c r="BF469" s="207">
        <f>IF(N469="snížená",J469,0)</f>
        <v>0</v>
      </c>
      <c r="BG469" s="207">
        <f>IF(N469="zákl. přenesená",J469,0)</f>
        <v>0</v>
      </c>
      <c r="BH469" s="207">
        <f>IF(N469="sníž. přenesená",J469,0)</f>
        <v>0</v>
      </c>
      <c r="BI469" s="207">
        <f>IF(N469="nulová",J469,0)</f>
        <v>0</v>
      </c>
      <c r="BJ469" s="18" t="s">
        <v>87</v>
      </c>
      <c r="BK469" s="207">
        <f>ROUND(I469*H469,2)</f>
        <v>0</v>
      </c>
      <c r="BL469" s="18" t="s">
        <v>190</v>
      </c>
      <c r="BM469" s="206" t="s">
        <v>712</v>
      </c>
    </row>
    <row r="470" spans="1:65" s="13" customFormat="1" ht="11.25">
      <c r="B470" s="228"/>
      <c r="C470" s="229"/>
      <c r="D470" s="208" t="s">
        <v>261</v>
      </c>
      <c r="E470" s="230" t="s">
        <v>42</v>
      </c>
      <c r="F470" s="231" t="s">
        <v>713</v>
      </c>
      <c r="G470" s="229"/>
      <c r="H470" s="232">
        <v>20</v>
      </c>
      <c r="I470" s="233"/>
      <c r="J470" s="229"/>
      <c r="K470" s="229"/>
      <c r="L470" s="234"/>
      <c r="M470" s="235"/>
      <c r="N470" s="236"/>
      <c r="O470" s="236"/>
      <c r="P470" s="236"/>
      <c r="Q470" s="236"/>
      <c r="R470" s="236"/>
      <c r="S470" s="236"/>
      <c r="T470" s="237"/>
      <c r="AT470" s="238" t="s">
        <v>261</v>
      </c>
      <c r="AU470" s="238" t="s">
        <v>89</v>
      </c>
      <c r="AV470" s="13" t="s">
        <v>89</v>
      </c>
      <c r="AW470" s="13" t="s">
        <v>40</v>
      </c>
      <c r="AX470" s="13" t="s">
        <v>80</v>
      </c>
      <c r="AY470" s="238" t="s">
        <v>127</v>
      </c>
    </row>
    <row r="471" spans="1:65" s="13" customFormat="1" ht="11.25">
      <c r="B471" s="228"/>
      <c r="C471" s="229"/>
      <c r="D471" s="208" t="s">
        <v>261</v>
      </c>
      <c r="E471" s="230" t="s">
        <v>42</v>
      </c>
      <c r="F471" s="231" t="s">
        <v>714</v>
      </c>
      <c r="G471" s="229"/>
      <c r="H471" s="232">
        <v>56</v>
      </c>
      <c r="I471" s="233"/>
      <c r="J471" s="229"/>
      <c r="K471" s="229"/>
      <c r="L471" s="234"/>
      <c r="M471" s="235"/>
      <c r="N471" s="236"/>
      <c r="O471" s="236"/>
      <c r="P471" s="236"/>
      <c r="Q471" s="236"/>
      <c r="R471" s="236"/>
      <c r="S471" s="236"/>
      <c r="T471" s="237"/>
      <c r="AT471" s="238" t="s">
        <v>261</v>
      </c>
      <c r="AU471" s="238" t="s">
        <v>89</v>
      </c>
      <c r="AV471" s="13" t="s">
        <v>89</v>
      </c>
      <c r="AW471" s="13" t="s">
        <v>40</v>
      </c>
      <c r="AX471" s="13" t="s">
        <v>80</v>
      </c>
      <c r="AY471" s="238" t="s">
        <v>127</v>
      </c>
    </row>
    <row r="472" spans="1:65" s="14" customFormat="1" ht="11.25">
      <c r="B472" s="239"/>
      <c r="C472" s="240"/>
      <c r="D472" s="208" t="s">
        <v>261</v>
      </c>
      <c r="E472" s="241" t="s">
        <v>42</v>
      </c>
      <c r="F472" s="242" t="s">
        <v>264</v>
      </c>
      <c r="G472" s="240"/>
      <c r="H472" s="243">
        <v>76</v>
      </c>
      <c r="I472" s="244"/>
      <c r="J472" s="240"/>
      <c r="K472" s="240"/>
      <c r="L472" s="245"/>
      <c r="M472" s="246"/>
      <c r="N472" s="247"/>
      <c r="O472" s="247"/>
      <c r="P472" s="247"/>
      <c r="Q472" s="247"/>
      <c r="R472" s="247"/>
      <c r="S472" s="247"/>
      <c r="T472" s="248"/>
      <c r="AT472" s="249" t="s">
        <v>261</v>
      </c>
      <c r="AU472" s="249" t="s">
        <v>89</v>
      </c>
      <c r="AV472" s="14" t="s">
        <v>259</v>
      </c>
      <c r="AW472" s="14" t="s">
        <v>40</v>
      </c>
      <c r="AX472" s="14" t="s">
        <v>87</v>
      </c>
      <c r="AY472" s="249" t="s">
        <v>127</v>
      </c>
    </row>
    <row r="473" spans="1:65" s="2" customFormat="1" ht="48" customHeight="1">
      <c r="A473" s="36"/>
      <c r="B473" s="37"/>
      <c r="C473" s="219" t="s">
        <v>715</v>
      </c>
      <c r="D473" s="219" t="s">
        <v>254</v>
      </c>
      <c r="E473" s="220" t="s">
        <v>716</v>
      </c>
      <c r="F473" s="221" t="s">
        <v>717</v>
      </c>
      <c r="G473" s="222" t="s">
        <v>496</v>
      </c>
      <c r="H473" s="223">
        <v>5.1239999999999997</v>
      </c>
      <c r="I473" s="224"/>
      <c r="J473" s="225">
        <f>ROUND(I473*H473,2)</f>
        <v>0</v>
      </c>
      <c r="K473" s="221" t="s">
        <v>258</v>
      </c>
      <c r="L473" s="41"/>
      <c r="M473" s="226" t="s">
        <v>42</v>
      </c>
      <c r="N473" s="227" t="s">
        <v>51</v>
      </c>
      <c r="O473" s="66"/>
      <c r="P473" s="204">
        <f>O473*H473</f>
        <v>0</v>
      </c>
      <c r="Q473" s="204">
        <v>0</v>
      </c>
      <c r="R473" s="204">
        <f>Q473*H473</f>
        <v>0</v>
      </c>
      <c r="S473" s="204">
        <v>0</v>
      </c>
      <c r="T473" s="205">
        <f>S473*H473</f>
        <v>0</v>
      </c>
      <c r="U473" s="36"/>
      <c r="V473" s="36"/>
      <c r="W473" s="36"/>
      <c r="X473" s="36"/>
      <c r="Y473" s="36"/>
      <c r="Z473" s="36"/>
      <c r="AA473" s="36"/>
      <c r="AB473" s="36"/>
      <c r="AC473" s="36"/>
      <c r="AD473" s="36"/>
      <c r="AE473" s="36"/>
      <c r="AR473" s="206" t="s">
        <v>190</v>
      </c>
      <c r="AT473" s="206" t="s">
        <v>254</v>
      </c>
      <c r="AU473" s="206" t="s">
        <v>89</v>
      </c>
      <c r="AY473" s="18" t="s">
        <v>127</v>
      </c>
      <c r="BE473" s="207">
        <f>IF(N473="základní",J473,0)</f>
        <v>0</v>
      </c>
      <c r="BF473" s="207">
        <f>IF(N473="snížená",J473,0)</f>
        <v>0</v>
      </c>
      <c r="BG473" s="207">
        <f>IF(N473="zákl. přenesená",J473,0)</f>
        <v>0</v>
      </c>
      <c r="BH473" s="207">
        <f>IF(N473="sníž. přenesená",J473,0)</f>
        <v>0</v>
      </c>
      <c r="BI473" s="207">
        <f>IF(N473="nulová",J473,0)</f>
        <v>0</v>
      </c>
      <c r="BJ473" s="18" t="s">
        <v>87</v>
      </c>
      <c r="BK473" s="207">
        <f>ROUND(I473*H473,2)</f>
        <v>0</v>
      </c>
      <c r="BL473" s="18" t="s">
        <v>190</v>
      </c>
      <c r="BM473" s="206" t="s">
        <v>718</v>
      </c>
    </row>
    <row r="474" spans="1:65" s="2" customFormat="1" ht="126.75">
      <c r="A474" s="36"/>
      <c r="B474" s="37"/>
      <c r="C474" s="38"/>
      <c r="D474" s="208" t="s">
        <v>275</v>
      </c>
      <c r="E474" s="38"/>
      <c r="F474" s="209" t="s">
        <v>719</v>
      </c>
      <c r="G474" s="38"/>
      <c r="H474" s="38"/>
      <c r="I474" s="117"/>
      <c r="J474" s="38"/>
      <c r="K474" s="38"/>
      <c r="L474" s="41"/>
      <c r="M474" s="210"/>
      <c r="N474" s="211"/>
      <c r="O474" s="66"/>
      <c r="P474" s="66"/>
      <c r="Q474" s="66"/>
      <c r="R474" s="66"/>
      <c r="S474" s="66"/>
      <c r="T474" s="67"/>
      <c r="U474" s="36"/>
      <c r="V474" s="36"/>
      <c r="W474" s="36"/>
      <c r="X474" s="36"/>
      <c r="Y474" s="36"/>
      <c r="Z474" s="36"/>
      <c r="AA474" s="36"/>
      <c r="AB474" s="36"/>
      <c r="AC474" s="36"/>
      <c r="AD474" s="36"/>
      <c r="AE474" s="36"/>
      <c r="AT474" s="18" t="s">
        <v>275</v>
      </c>
      <c r="AU474" s="18" t="s">
        <v>89</v>
      </c>
    </row>
    <row r="475" spans="1:65" s="12" customFormat="1" ht="22.9" customHeight="1">
      <c r="B475" s="178"/>
      <c r="C475" s="179"/>
      <c r="D475" s="180" t="s">
        <v>79</v>
      </c>
      <c r="E475" s="192" t="s">
        <v>720</v>
      </c>
      <c r="F475" s="192" t="s">
        <v>721</v>
      </c>
      <c r="G475" s="179"/>
      <c r="H475" s="179"/>
      <c r="I475" s="182"/>
      <c r="J475" s="193">
        <f>BK475</f>
        <v>0</v>
      </c>
      <c r="K475" s="179"/>
      <c r="L475" s="184"/>
      <c r="M475" s="185"/>
      <c r="N475" s="186"/>
      <c r="O475" s="186"/>
      <c r="P475" s="187">
        <f>SUM(P476:P481)</f>
        <v>0</v>
      </c>
      <c r="Q475" s="186"/>
      <c r="R475" s="187">
        <f>SUM(R476:R481)</f>
        <v>4.9981600000000001E-2</v>
      </c>
      <c r="S475" s="186"/>
      <c r="T475" s="188">
        <f>SUM(T476:T481)</f>
        <v>0</v>
      </c>
      <c r="AR475" s="189" t="s">
        <v>89</v>
      </c>
      <c r="AT475" s="190" t="s">
        <v>79</v>
      </c>
      <c r="AU475" s="190" t="s">
        <v>87</v>
      </c>
      <c r="AY475" s="189" t="s">
        <v>127</v>
      </c>
      <c r="BK475" s="191">
        <f>SUM(BK476:BK481)</f>
        <v>0</v>
      </c>
    </row>
    <row r="476" spans="1:65" s="2" customFormat="1" ht="36" customHeight="1">
      <c r="A476" s="36"/>
      <c r="B476" s="37"/>
      <c r="C476" s="219" t="s">
        <v>722</v>
      </c>
      <c r="D476" s="219" t="s">
        <v>254</v>
      </c>
      <c r="E476" s="220" t="s">
        <v>723</v>
      </c>
      <c r="F476" s="221" t="s">
        <v>724</v>
      </c>
      <c r="G476" s="222" t="s">
        <v>257</v>
      </c>
      <c r="H476" s="223">
        <v>249.90799999999999</v>
      </c>
      <c r="I476" s="224"/>
      <c r="J476" s="225">
        <f>ROUND(I476*H476,2)</f>
        <v>0</v>
      </c>
      <c r="K476" s="221" t="s">
        <v>258</v>
      </c>
      <c r="L476" s="41"/>
      <c r="M476" s="226" t="s">
        <v>42</v>
      </c>
      <c r="N476" s="227" t="s">
        <v>51</v>
      </c>
      <c r="O476" s="66"/>
      <c r="P476" s="204">
        <f>O476*H476</f>
        <v>0</v>
      </c>
      <c r="Q476" s="204">
        <v>2.0000000000000001E-4</v>
      </c>
      <c r="R476" s="204">
        <f>Q476*H476</f>
        <v>4.9981600000000001E-2</v>
      </c>
      <c r="S476" s="204">
        <v>0</v>
      </c>
      <c r="T476" s="205">
        <f>S476*H476</f>
        <v>0</v>
      </c>
      <c r="U476" s="36"/>
      <c r="V476" s="36"/>
      <c r="W476" s="36"/>
      <c r="X476" s="36"/>
      <c r="Y476" s="36"/>
      <c r="Z476" s="36"/>
      <c r="AA476" s="36"/>
      <c r="AB476" s="36"/>
      <c r="AC476" s="36"/>
      <c r="AD476" s="36"/>
      <c r="AE476" s="36"/>
      <c r="AR476" s="206" t="s">
        <v>190</v>
      </c>
      <c r="AT476" s="206" t="s">
        <v>254</v>
      </c>
      <c r="AU476" s="206" t="s">
        <v>89</v>
      </c>
      <c r="AY476" s="18" t="s">
        <v>127</v>
      </c>
      <c r="BE476" s="207">
        <f>IF(N476="základní",J476,0)</f>
        <v>0</v>
      </c>
      <c r="BF476" s="207">
        <f>IF(N476="snížená",J476,0)</f>
        <v>0</v>
      </c>
      <c r="BG476" s="207">
        <f>IF(N476="zákl. přenesená",J476,0)</f>
        <v>0</v>
      </c>
      <c r="BH476" s="207">
        <f>IF(N476="sníž. přenesená",J476,0)</f>
        <v>0</v>
      </c>
      <c r="BI476" s="207">
        <f>IF(N476="nulová",J476,0)</f>
        <v>0</v>
      </c>
      <c r="BJ476" s="18" t="s">
        <v>87</v>
      </c>
      <c r="BK476" s="207">
        <f>ROUND(I476*H476,2)</f>
        <v>0</v>
      </c>
      <c r="BL476" s="18" t="s">
        <v>190</v>
      </c>
      <c r="BM476" s="206" t="s">
        <v>725</v>
      </c>
    </row>
    <row r="477" spans="1:65" s="13" customFormat="1" ht="11.25">
      <c r="B477" s="228"/>
      <c r="C477" s="229"/>
      <c r="D477" s="208" t="s">
        <v>261</v>
      </c>
      <c r="E477" s="230" t="s">
        <v>42</v>
      </c>
      <c r="F477" s="231" t="s">
        <v>317</v>
      </c>
      <c r="G477" s="229"/>
      <c r="H477" s="232">
        <v>46.38</v>
      </c>
      <c r="I477" s="233"/>
      <c r="J477" s="229"/>
      <c r="K477" s="229"/>
      <c r="L477" s="234"/>
      <c r="M477" s="235"/>
      <c r="N477" s="236"/>
      <c r="O477" s="236"/>
      <c r="P477" s="236"/>
      <c r="Q477" s="236"/>
      <c r="R477" s="236"/>
      <c r="S477" s="236"/>
      <c r="T477" s="237"/>
      <c r="AT477" s="238" t="s">
        <v>261</v>
      </c>
      <c r="AU477" s="238" t="s">
        <v>89</v>
      </c>
      <c r="AV477" s="13" t="s">
        <v>89</v>
      </c>
      <c r="AW477" s="13" t="s">
        <v>40</v>
      </c>
      <c r="AX477" s="13" t="s">
        <v>80</v>
      </c>
      <c r="AY477" s="238" t="s">
        <v>127</v>
      </c>
    </row>
    <row r="478" spans="1:65" s="13" customFormat="1" ht="22.5">
      <c r="B478" s="228"/>
      <c r="C478" s="229"/>
      <c r="D478" s="208" t="s">
        <v>261</v>
      </c>
      <c r="E478" s="230" t="s">
        <v>42</v>
      </c>
      <c r="F478" s="231" t="s">
        <v>318</v>
      </c>
      <c r="G478" s="229"/>
      <c r="H478" s="232">
        <v>179.70599999999999</v>
      </c>
      <c r="I478" s="233"/>
      <c r="J478" s="229"/>
      <c r="K478" s="229"/>
      <c r="L478" s="234"/>
      <c r="M478" s="235"/>
      <c r="N478" s="236"/>
      <c r="O478" s="236"/>
      <c r="P478" s="236"/>
      <c r="Q478" s="236"/>
      <c r="R478" s="236"/>
      <c r="S478" s="236"/>
      <c r="T478" s="237"/>
      <c r="AT478" s="238" t="s">
        <v>261</v>
      </c>
      <c r="AU478" s="238" t="s">
        <v>89</v>
      </c>
      <c r="AV478" s="13" t="s">
        <v>89</v>
      </c>
      <c r="AW478" s="13" t="s">
        <v>40</v>
      </c>
      <c r="AX478" s="13" t="s">
        <v>80</v>
      </c>
      <c r="AY478" s="238" t="s">
        <v>127</v>
      </c>
    </row>
    <row r="479" spans="1:65" s="13" customFormat="1" ht="11.25">
      <c r="B479" s="228"/>
      <c r="C479" s="229"/>
      <c r="D479" s="208" t="s">
        <v>261</v>
      </c>
      <c r="E479" s="230" t="s">
        <v>42</v>
      </c>
      <c r="F479" s="231" t="s">
        <v>319</v>
      </c>
      <c r="G479" s="229"/>
      <c r="H479" s="232">
        <v>5.9820000000000002</v>
      </c>
      <c r="I479" s="233"/>
      <c r="J479" s="229"/>
      <c r="K479" s="229"/>
      <c r="L479" s="234"/>
      <c r="M479" s="235"/>
      <c r="N479" s="236"/>
      <c r="O479" s="236"/>
      <c r="P479" s="236"/>
      <c r="Q479" s="236"/>
      <c r="R479" s="236"/>
      <c r="S479" s="236"/>
      <c r="T479" s="237"/>
      <c r="AT479" s="238" t="s">
        <v>261</v>
      </c>
      <c r="AU479" s="238" t="s">
        <v>89</v>
      </c>
      <c r="AV479" s="13" t="s">
        <v>89</v>
      </c>
      <c r="AW479" s="13" t="s">
        <v>40</v>
      </c>
      <c r="AX479" s="13" t="s">
        <v>80</v>
      </c>
      <c r="AY479" s="238" t="s">
        <v>127</v>
      </c>
    </row>
    <row r="480" spans="1:65" s="13" customFormat="1" ht="22.5">
      <c r="B480" s="228"/>
      <c r="C480" s="229"/>
      <c r="D480" s="208" t="s">
        <v>261</v>
      </c>
      <c r="E480" s="230" t="s">
        <v>42</v>
      </c>
      <c r="F480" s="231" t="s">
        <v>320</v>
      </c>
      <c r="G480" s="229"/>
      <c r="H480" s="232">
        <v>17.84</v>
      </c>
      <c r="I480" s="233"/>
      <c r="J480" s="229"/>
      <c r="K480" s="229"/>
      <c r="L480" s="234"/>
      <c r="M480" s="235"/>
      <c r="N480" s="236"/>
      <c r="O480" s="236"/>
      <c r="P480" s="236"/>
      <c r="Q480" s="236"/>
      <c r="R480" s="236"/>
      <c r="S480" s="236"/>
      <c r="T480" s="237"/>
      <c r="AT480" s="238" t="s">
        <v>261</v>
      </c>
      <c r="AU480" s="238" t="s">
        <v>89</v>
      </c>
      <c r="AV480" s="13" t="s">
        <v>89</v>
      </c>
      <c r="AW480" s="13" t="s">
        <v>40</v>
      </c>
      <c r="AX480" s="13" t="s">
        <v>80</v>
      </c>
      <c r="AY480" s="238" t="s">
        <v>127</v>
      </c>
    </row>
    <row r="481" spans="1:65" s="14" customFormat="1" ht="11.25">
      <c r="B481" s="239"/>
      <c r="C481" s="240"/>
      <c r="D481" s="208" t="s">
        <v>261</v>
      </c>
      <c r="E481" s="241" t="s">
        <v>42</v>
      </c>
      <c r="F481" s="242" t="s">
        <v>264</v>
      </c>
      <c r="G481" s="240"/>
      <c r="H481" s="243">
        <v>249.90799999999999</v>
      </c>
      <c r="I481" s="244"/>
      <c r="J481" s="240"/>
      <c r="K481" s="240"/>
      <c r="L481" s="245"/>
      <c r="M481" s="246"/>
      <c r="N481" s="247"/>
      <c r="O481" s="247"/>
      <c r="P481" s="247"/>
      <c r="Q481" s="247"/>
      <c r="R481" s="247"/>
      <c r="S481" s="247"/>
      <c r="T481" s="248"/>
      <c r="AT481" s="249" t="s">
        <v>261</v>
      </c>
      <c r="AU481" s="249" t="s">
        <v>89</v>
      </c>
      <c r="AV481" s="14" t="s">
        <v>259</v>
      </c>
      <c r="AW481" s="14" t="s">
        <v>40</v>
      </c>
      <c r="AX481" s="14" t="s">
        <v>87</v>
      </c>
      <c r="AY481" s="249" t="s">
        <v>127</v>
      </c>
    </row>
    <row r="482" spans="1:65" s="12" customFormat="1" ht="25.9" customHeight="1">
      <c r="B482" s="178"/>
      <c r="C482" s="179"/>
      <c r="D482" s="180" t="s">
        <v>79</v>
      </c>
      <c r="E482" s="181" t="s">
        <v>124</v>
      </c>
      <c r="F482" s="181" t="s">
        <v>125</v>
      </c>
      <c r="G482" s="179"/>
      <c r="H482" s="179"/>
      <c r="I482" s="182"/>
      <c r="J482" s="183">
        <f>BK482</f>
        <v>0</v>
      </c>
      <c r="K482" s="179"/>
      <c r="L482" s="184"/>
      <c r="M482" s="185"/>
      <c r="N482" s="186"/>
      <c r="O482" s="186"/>
      <c r="P482" s="187">
        <f>P483</f>
        <v>0</v>
      </c>
      <c r="Q482" s="186"/>
      <c r="R482" s="187">
        <f>R483</f>
        <v>0</v>
      </c>
      <c r="S482" s="186"/>
      <c r="T482" s="188">
        <f>T483</f>
        <v>0</v>
      </c>
      <c r="AR482" s="189" t="s">
        <v>126</v>
      </c>
      <c r="AT482" s="190" t="s">
        <v>79</v>
      </c>
      <c r="AU482" s="190" t="s">
        <v>80</v>
      </c>
      <c r="AY482" s="189" t="s">
        <v>127</v>
      </c>
      <c r="BK482" s="191">
        <f>BK483</f>
        <v>0</v>
      </c>
    </row>
    <row r="483" spans="1:65" s="12" customFormat="1" ht="22.9" customHeight="1">
      <c r="B483" s="178"/>
      <c r="C483" s="179"/>
      <c r="D483" s="180" t="s">
        <v>79</v>
      </c>
      <c r="E483" s="192" t="s">
        <v>726</v>
      </c>
      <c r="F483" s="192" t="s">
        <v>727</v>
      </c>
      <c r="G483" s="179"/>
      <c r="H483" s="179"/>
      <c r="I483" s="182"/>
      <c r="J483" s="193">
        <f>BK483</f>
        <v>0</v>
      </c>
      <c r="K483" s="179"/>
      <c r="L483" s="184"/>
      <c r="M483" s="185"/>
      <c r="N483" s="186"/>
      <c r="O483" s="186"/>
      <c r="P483" s="187">
        <f>SUM(P484:P504)</f>
        <v>0</v>
      </c>
      <c r="Q483" s="186"/>
      <c r="R483" s="187">
        <f>SUM(R484:R504)</f>
        <v>0</v>
      </c>
      <c r="S483" s="186"/>
      <c r="T483" s="188">
        <f>SUM(T484:T504)</f>
        <v>0</v>
      </c>
      <c r="AR483" s="189" t="s">
        <v>126</v>
      </c>
      <c r="AT483" s="190" t="s">
        <v>79</v>
      </c>
      <c r="AU483" s="190" t="s">
        <v>87</v>
      </c>
      <c r="AY483" s="189" t="s">
        <v>127</v>
      </c>
      <c r="BK483" s="191">
        <f>SUM(BK484:BK504)</f>
        <v>0</v>
      </c>
    </row>
    <row r="484" spans="1:65" s="2" customFormat="1" ht="24" customHeight="1">
      <c r="A484" s="36"/>
      <c r="B484" s="37"/>
      <c r="C484" s="194" t="s">
        <v>728</v>
      </c>
      <c r="D484" s="194" t="s">
        <v>130</v>
      </c>
      <c r="E484" s="195" t="s">
        <v>729</v>
      </c>
      <c r="F484" s="196" t="s">
        <v>730</v>
      </c>
      <c r="G484" s="197" t="s">
        <v>221</v>
      </c>
      <c r="H484" s="198">
        <v>1</v>
      </c>
      <c r="I484" s="199"/>
      <c r="J484" s="200">
        <f>ROUND(I484*H484,2)</f>
        <v>0</v>
      </c>
      <c r="K484" s="196" t="s">
        <v>42</v>
      </c>
      <c r="L484" s="201"/>
      <c r="M484" s="202" t="s">
        <v>42</v>
      </c>
      <c r="N484" s="203" t="s">
        <v>51</v>
      </c>
      <c r="O484" s="66"/>
      <c r="P484" s="204">
        <f>O484*H484</f>
        <v>0</v>
      </c>
      <c r="Q484" s="204">
        <v>0</v>
      </c>
      <c r="R484" s="204">
        <f>Q484*H484</f>
        <v>0</v>
      </c>
      <c r="S484" s="204">
        <v>0</v>
      </c>
      <c r="T484" s="205">
        <f>S484*H484</f>
        <v>0</v>
      </c>
      <c r="U484" s="36"/>
      <c r="V484" s="36"/>
      <c r="W484" s="36"/>
      <c r="X484" s="36"/>
      <c r="Y484" s="36"/>
      <c r="Z484" s="36"/>
      <c r="AA484" s="36"/>
      <c r="AB484" s="36"/>
      <c r="AC484" s="36"/>
      <c r="AD484" s="36"/>
      <c r="AE484" s="36"/>
      <c r="AR484" s="206" t="s">
        <v>133</v>
      </c>
      <c r="AT484" s="206" t="s">
        <v>130</v>
      </c>
      <c r="AU484" s="206" t="s">
        <v>89</v>
      </c>
      <c r="AY484" s="18" t="s">
        <v>127</v>
      </c>
      <c r="BE484" s="207">
        <f>IF(N484="základní",J484,0)</f>
        <v>0</v>
      </c>
      <c r="BF484" s="207">
        <f>IF(N484="snížená",J484,0)</f>
        <v>0</v>
      </c>
      <c r="BG484" s="207">
        <f>IF(N484="zákl. přenesená",J484,0)</f>
        <v>0</v>
      </c>
      <c r="BH484" s="207">
        <f>IF(N484="sníž. přenesená",J484,0)</f>
        <v>0</v>
      </c>
      <c r="BI484" s="207">
        <f>IF(N484="nulová",J484,0)</f>
        <v>0</v>
      </c>
      <c r="BJ484" s="18" t="s">
        <v>87</v>
      </c>
      <c r="BK484" s="207">
        <f>ROUND(I484*H484,2)</f>
        <v>0</v>
      </c>
      <c r="BL484" s="18" t="s">
        <v>133</v>
      </c>
      <c r="BM484" s="206" t="s">
        <v>731</v>
      </c>
    </row>
    <row r="485" spans="1:65" s="2" customFormat="1" ht="29.25">
      <c r="A485" s="36"/>
      <c r="B485" s="37"/>
      <c r="C485" s="38"/>
      <c r="D485" s="208" t="s">
        <v>135</v>
      </c>
      <c r="E485" s="38"/>
      <c r="F485" s="209" t="s">
        <v>732</v>
      </c>
      <c r="G485" s="38"/>
      <c r="H485" s="38"/>
      <c r="I485" s="117"/>
      <c r="J485" s="38"/>
      <c r="K485" s="38"/>
      <c r="L485" s="41"/>
      <c r="M485" s="210"/>
      <c r="N485" s="211"/>
      <c r="O485" s="66"/>
      <c r="P485" s="66"/>
      <c r="Q485" s="66"/>
      <c r="R485" s="66"/>
      <c r="S485" s="66"/>
      <c r="T485" s="67"/>
      <c r="U485" s="36"/>
      <c r="V485" s="36"/>
      <c r="W485" s="36"/>
      <c r="X485" s="36"/>
      <c r="Y485" s="36"/>
      <c r="Z485" s="36"/>
      <c r="AA485" s="36"/>
      <c r="AB485" s="36"/>
      <c r="AC485" s="36"/>
      <c r="AD485" s="36"/>
      <c r="AE485" s="36"/>
      <c r="AT485" s="18" t="s">
        <v>135</v>
      </c>
      <c r="AU485" s="18" t="s">
        <v>89</v>
      </c>
    </row>
    <row r="486" spans="1:65" s="2" customFormat="1" ht="24" customHeight="1">
      <c r="A486" s="36"/>
      <c r="B486" s="37"/>
      <c r="C486" s="219" t="s">
        <v>733</v>
      </c>
      <c r="D486" s="219" t="s">
        <v>254</v>
      </c>
      <c r="E486" s="220" t="s">
        <v>734</v>
      </c>
      <c r="F486" s="221" t="s">
        <v>735</v>
      </c>
      <c r="G486" s="222" t="s">
        <v>618</v>
      </c>
      <c r="H486" s="223">
        <v>1</v>
      </c>
      <c r="I486" s="224"/>
      <c r="J486" s="225">
        <f>ROUND(I486*H486,2)</f>
        <v>0</v>
      </c>
      <c r="K486" s="221" t="s">
        <v>42</v>
      </c>
      <c r="L486" s="41"/>
      <c r="M486" s="226" t="s">
        <v>42</v>
      </c>
      <c r="N486" s="227" t="s">
        <v>51</v>
      </c>
      <c r="O486" s="66"/>
      <c r="P486" s="204">
        <f>O486*H486</f>
        <v>0</v>
      </c>
      <c r="Q486" s="204">
        <v>0</v>
      </c>
      <c r="R486" s="204">
        <f>Q486*H486</f>
        <v>0</v>
      </c>
      <c r="S486" s="204">
        <v>0</v>
      </c>
      <c r="T486" s="205">
        <f>S486*H486</f>
        <v>0</v>
      </c>
      <c r="U486" s="36"/>
      <c r="V486" s="36"/>
      <c r="W486" s="36"/>
      <c r="X486" s="36"/>
      <c r="Y486" s="36"/>
      <c r="Z486" s="36"/>
      <c r="AA486" s="36"/>
      <c r="AB486" s="36"/>
      <c r="AC486" s="36"/>
      <c r="AD486" s="36"/>
      <c r="AE486" s="36"/>
      <c r="AR486" s="206" t="s">
        <v>133</v>
      </c>
      <c r="AT486" s="206" t="s">
        <v>254</v>
      </c>
      <c r="AU486" s="206" t="s">
        <v>89</v>
      </c>
      <c r="AY486" s="18" t="s">
        <v>127</v>
      </c>
      <c r="BE486" s="207">
        <f>IF(N486="základní",J486,0)</f>
        <v>0</v>
      </c>
      <c r="BF486" s="207">
        <f>IF(N486="snížená",J486,0)</f>
        <v>0</v>
      </c>
      <c r="BG486" s="207">
        <f>IF(N486="zákl. přenesená",J486,0)</f>
        <v>0</v>
      </c>
      <c r="BH486" s="207">
        <f>IF(N486="sníž. přenesená",J486,0)</f>
        <v>0</v>
      </c>
      <c r="BI486" s="207">
        <f>IF(N486="nulová",J486,0)</f>
        <v>0</v>
      </c>
      <c r="BJ486" s="18" t="s">
        <v>87</v>
      </c>
      <c r="BK486" s="207">
        <f>ROUND(I486*H486,2)</f>
        <v>0</v>
      </c>
      <c r="BL486" s="18" t="s">
        <v>133</v>
      </c>
      <c r="BM486" s="206" t="s">
        <v>736</v>
      </c>
    </row>
    <row r="487" spans="1:65" s="2" customFormat="1" ht="16.5" customHeight="1">
      <c r="A487" s="36"/>
      <c r="B487" s="37"/>
      <c r="C487" s="219" t="s">
        <v>737</v>
      </c>
      <c r="D487" s="219" t="s">
        <v>254</v>
      </c>
      <c r="E487" s="220" t="s">
        <v>738</v>
      </c>
      <c r="F487" s="221" t="s">
        <v>739</v>
      </c>
      <c r="G487" s="222" t="s">
        <v>740</v>
      </c>
      <c r="H487" s="223">
        <v>6</v>
      </c>
      <c r="I487" s="224"/>
      <c r="J487" s="225">
        <f>ROUND(I487*H487,2)</f>
        <v>0</v>
      </c>
      <c r="K487" s="221" t="s">
        <v>42</v>
      </c>
      <c r="L487" s="41"/>
      <c r="M487" s="226" t="s">
        <v>42</v>
      </c>
      <c r="N487" s="227" t="s">
        <v>51</v>
      </c>
      <c r="O487" s="66"/>
      <c r="P487" s="204">
        <f>O487*H487</f>
        <v>0</v>
      </c>
      <c r="Q487" s="204">
        <v>0</v>
      </c>
      <c r="R487" s="204">
        <f>Q487*H487</f>
        <v>0</v>
      </c>
      <c r="S487" s="204">
        <v>0</v>
      </c>
      <c r="T487" s="205">
        <f>S487*H487</f>
        <v>0</v>
      </c>
      <c r="U487" s="36"/>
      <c r="V487" s="36"/>
      <c r="W487" s="36"/>
      <c r="X487" s="36"/>
      <c r="Y487" s="36"/>
      <c r="Z487" s="36"/>
      <c r="AA487" s="36"/>
      <c r="AB487" s="36"/>
      <c r="AC487" s="36"/>
      <c r="AD487" s="36"/>
      <c r="AE487" s="36"/>
      <c r="AR487" s="206" t="s">
        <v>133</v>
      </c>
      <c r="AT487" s="206" t="s">
        <v>254</v>
      </c>
      <c r="AU487" s="206" t="s">
        <v>89</v>
      </c>
      <c r="AY487" s="18" t="s">
        <v>127</v>
      </c>
      <c r="BE487" s="207">
        <f>IF(N487="základní",J487,0)</f>
        <v>0</v>
      </c>
      <c r="BF487" s="207">
        <f>IF(N487="snížená",J487,0)</f>
        <v>0</v>
      </c>
      <c r="BG487" s="207">
        <f>IF(N487="zákl. přenesená",J487,0)</f>
        <v>0</v>
      </c>
      <c r="BH487" s="207">
        <f>IF(N487="sníž. přenesená",J487,0)</f>
        <v>0</v>
      </c>
      <c r="BI487" s="207">
        <f>IF(N487="nulová",J487,0)</f>
        <v>0</v>
      </c>
      <c r="BJ487" s="18" t="s">
        <v>87</v>
      </c>
      <c r="BK487" s="207">
        <f>ROUND(I487*H487,2)</f>
        <v>0</v>
      </c>
      <c r="BL487" s="18" t="s">
        <v>133</v>
      </c>
      <c r="BM487" s="206" t="s">
        <v>741</v>
      </c>
    </row>
    <row r="488" spans="1:65" s="2" customFormat="1" ht="16.5" customHeight="1">
      <c r="A488" s="36"/>
      <c r="B488" s="37"/>
      <c r="C488" s="219" t="s">
        <v>742</v>
      </c>
      <c r="D488" s="219" t="s">
        <v>254</v>
      </c>
      <c r="E488" s="220" t="s">
        <v>743</v>
      </c>
      <c r="F488" s="221" t="s">
        <v>183</v>
      </c>
      <c r="G488" s="222" t="s">
        <v>198</v>
      </c>
      <c r="H488" s="223">
        <v>2</v>
      </c>
      <c r="I488" s="224"/>
      <c r="J488" s="225">
        <f>ROUND(I488*H488,2)</f>
        <v>0</v>
      </c>
      <c r="K488" s="221" t="s">
        <v>42</v>
      </c>
      <c r="L488" s="41"/>
      <c r="M488" s="226" t="s">
        <v>42</v>
      </c>
      <c r="N488" s="227" t="s">
        <v>51</v>
      </c>
      <c r="O488" s="66"/>
      <c r="P488" s="204">
        <f>O488*H488</f>
        <v>0</v>
      </c>
      <c r="Q488" s="204">
        <v>0</v>
      </c>
      <c r="R488" s="204">
        <f>Q488*H488</f>
        <v>0</v>
      </c>
      <c r="S488" s="204">
        <v>0</v>
      </c>
      <c r="T488" s="205">
        <f>S488*H488</f>
        <v>0</v>
      </c>
      <c r="U488" s="36"/>
      <c r="V488" s="36"/>
      <c r="W488" s="36"/>
      <c r="X488" s="36"/>
      <c r="Y488" s="36"/>
      <c r="Z488" s="36"/>
      <c r="AA488" s="36"/>
      <c r="AB488" s="36"/>
      <c r="AC488" s="36"/>
      <c r="AD488" s="36"/>
      <c r="AE488" s="36"/>
      <c r="AR488" s="206" t="s">
        <v>133</v>
      </c>
      <c r="AT488" s="206" t="s">
        <v>254</v>
      </c>
      <c r="AU488" s="206" t="s">
        <v>89</v>
      </c>
      <c r="AY488" s="18" t="s">
        <v>127</v>
      </c>
      <c r="BE488" s="207">
        <f>IF(N488="základní",J488,0)</f>
        <v>0</v>
      </c>
      <c r="BF488" s="207">
        <f>IF(N488="snížená",J488,0)</f>
        <v>0</v>
      </c>
      <c r="BG488" s="207">
        <f>IF(N488="zákl. přenesená",J488,0)</f>
        <v>0</v>
      </c>
      <c r="BH488" s="207">
        <f>IF(N488="sníž. přenesená",J488,0)</f>
        <v>0</v>
      </c>
      <c r="BI488" s="207">
        <f>IF(N488="nulová",J488,0)</f>
        <v>0</v>
      </c>
      <c r="BJ488" s="18" t="s">
        <v>87</v>
      </c>
      <c r="BK488" s="207">
        <f>ROUND(I488*H488,2)</f>
        <v>0</v>
      </c>
      <c r="BL488" s="18" t="s">
        <v>133</v>
      </c>
      <c r="BM488" s="206" t="s">
        <v>744</v>
      </c>
    </row>
    <row r="489" spans="1:65" s="2" customFormat="1" ht="39">
      <c r="A489" s="36"/>
      <c r="B489" s="37"/>
      <c r="C489" s="38"/>
      <c r="D489" s="208" t="s">
        <v>135</v>
      </c>
      <c r="E489" s="38"/>
      <c r="F489" s="209" t="s">
        <v>745</v>
      </c>
      <c r="G489" s="38"/>
      <c r="H489" s="38"/>
      <c r="I489" s="117"/>
      <c r="J489" s="38"/>
      <c r="K489" s="38"/>
      <c r="L489" s="41"/>
      <c r="M489" s="210"/>
      <c r="N489" s="211"/>
      <c r="O489" s="66"/>
      <c r="P489" s="66"/>
      <c r="Q489" s="66"/>
      <c r="R489" s="66"/>
      <c r="S489" s="66"/>
      <c r="T489" s="67"/>
      <c r="U489" s="36"/>
      <c r="V489" s="36"/>
      <c r="W489" s="36"/>
      <c r="X489" s="36"/>
      <c r="Y489" s="36"/>
      <c r="Z489" s="36"/>
      <c r="AA489" s="36"/>
      <c r="AB489" s="36"/>
      <c r="AC489" s="36"/>
      <c r="AD489" s="36"/>
      <c r="AE489" s="36"/>
      <c r="AT489" s="18" t="s">
        <v>135</v>
      </c>
      <c r="AU489" s="18" t="s">
        <v>89</v>
      </c>
    </row>
    <row r="490" spans="1:65" s="2" customFormat="1" ht="16.5" customHeight="1">
      <c r="A490" s="36"/>
      <c r="B490" s="37"/>
      <c r="C490" s="219" t="s">
        <v>746</v>
      </c>
      <c r="D490" s="219" t="s">
        <v>254</v>
      </c>
      <c r="E490" s="220" t="s">
        <v>747</v>
      </c>
      <c r="F490" s="221" t="s">
        <v>197</v>
      </c>
      <c r="G490" s="222" t="s">
        <v>198</v>
      </c>
      <c r="H490" s="223">
        <v>2</v>
      </c>
      <c r="I490" s="224"/>
      <c r="J490" s="225">
        <f>ROUND(I490*H490,2)</f>
        <v>0</v>
      </c>
      <c r="K490" s="221" t="s">
        <v>42</v>
      </c>
      <c r="L490" s="41"/>
      <c r="M490" s="226" t="s">
        <v>42</v>
      </c>
      <c r="N490" s="227" t="s">
        <v>51</v>
      </c>
      <c r="O490" s="66"/>
      <c r="P490" s="204">
        <f>O490*H490</f>
        <v>0</v>
      </c>
      <c r="Q490" s="204">
        <v>0</v>
      </c>
      <c r="R490" s="204">
        <f>Q490*H490</f>
        <v>0</v>
      </c>
      <c r="S490" s="204">
        <v>0</v>
      </c>
      <c r="T490" s="205">
        <f>S490*H490</f>
        <v>0</v>
      </c>
      <c r="U490" s="36"/>
      <c r="V490" s="36"/>
      <c r="W490" s="36"/>
      <c r="X490" s="36"/>
      <c r="Y490" s="36"/>
      <c r="Z490" s="36"/>
      <c r="AA490" s="36"/>
      <c r="AB490" s="36"/>
      <c r="AC490" s="36"/>
      <c r="AD490" s="36"/>
      <c r="AE490" s="36"/>
      <c r="AR490" s="206" t="s">
        <v>133</v>
      </c>
      <c r="AT490" s="206" t="s">
        <v>254</v>
      </c>
      <c r="AU490" s="206" t="s">
        <v>89</v>
      </c>
      <c r="AY490" s="18" t="s">
        <v>127</v>
      </c>
      <c r="BE490" s="207">
        <f>IF(N490="základní",J490,0)</f>
        <v>0</v>
      </c>
      <c r="BF490" s="207">
        <f>IF(N490="snížená",J490,0)</f>
        <v>0</v>
      </c>
      <c r="BG490" s="207">
        <f>IF(N490="zákl. přenesená",J490,0)</f>
        <v>0</v>
      </c>
      <c r="BH490" s="207">
        <f>IF(N490="sníž. přenesená",J490,0)</f>
        <v>0</v>
      </c>
      <c r="BI490" s="207">
        <f>IF(N490="nulová",J490,0)</f>
        <v>0</v>
      </c>
      <c r="BJ490" s="18" t="s">
        <v>87</v>
      </c>
      <c r="BK490" s="207">
        <f>ROUND(I490*H490,2)</f>
        <v>0</v>
      </c>
      <c r="BL490" s="18" t="s">
        <v>133</v>
      </c>
      <c r="BM490" s="206" t="s">
        <v>748</v>
      </c>
    </row>
    <row r="491" spans="1:65" s="2" customFormat="1" ht="48.75">
      <c r="A491" s="36"/>
      <c r="B491" s="37"/>
      <c r="C491" s="38"/>
      <c r="D491" s="208" t="s">
        <v>135</v>
      </c>
      <c r="E491" s="38"/>
      <c r="F491" s="209" t="s">
        <v>749</v>
      </c>
      <c r="G491" s="38"/>
      <c r="H491" s="38"/>
      <c r="I491" s="117"/>
      <c r="J491" s="38"/>
      <c r="K491" s="38"/>
      <c r="L491" s="41"/>
      <c r="M491" s="210"/>
      <c r="N491" s="211"/>
      <c r="O491" s="66"/>
      <c r="P491" s="66"/>
      <c r="Q491" s="66"/>
      <c r="R491" s="66"/>
      <c r="S491" s="66"/>
      <c r="T491" s="67"/>
      <c r="U491" s="36"/>
      <c r="V491" s="36"/>
      <c r="W491" s="36"/>
      <c r="X491" s="36"/>
      <c r="Y491" s="36"/>
      <c r="Z491" s="36"/>
      <c r="AA491" s="36"/>
      <c r="AB491" s="36"/>
      <c r="AC491" s="36"/>
      <c r="AD491" s="36"/>
      <c r="AE491" s="36"/>
      <c r="AT491" s="18" t="s">
        <v>135</v>
      </c>
      <c r="AU491" s="18" t="s">
        <v>89</v>
      </c>
    </row>
    <row r="492" spans="1:65" s="2" customFormat="1" ht="24" customHeight="1">
      <c r="A492" s="36"/>
      <c r="B492" s="37"/>
      <c r="C492" s="219" t="s">
        <v>750</v>
      </c>
      <c r="D492" s="219" t="s">
        <v>254</v>
      </c>
      <c r="E492" s="220" t="s">
        <v>751</v>
      </c>
      <c r="F492" s="221" t="s">
        <v>178</v>
      </c>
      <c r="G492" s="222" t="s">
        <v>221</v>
      </c>
      <c r="H492" s="223">
        <v>1</v>
      </c>
      <c r="I492" s="224"/>
      <c r="J492" s="225">
        <f>ROUND(I492*H492,2)</f>
        <v>0</v>
      </c>
      <c r="K492" s="221" t="s">
        <v>42</v>
      </c>
      <c r="L492" s="41"/>
      <c r="M492" s="226" t="s">
        <v>42</v>
      </c>
      <c r="N492" s="227" t="s">
        <v>51</v>
      </c>
      <c r="O492" s="66"/>
      <c r="P492" s="204">
        <f>O492*H492</f>
        <v>0</v>
      </c>
      <c r="Q492" s="204">
        <v>0</v>
      </c>
      <c r="R492" s="204">
        <f>Q492*H492</f>
        <v>0</v>
      </c>
      <c r="S492" s="204">
        <v>0</v>
      </c>
      <c r="T492" s="205">
        <f>S492*H492</f>
        <v>0</v>
      </c>
      <c r="U492" s="36"/>
      <c r="V492" s="36"/>
      <c r="W492" s="36"/>
      <c r="X492" s="36"/>
      <c r="Y492" s="36"/>
      <c r="Z492" s="36"/>
      <c r="AA492" s="36"/>
      <c r="AB492" s="36"/>
      <c r="AC492" s="36"/>
      <c r="AD492" s="36"/>
      <c r="AE492" s="36"/>
      <c r="AR492" s="206" t="s">
        <v>133</v>
      </c>
      <c r="AT492" s="206" t="s">
        <v>254</v>
      </c>
      <c r="AU492" s="206" t="s">
        <v>89</v>
      </c>
      <c r="AY492" s="18" t="s">
        <v>127</v>
      </c>
      <c r="BE492" s="207">
        <f>IF(N492="základní",J492,0)</f>
        <v>0</v>
      </c>
      <c r="BF492" s="207">
        <f>IF(N492="snížená",J492,0)</f>
        <v>0</v>
      </c>
      <c r="BG492" s="207">
        <f>IF(N492="zákl. přenesená",J492,0)</f>
        <v>0</v>
      </c>
      <c r="BH492" s="207">
        <f>IF(N492="sníž. přenesená",J492,0)</f>
        <v>0</v>
      </c>
      <c r="BI492" s="207">
        <f>IF(N492="nulová",J492,0)</f>
        <v>0</v>
      </c>
      <c r="BJ492" s="18" t="s">
        <v>87</v>
      </c>
      <c r="BK492" s="207">
        <f>ROUND(I492*H492,2)</f>
        <v>0</v>
      </c>
      <c r="BL492" s="18" t="s">
        <v>133</v>
      </c>
      <c r="BM492" s="206" t="s">
        <v>752</v>
      </c>
    </row>
    <row r="493" spans="1:65" s="2" customFormat="1" ht="165.75">
      <c r="A493" s="36"/>
      <c r="B493" s="37"/>
      <c r="C493" s="38"/>
      <c r="D493" s="208" t="s">
        <v>135</v>
      </c>
      <c r="E493" s="38"/>
      <c r="F493" s="209" t="s">
        <v>753</v>
      </c>
      <c r="G493" s="38"/>
      <c r="H493" s="38"/>
      <c r="I493" s="117"/>
      <c r="J493" s="38"/>
      <c r="K493" s="38"/>
      <c r="L493" s="41"/>
      <c r="M493" s="210"/>
      <c r="N493" s="211"/>
      <c r="O493" s="66"/>
      <c r="P493" s="66"/>
      <c r="Q493" s="66"/>
      <c r="R493" s="66"/>
      <c r="S493" s="66"/>
      <c r="T493" s="67"/>
      <c r="U493" s="36"/>
      <c r="V493" s="36"/>
      <c r="W493" s="36"/>
      <c r="X493" s="36"/>
      <c r="Y493" s="36"/>
      <c r="Z493" s="36"/>
      <c r="AA493" s="36"/>
      <c r="AB493" s="36"/>
      <c r="AC493" s="36"/>
      <c r="AD493" s="36"/>
      <c r="AE493" s="36"/>
      <c r="AT493" s="18" t="s">
        <v>135</v>
      </c>
      <c r="AU493" s="18" t="s">
        <v>89</v>
      </c>
    </row>
    <row r="494" spans="1:65" s="2" customFormat="1" ht="16.5" customHeight="1">
      <c r="A494" s="36"/>
      <c r="B494" s="37"/>
      <c r="C494" s="219" t="s">
        <v>754</v>
      </c>
      <c r="D494" s="219" t="s">
        <v>254</v>
      </c>
      <c r="E494" s="220" t="s">
        <v>755</v>
      </c>
      <c r="F494" s="221" t="s">
        <v>202</v>
      </c>
      <c r="G494" s="222" t="s">
        <v>221</v>
      </c>
      <c r="H494" s="223">
        <v>1</v>
      </c>
      <c r="I494" s="224"/>
      <c r="J494" s="225">
        <f>ROUND(I494*H494,2)</f>
        <v>0</v>
      </c>
      <c r="K494" s="221" t="s">
        <v>42</v>
      </c>
      <c r="L494" s="41"/>
      <c r="M494" s="226" t="s">
        <v>42</v>
      </c>
      <c r="N494" s="227" t="s">
        <v>51</v>
      </c>
      <c r="O494" s="66"/>
      <c r="P494" s="204">
        <f>O494*H494</f>
        <v>0</v>
      </c>
      <c r="Q494" s="204">
        <v>0</v>
      </c>
      <c r="R494" s="204">
        <f>Q494*H494</f>
        <v>0</v>
      </c>
      <c r="S494" s="204">
        <v>0</v>
      </c>
      <c r="T494" s="205">
        <f>S494*H494</f>
        <v>0</v>
      </c>
      <c r="U494" s="36"/>
      <c r="V494" s="36"/>
      <c r="W494" s="36"/>
      <c r="X494" s="36"/>
      <c r="Y494" s="36"/>
      <c r="Z494" s="36"/>
      <c r="AA494" s="36"/>
      <c r="AB494" s="36"/>
      <c r="AC494" s="36"/>
      <c r="AD494" s="36"/>
      <c r="AE494" s="36"/>
      <c r="AR494" s="206" t="s">
        <v>133</v>
      </c>
      <c r="AT494" s="206" t="s">
        <v>254</v>
      </c>
      <c r="AU494" s="206" t="s">
        <v>89</v>
      </c>
      <c r="AY494" s="18" t="s">
        <v>127</v>
      </c>
      <c r="BE494" s="207">
        <f>IF(N494="základní",J494,0)</f>
        <v>0</v>
      </c>
      <c r="BF494" s="207">
        <f>IF(N494="snížená",J494,0)</f>
        <v>0</v>
      </c>
      <c r="BG494" s="207">
        <f>IF(N494="zákl. přenesená",J494,0)</f>
        <v>0</v>
      </c>
      <c r="BH494" s="207">
        <f>IF(N494="sníž. přenesená",J494,0)</f>
        <v>0</v>
      </c>
      <c r="BI494" s="207">
        <f>IF(N494="nulová",J494,0)</f>
        <v>0</v>
      </c>
      <c r="BJ494" s="18" t="s">
        <v>87</v>
      </c>
      <c r="BK494" s="207">
        <f>ROUND(I494*H494,2)</f>
        <v>0</v>
      </c>
      <c r="BL494" s="18" t="s">
        <v>133</v>
      </c>
      <c r="BM494" s="206" t="s">
        <v>756</v>
      </c>
    </row>
    <row r="495" spans="1:65" s="2" customFormat="1" ht="165.75">
      <c r="A495" s="36"/>
      <c r="B495" s="37"/>
      <c r="C495" s="38"/>
      <c r="D495" s="208" t="s">
        <v>135</v>
      </c>
      <c r="E495" s="38"/>
      <c r="F495" s="209" t="s">
        <v>757</v>
      </c>
      <c r="G495" s="38"/>
      <c r="H495" s="38"/>
      <c r="I495" s="117"/>
      <c r="J495" s="38"/>
      <c r="K495" s="38"/>
      <c r="L495" s="41"/>
      <c r="M495" s="210"/>
      <c r="N495" s="211"/>
      <c r="O495" s="66"/>
      <c r="P495" s="66"/>
      <c r="Q495" s="66"/>
      <c r="R495" s="66"/>
      <c r="S495" s="66"/>
      <c r="T495" s="67"/>
      <c r="U495" s="36"/>
      <c r="V495" s="36"/>
      <c r="W495" s="36"/>
      <c r="X495" s="36"/>
      <c r="Y495" s="36"/>
      <c r="Z495" s="36"/>
      <c r="AA495" s="36"/>
      <c r="AB495" s="36"/>
      <c r="AC495" s="36"/>
      <c r="AD495" s="36"/>
      <c r="AE495" s="36"/>
      <c r="AT495" s="18" t="s">
        <v>135</v>
      </c>
      <c r="AU495" s="18" t="s">
        <v>89</v>
      </c>
    </row>
    <row r="496" spans="1:65" s="2" customFormat="1" ht="24" customHeight="1">
      <c r="A496" s="36"/>
      <c r="B496" s="37"/>
      <c r="C496" s="219" t="s">
        <v>758</v>
      </c>
      <c r="D496" s="219" t="s">
        <v>254</v>
      </c>
      <c r="E496" s="220" t="s">
        <v>759</v>
      </c>
      <c r="F496" s="221" t="s">
        <v>211</v>
      </c>
      <c r="G496" s="222" t="s">
        <v>221</v>
      </c>
      <c r="H496" s="223">
        <v>1</v>
      </c>
      <c r="I496" s="224"/>
      <c r="J496" s="225">
        <f>ROUND(I496*H496,2)</f>
        <v>0</v>
      </c>
      <c r="K496" s="221" t="s">
        <v>42</v>
      </c>
      <c r="L496" s="41"/>
      <c r="M496" s="226" t="s">
        <v>42</v>
      </c>
      <c r="N496" s="227" t="s">
        <v>51</v>
      </c>
      <c r="O496" s="66"/>
      <c r="P496" s="204">
        <f>O496*H496</f>
        <v>0</v>
      </c>
      <c r="Q496" s="204">
        <v>0</v>
      </c>
      <c r="R496" s="204">
        <f>Q496*H496</f>
        <v>0</v>
      </c>
      <c r="S496" s="204">
        <v>0</v>
      </c>
      <c r="T496" s="205">
        <f>S496*H496</f>
        <v>0</v>
      </c>
      <c r="U496" s="36"/>
      <c r="V496" s="36"/>
      <c r="W496" s="36"/>
      <c r="X496" s="36"/>
      <c r="Y496" s="36"/>
      <c r="Z496" s="36"/>
      <c r="AA496" s="36"/>
      <c r="AB496" s="36"/>
      <c r="AC496" s="36"/>
      <c r="AD496" s="36"/>
      <c r="AE496" s="36"/>
      <c r="AR496" s="206" t="s">
        <v>133</v>
      </c>
      <c r="AT496" s="206" t="s">
        <v>254</v>
      </c>
      <c r="AU496" s="206" t="s">
        <v>89</v>
      </c>
      <c r="AY496" s="18" t="s">
        <v>127</v>
      </c>
      <c r="BE496" s="207">
        <f>IF(N496="základní",J496,0)</f>
        <v>0</v>
      </c>
      <c r="BF496" s="207">
        <f>IF(N496="snížená",J496,0)</f>
        <v>0</v>
      </c>
      <c r="BG496" s="207">
        <f>IF(N496="zákl. přenesená",J496,0)</f>
        <v>0</v>
      </c>
      <c r="BH496" s="207">
        <f>IF(N496="sníž. přenesená",J496,0)</f>
        <v>0</v>
      </c>
      <c r="BI496" s="207">
        <f>IF(N496="nulová",J496,0)</f>
        <v>0</v>
      </c>
      <c r="BJ496" s="18" t="s">
        <v>87</v>
      </c>
      <c r="BK496" s="207">
        <f>ROUND(I496*H496,2)</f>
        <v>0</v>
      </c>
      <c r="BL496" s="18" t="s">
        <v>133</v>
      </c>
      <c r="BM496" s="206" t="s">
        <v>760</v>
      </c>
    </row>
    <row r="497" spans="1:65" s="2" customFormat="1" ht="97.5">
      <c r="A497" s="36"/>
      <c r="B497" s="37"/>
      <c r="C497" s="38"/>
      <c r="D497" s="208" t="s">
        <v>135</v>
      </c>
      <c r="E497" s="38"/>
      <c r="F497" s="209" t="s">
        <v>761</v>
      </c>
      <c r="G497" s="38"/>
      <c r="H497" s="38"/>
      <c r="I497" s="117"/>
      <c r="J497" s="38"/>
      <c r="K497" s="38"/>
      <c r="L497" s="41"/>
      <c r="M497" s="210"/>
      <c r="N497" s="211"/>
      <c r="O497" s="66"/>
      <c r="P497" s="66"/>
      <c r="Q497" s="66"/>
      <c r="R497" s="66"/>
      <c r="S497" s="66"/>
      <c r="T497" s="67"/>
      <c r="U497" s="36"/>
      <c r="V497" s="36"/>
      <c r="W497" s="36"/>
      <c r="X497" s="36"/>
      <c r="Y497" s="36"/>
      <c r="Z497" s="36"/>
      <c r="AA497" s="36"/>
      <c r="AB497" s="36"/>
      <c r="AC497" s="36"/>
      <c r="AD497" s="36"/>
      <c r="AE497" s="36"/>
      <c r="AT497" s="18" t="s">
        <v>135</v>
      </c>
      <c r="AU497" s="18" t="s">
        <v>89</v>
      </c>
    </row>
    <row r="498" spans="1:65" s="2" customFormat="1" ht="36" customHeight="1">
      <c r="A498" s="36"/>
      <c r="B498" s="37"/>
      <c r="C498" s="219" t="s">
        <v>762</v>
      </c>
      <c r="D498" s="219" t="s">
        <v>254</v>
      </c>
      <c r="E498" s="220" t="s">
        <v>763</v>
      </c>
      <c r="F498" s="221" t="s">
        <v>215</v>
      </c>
      <c r="G498" s="222" t="s">
        <v>221</v>
      </c>
      <c r="H498" s="223">
        <v>1</v>
      </c>
      <c r="I498" s="224"/>
      <c r="J498" s="225">
        <f>ROUND(I498*H498,2)</f>
        <v>0</v>
      </c>
      <c r="K498" s="221" t="s">
        <v>42</v>
      </c>
      <c r="L498" s="41"/>
      <c r="M498" s="226" t="s">
        <v>42</v>
      </c>
      <c r="N498" s="227" t="s">
        <v>51</v>
      </c>
      <c r="O498" s="66"/>
      <c r="P498" s="204">
        <f>O498*H498</f>
        <v>0</v>
      </c>
      <c r="Q498" s="204">
        <v>0</v>
      </c>
      <c r="R498" s="204">
        <f>Q498*H498</f>
        <v>0</v>
      </c>
      <c r="S498" s="204">
        <v>0</v>
      </c>
      <c r="T498" s="205">
        <f>S498*H498</f>
        <v>0</v>
      </c>
      <c r="U498" s="36"/>
      <c r="V498" s="36"/>
      <c r="W498" s="36"/>
      <c r="X498" s="36"/>
      <c r="Y498" s="36"/>
      <c r="Z498" s="36"/>
      <c r="AA498" s="36"/>
      <c r="AB498" s="36"/>
      <c r="AC498" s="36"/>
      <c r="AD498" s="36"/>
      <c r="AE498" s="36"/>
      <c r="AR498" s="206" t="s">
        <v>133</v>
      </c>
      <c r="AT498" s="206" t="s">
        <v>254</v>
      </c>
      <c r="AU498" s="206" t="s">
        <v>89</v>
      </c>
      <c r="AY498" s="18" t="s">
        <v>127</v>
      </c>
      <c r="BE498" s="207">
        <f>IF(N498="základní",J498,0)</f>
        <v>0</v>
      </c>
      <c r="BF498" s="207">
        <f>IF(N498="snížená",J498,0)</f>
        <v>0</v>
      </c>
      <c r="BG498" s="207">
        <f>IF(N498="zákl. přenesená",J498,0)</f>
        <v>0</v>
      </c>
      <c r="BH498" s="207">
        <f>IF(N498="sníž. přenesená",J498,0)</f>
        <v>0</v>
      </c>
      <c r="BI498" s="207">
        <f>IF(N498="nulová",J498,0)</f>
        <v>0</v>
      </c>
      <c r="BJ498" s="18" t="s">
        <v>87</v>
      </c>
      <c r="BK498" s="207">
        <f>ROUND(I498*H498,2)</f>
        <v>0</v>
      </c>
      <c r="BL498" s="18" t="s">
        <v>133</v>
      </c>
      <c r="BM498" s="206" t="s">
        <v>764</v>
      </c>
    </row>
    <row r="499" spans="1:65" s="2" customFormat="1" ht="97.5">
      <c r="A499" s="36"/>
      <c r="B499" s="37"/>
      <c r="C499" s="38"/>
      <c r="D499" s="208" t="s">
        <v>135</v>
      </c>
      <c r="E499" s="38"/>
      <c r="F499" s="209" t="s">
        <v>765</v>
      </c>
      <c r="G499" s="38"/>
      <c r="H499" s="38"/>
      <c r="I499" s="117"/>
      <c r="J499" s="38"/>
      <c r="K499" s="38"/>
      <c r="L499" s="41"/>
      <c r="M499" s="210"/>
      <c r="N499" s="211"/>
      <c r="O499" s="66"/>
      <c r="P499" s="66"/>
      <c r="Q499" s="66"/>
      <c r="R499" s="66"/>
      <c r="S499" s="66"/>
      <c r="T499" s="67"/>
      <c r="U499" s="36"/>
      <c r="V499" s="36"/>
      <c r="W499" s="36"/>
      <c r="X499" s="36"/>
      <c r="Y499" s="36"/>
      <c r="Z499" s="36"/>
      <c r="AA499" s="36"/>
      <c r="AB499" s="36"/>
      <c r="AC499" s="36"/>
      <c r="AD499" s="36"/>
      <c r="AE499" s="36"/>
      <c r="AT499" s="18" t="s">
        <v>135</v>
      </c>
      <c r="AU499" s="18" t="s">
        <v>89</v>
      </c>
    </row>
    <row r="500" spans="1:65" s="2" customFormat="1" ht="16.5" customHeight="1">
      <c r="A500" s="36"/>
      <c r="B500" s="37"/>
      <c r="C500" s="219" t="s">
        <v>766</v>
      </c>
      <c r="D500" s="219" t="s">
        <v>254</v>
      </c>
      <c r="E500" s="220" t="s">
        <v>767</v>
      </c>
      <c r="F500" s="221" t="s">
        <v>768</v>
      </c>
      <c r="G500" s="222" t="s">
        <v>221</v>
      </c>
      <c r="H500" s="223">
        <v>1</v>
      </c>
      <c r="I500" s="224"/>
      <c r="J500" s="225">
        <f>ROUND(I500*H500,2)</f>
        <v>0</v>
      </c>
      <c r="K500" s="221" t="s">
        <v>42</v>
      </c>
      <c r="L500" s="41"/>
      <c r="M500" s="226" t="s">
        <v>42</v>
      </c>
      <c r="N500" s="227" t="s">
        <v>51</v>
      </c>
      <c r="O500" s="66"/>
      <c r="P500" s="204">
        <f>O500*H500</f>
        <v>0</v>
      </c>
      <c r="Q500" s="204">
        <v>0</v>
      </c>
      <c r="R500" s="204">
        <f>Q500*H500</f>
        <v>0</v>
      </c>
      <c r="S500" s="204">
        <v>0</v>
      </c>
      <c r="T500" s="205">
        <f>S500*H500</f>
        <v>0</v>
      </c>
      <c r="U500" s="36"/>
      <c r="V500" s="36"/>
      <c r="W500" s="36"/>
      <c r="X500" s="36"/>
      <c r="Y500" s="36"/>
      <c r="Z500" s="36"/>
      <c r="AA500" s="36"/>
      <c r="AB500" s="36"/>
      <c r="AC500" s="36"/>
      <c r="AD500" s="36"/>
      <c r="AE500" s="36"/>
      <c r="AR500" s="206" t="s">
        <v>133</v>
      </c>
      <c r="AT500" s="206" t="s">
        <v>254</v>
      </c>
      <c r="AU500" s="206" t="s">
        <v>89</v>
      </c>
      <c r="AY500" s="18" t="s">
        <v>127</v>
      </c>
      <c r="BE500" s="207">
        <f>IF(N500="základní",J500,0)</f>
        <v>0</v>
      </c>
      <c r="BF500" s="207">
        <f>IF(N500="snížená",J500,0)</f>
        <v>0</v>
      </c>
      <c r="BG500" s="207">
        <f>IF(N500="zákl. přenesená",J500,0)</f>
        <v>0</v>
      </c>
      <c r="BH500" s="207">
        <f>IF(N500="sníž. přenesená",J500,0)</f>
        <v>0</v>
      </c>
      <c r="BI500" s="207">
        <f>IF(N500="nulová",J500,0)</f>
        <v>0</v>
      </c>
      <c r="BJ500" s="18" t="s">
        <v>87</v>
      </c>
      <c r="BK500" s="207">
        <f>ROUND(I500*H500,2)</f>
        <v>0</v>
      </c>
      <c r="BL500" s="18" t="s">
        <v>133</v>
      </c>
      <c r="BM500" s="206" t="s">
        <v>769</v>
      </c>
    </row>
    <row r="501" spans="1:65" s="2" customFormat="1" ht="16.5" customHeight="1">
      <c r="A501" s="36"/>
      <c r="B501" s="37"/>
      <c r="C501" s="219" t="s">
        <v>770</v>
      </c>
      <c r="D501" s="219" t="s">
        <v>254</v>
      </c>
      <c r="E501" s="220" t="s">
        <v>771</v>
      </c>
      <c r="F501" s="221" t="s">
        <v>226</v>
      </c>
      <c r="G501" s="222" t="s">
        <v>221</v>
      </c>
      <c r="H501" s="223">
        <v>1</v>
      </c>
      <c r="I501" s="224"/>
      <c r="J501" s="225">
        <f>ROUND(I501*H501,2)</f>
        <v>0</v>
      </c>
      <c r="K501" s="221" t="s">
        <v>42</v>
      </c>
      <c r="L501" s="41"/>
      <c r="M501" s="226" t="s">
        <v>42</v>
      </c>
      <c r="N501" s="227" t="s">
        <v>51</v>
      </c>
      <c r="O501" s="66"/>
      <c r="P501" s="204">
        <f>O501*H501</f>
        <v>0</v>
      </c>
      <c r="Q501" s="204">
        <v>0</v>
      </c>
      <c r="R501" s="204">
        <f>Q501*H501</f>
        <v>0</v>
      </c>
      <c r="S501" s="204">
        <v>0</v>
      </c>
      <c r="T501" s="205">
        <f>S501*H501</f>
        <v>0</v>
      </c>
      <c r="U501" s="36"/>
      <c r="V501" s="36"/>
      <c r="W501" s="36"/>
      <c r="X501" s="36"/>
      <c r="Y501" s="36"/>
      <c r="Z501" s="36"/>
      <c r="AA501" s="36"/>
      <c r="AB501" s="36"/>
      <c r="AC501" s="36"/>
      <c r="AD501" s="36"/>
      <c r="AE501" s="36"/>
      <c r="AR501" s="206" t="s">
        <v>133</v>
      </c>
      <c r="AT501" s="206" t="s">
        <v>254</v>
      </c>
      <c r="AU501" s="206" t="s">
        <v>89</v>
      </c>
      <c r="AY501" s="18" t="s">
        <v>127</v>
      </c>
      <c r="BE501" s="207">
        <f>IF(N501="základní",J501,0)</f>
        <v>0</v>
      </c>
      <c r="BF501" s="207">
        <f>IF(N501="snížená",J501,0)</f>
        <v>0</v>
      </c>
      <c r="BG501" s="207">
        <f>IF(N501="zákl. přenesená",J501,0)</f>
        <v>0</v>
      </c>
      <c r="BH501" s="207">
        <f>IF(N501="sníž. přenesená",J501,0)</f>
        <v>0</v>
      </c>
      <c r="BI501" s="207">
        <f>IF(N501="nulová",J501,0)</f>
        <v>0</v>
      </c>
      <c r="BJ501" s="18" t="s">
        <v>87</v>
      </c>
      <c r="BK501" s="207">
        <f>ROUND(I501*H501,2)</f>
        <v>0</v>
      </c>
      <c r="BL501" s="18" t="s">
        <v>133</v>
      </c>
      <c r="BM501" s="206" t="s">
        <v>772</v>
      </c>
    </row>
    <row r="502" spans="1:65" s="2" customFormat="1" ht="39">
      <c r="A502" s="36"/>
      <c r="B502" s="37"/>
      <c r="C502" s="38"/>
      <c r="D502" s="208" t="s">
        <v>135</v>
      </c>
      <c r="E502" s="38"/>
      <c r="F502" s="209" t="s">
        <v>228</v>
      </c>
      <c r="G502" s="38"/>
      <c r="H502" s="38"/>
      <c r="I502" s="117"/>
      <c r="J502" s="38"/>
      <c r="K502" s="38"/>
      <c r="L502" s="41"/>
      <c r="M502" s="210"/>
      <c r="N502" s="211"/>
      <c r="O502" s="66"/>
      <c r="P502" s="66"/>
      <c r="Q502" s="66"/>
      <c r="R502" s="66"/>
      <c r="S502" s="66"/>
      <c r="T502" s="67"/>
      <c r="U502" s="36"/>
      <c r="V502" s="36"/>
      <c r="W502" s="36"/>
      <c r="X502" s="36"/>
      <c r="Y502" s="36"/>
      <c r="Z502" s="36"/>
      <c r="AA502" s="36"/>
      <c r="AB502" s="36"/>
      <c r="AC502" s="36"/>
      <c r="AD502" s="36"/>
      <c r="AE502" s="36"/>
      <c r="AT502" s="18" t="s">
        <v>135</v>
      </c>
      <c r="AU502" s="18" t="s">
        <v>89</v>
      </c>
    </row>
    <row r="503" spans="1:65" s="2" customFormat="1" ht="16.5" customHeight="1">
      <c r="A503" s="36"/>
      <c r="B503" s="37"/>
      <c r="C503" s="219" t="s">
        <v>773</v>
      </c>
      <c r="D503" s="219" t="s">
        <v>254</v>
      </c>
      <c r="E503" s="220" t="s">
        <v>774</v>
      </c>
      <c r="F503" s="221" t="s">
        <v>775</v>
      </c>
      <c r="G503" s="222" t="s">
        <v>221</v>
      </c>
      <c r="H503" s="223">
        <v>1</v>
      </c>
      <c r="I503" s="224"/>
      <c r="J503" s="225">
        <f>ROUND(I503*H503,2)</f>
        <v>0</v>
      </c>
      <c r="K503" s="221" t="s">
        <v>42</v>
      </c>
      <c r="L503" s="41"/>
      <c r="M503" s="226" t="s">
        <v>42</v>
      </c>
      <c r="N503" s="227" t="s">
        <v>51</v>
      </c>
      <c r="O503" s="66"/>
      <c r="P503" s="204">
        <f>O503*H503</f>
        <v>0</v>
      </c>
      <c r="Q503" s="204">
        <v>0</v>
      </c>
      <c r="R503" s="204">
        <f>Q503*H503</f>
        <v>0</v>
      </c>
      <c r="S503" s="204">
        <v>0</v>
      </c>
      <c r="T503" s="205">
        <f>S503*H503</f>
        <v>0</v>
      </c>
      <c r="U503" s="36"/>
      <c r="V503" s="36"/>
      <c r="W503" s="36"/>
      <c r="X503" s="36"/>
      <c r="Y503" s="36"/>
      <c r="Z503" s="36"/>
      <c r="AA503" s="36"/>
      <c r="AB503" s="36"/>
      <c r="AC503" s="36"/>
      <c r="AD503" s="36"/>
      <c r="AE503" s="36"/>
      <c r="AR503" s="206" t="s">
        <v>133</v>
      </c>
      <c r="AT503" s="206" t="s">
        <v>254</v>
      </c>
      <c r="AU503" s="206" t="s">
        <v>89</v>
      </c>
      <c r="AY503" s="18" t="s">
        <v>127</v>
      </c>
      <c r="BE503" s="207">
        <f>IF(N503="základní",J503,0)</f>
        <v>0</v>
      </c>
      <c r="BF503" s="207">
        <f>IF(N503="snížená",J503,0)</f>
        <v>0</v>
      </c>
      <c r="BG503" s="207">
        <f>IF(N503="zákl. přenesená",J503,0)</f>
        <v>0</v>
      </c>
      <c r="BH503" s="207">
        <f>IF(N503="sníž. přenesená",J503,0)</f>
        <v>0</v>
      </c>
      <c r="BI503" s="207">
        <f>IF(N503="nulová",J503,0)</f>
        <v>0</v>
      </c>
      <c r="BJ503" s="18" t="s">
        <v>87</v>
      </c>
      <c r="BK503" s="207">
        <f>ROUND(I503*H503,2)</f>
        <v>0</v>
      </c>
      <c r="BL503" s="18" t="s">
        <v>133</v>
      </c>
      <c r="BM503" s="206" t="s">
        <v>776</v>
      </c>
    </row>
    <row r="504" spans="1:65" s="2" customFormat="1" ht="146.25">
      <c r="A504" s="36"/>
      <c r="B504" s="37"/>
      <c r="C504" s="38"/>
      <c r="D504" s="208" t="s">
        <v>135</v>
      </c>
      <c r="E504" s="38"/>
      <c r="F504" s="209" t="s">
        <v>233</v>
      </c>
      <c r="G504" s="38"/>
      <c r="H504" s="38"/>
      <c r="I504" s="117"/>
      <c r="J504" s="38"/>
      <c r="K504" s="38"/>
      <c r="L504" s="41"/>
      <c r="M504" s="212"/>
      <c r="N504" s="213"/>
      <c r="O504" s="214"/>
      <c r="P504" s="214"/>
      <c r="Q504" s="214"/>
      <c r="R504" s="214"/>
      <c r="S504" s="214"/>
      <c r="T504" s="215"/>
      <c r="U504" s="36"/>
      <c r="V504" s="36"/>
      <c r="W504" s="36"/>
      <c r="X504" s="36"/>
      <c r="Y504" s="36"/>
      <c r="Z504" s="36"/>
      <c r="AA504" s="36"/>
      <c r="AB504" s="36"/>
      <c r="AC504" s="36"/>
      <c r="AD504" s="36"/>
      <c r="AE504" s="36"/>
      <c r="AT504" s="18" t="s">
        <v>135</v>
      </c>
      <c r="AU504" s="18" t="s">
        <v>89</v>
      </c>
    </row>
    <row r="505" spans="1:65" s="2" customFormat="1" ht="6.95" customHeight="1">
      <c r="A505" s="36"/>
      <c r="B505" s="49"/>
      <c r="C505" s="50"/>
      <c r="D505" s="50"/>
      <c r="E505" s="50"/>
      <c r="F505" s="50"/>
      <c r="G505" s="50"/>
      <c r="H505" s="50"/>
      <c r="I505" s="144"/>
      <c r="J505" s="50"/>
      <c r="K505" s="50"/>
      <c r="L505" s="41"/>
      <c r="M505" s="36"/>
      <c r="O505" s="36"/>
      <c r="P505" s="36"/>
      <c r="Q505" s="36"/>
      <c r="R505" s="36"/>
      <c r="S505" s="36"/>
      <c r="T505" s="36"/>
      <c r="U505" s="36"/>
      <c r="V505" s="36"/>
      <c r="W505" s="36"/>
      <c r="X505" s="36"/>
      <c r="Y505" s="36"/>
      <c r="Z505" s="36"/>
      <c r="AA505" s="36"/>
      <c r="AB505" s="36"/>
      <c r="AC505" s="36"/>
      <c r="AD505" s="36"/>
      <c r="AE505" s="36"/>
    </row>
  </sheetData>
  <sheetProtection formatColumns="0" formatRows="0" autoFilter="0"/>
  <autoFilter ref="C99:K504"/>
  <mergeCells count="12">
    <mergeCell ref="E92:H92"/>
    <mergeCell ref="L2:V2"/>
    <mergeCell ref="E50:H50"/>
    <mergeCell ref="E52:H52"/>
    <mergeCell ref="E54:H54"/>
    <mergeCell ref="E88:H88"/>
    <mergeCell ref="E90:H9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60" customWidth="1"/>
    <col min="2" max="2" width="1.6640625" style="260" customWidth="1"/>
    <col min="3" max="4" width="5" style="260" customWidth="1"/>
    <col min="5" max="5" width="11.6640625" style="260" customWidth="1"/>
    <col min="6" max="6" width="9.1640625" style="260" customWidth="1"/>
    <col min="7" max="7" width="5" style="260" customWidth="1"/>
    <col min="8" max="8" width="77.83203125" style="260" customWidth="1"/>
    <col min="9" max="10" width="20" style="260" customWidth="1"/>
    <col min="11" max="11" width="1.6640625" style="260" customWidth="1"/>
  </cols>
  <sheetData>
    <row r="1" spans="2:11" s="1" customFormat="1" ht="37.5" customHeight="1"/>
    <row r="2" spans="2:11" s="1" customFormat="1" ht="7.5" customHeight="1">
      <c r="B2" s="261"/>
      <c r="C2" s="262"/>
      <c r="D2" s="262"/>
      <c r="E2" s="262"/>
      <c r="F2" s="262"/>
      <c r="G2" s="262"/>
      <c r="H2" s="262"/>
      <c r="I2" s="262"/>
      <c r="J2" s="262"/>
      <c r="K2" s="263"/>
    </row>
    <row r="3" spans="2:11" s="16" customFormat="1" ht="45" customHeight="1">
      <c r="B3" s="264"/>
      <c r="C3" s="395" t="s">
        <v>777</v>
      </c>
      <c r="D3" s="395"/>
      <c r="E3" s="395"/>
      <c r="F3" s="395"/>
      <c r="G3" s="395"/>
      <c r="H3" s="395"/>
      <c r="I3" s="395"/>
      <c r="J3" s="395"/>
      <c r="K3" s="265"/>
    </row>
    <row r="4" spans="2:11" s="1" customFormat="1" ht="25.5" customHeight="1">
      <c r="B4" s="266"/>
      <c r="C4" s="399" t="s">
        <v>778</v>
      </c>
      <c r="D4" s="399"/>
      <c r="E4" s="399"/>
      <c r="F4" s="399"/>
      <c r="G4" s="399"/>
      <c r="H4" s="399"/>
      <c r="I4" s="399"/>
      <c r="J4" s="399"/>
      <c r="K4" s="267"/>
    </row>
    <row r="5" spans="2:11" s="1" customFormat="1" ht="5.25" customHeight="1">
      <c r="B5" s="266"/>
      <c r="C5" s="268"/>
      <c r="D5" s="268"/>
      <c r="E5" s="268"/>
      <c r="F5" s="268"/>
      <c r="G5" s="268"/>
      <c r="H5" s="268"/>
      <c r="I5" s="268"/>
      <c r="J5" s="268"/>
      <c r="K5" s="267"/>
    </row>
    <row r="6" spans="2:11" s="1" customFormat="1" ht="15" customHeight="1">
      <c r="B6" s="266"/>
      <c r="C6" s="397" t="s">
        <v>779</v>
      </c>
      <c r="D6" s="397"/>
      <c r="E6" s="397"/>
      <c r="F6" s="397"/>
      <c r="G6" s="397"/>
      <c r="H6" s="397"/>
      <c r="I6" s="397"/>
      <c r="J6" s="397"/>
      <c r="K6" s="267"/>
    </row>
    <row r="7" spans="2:11" s="1" customFormat="1" ht="15" customHeight="1">
      <c r="B7" s="270"/>
      <c r="C7" s="397" t="s">
        <v>780</v>
      </c>
      <c r="D7" s="397"/>
      <c r="E7" s="397"/>
      <c r="F7" s="397"/>
      <c r="G7" s="397"/>
      <c r="H7" s="397"/>
      <c r="I7" s="397"/>
      <c r="J7" s="397"/>
      <c r="K7" s="267"/>
    </row>
    <row r="8" spans="2:11" s="1" customFormat="1" ht="12.75" customHeight="1">
      <c r="B8" s="270"/>
      <c r="C8" s="269"/>
      <c r="D8" s="269"/>
      <c r="E8" s="269"/>
      <c r="F8" s="269"/>
      <c r="G8" s="269"/>
      <c r="H8" s="269"/>
      <c r="I8" s="269"/>
      <c r="J8" s="269"/>
      <c r="K8" s="267"/>
    </row>
    <row r="9" spans="2:11" s="1" customFormat="1" ht="15" customHeight="1">
      <c r="B9" s="270"/>
      <c r="C9" s="397" t="s">
        <v>781</v>
      </c>
      <c r="D9" s="397"/>
      <c r="E9" s="397"/>
      <c r="F9" s="397"/>
      <c r="G9" s="397"/>
      <c r="H9" s="397"/>
      <c r="I9" s="397"/>
      <c r="J9" s="397"/>
      <c r="K9" s="267"/>
    </row>
    <row r="10" spans="2:11" s="1" customFormat="1" ht="15" customHeight="1">
      <c r="B10" s="270"/>
      <c r="C10" s="269"/>
      <c r="D10" s="397" t="s">
        <v>782</v>
      </c>
      <c r="E10" s="397"/>
      <c r="F10" s="397"/>
      <c r="G10" s="397"/>
      <c r="H10" s="397"/>
      <c r="I10" s="397"/>
      <c r="J10" s="397"/>
      <c r="K10" s="267"/>
    </row>
    <row r="11" spans="2:11" s="1" customFormat="1" ht="15" customHeight="1">
      <c r="B11" s="270"/>
      <c r="C11" s="271"/>
      <c r="D11" s="397" t="s">
        <v>783</v>
      </c>
      <c r="E11" s="397"/>
      <c r="F11" s="397"/>
      <c r="G11" s="397"/>
      <c r="H11" s="397"/>
      <c r="I11" s="397"/>
      <c r="J11" s="397"/>
      <c r="K11" s="267"/>
    </row>
    <row r="12" spans="2:11" s="1" customFormat="1" ht="15" customHeight="1">
      <c r="B12" s="270"/>
      <c r="C12" s="271"/>
      <c r="D12" s="269"/>
      <c r="E12" s="269"/>
      <c r="F12" s="269"/>
      <c r="G12" s="269"/>
      <c r="H12" s="269"/>
      <c r="I12" s="269"/>
      <c r="J12" s="269"/>
      <c r="K12" s="267"/>
    </row>
    <row r="13" spans="2:11" s="1" customFormat="1" ht="15" customHeight="1">
      <c r="B13" s="270"/>
      <c r="C13" s="271"/>
      <c r="D13" s="272" t="s">
        <v>784</v>
      </c>
      <c r="E13" s="269"/>
      <c r="F13" s="269"/>
      <c r="G13" s="269"/>
      <c r="H13" s="269"/>
      <c r="I13" s="269"/>
      <c r="J13" s="269"/>
      <c r="K13" s="267"/>
    </row>
    <row r="14" spans="2:11" s="1" customFormat="1" ht="12.75" customHeight="1">
      <c r="B14" s="270"/>
      <c r="C14" s="271"/>
      <c r="D14" s="271"/>
      <c r="E14" s="271"/>
      <c r="F14" s="271"/>
      <c r="G14" s="271"/>
      <c r="H14" s="271"/>
      <c r="I14" s="271"/>
      <c r="J14" s="271"/>
      <c r="K14" s="267"/>
    </row>
    <row r="15" spans="2:11" s="1" customFormat="1" ht="15" customHeight="1">
      <c r="B15" s="270"/>
      <c r="C15" s="271"/>
      <c r="D15" s="397" t="s">
        <v>785</v>
      </c>
      <c r="E15" s="397"/>
      <c r="F15" s="397"/>
      <c r="G15" s="397"/>
      <c r="H15" s="397"/>
      <c r="I15" s="397"/>
      <c r="J15" s="397"/>
      <c r="K15" s="267"/>
    </row>
    <row r="16" spans="2:11" s="1" customFormat="1" ht="15" customHeight="1">
      <c r="B16" s="270"/>
      <c r="C16" s="271"/>
      <c r="D16" s="397" t="s">
        <v>786</v>
      </c>
      <c r="E16" s="397"/>
      <c r="F16" s="397"/>
      <c r="G16" s="397"/>
      <c r="H16" s="397"/>
      <c r="I16" s="397"/>
      <c r="J16" s="397"/>
      <c r="K16" s="267"/>
    </row>
    <row r="17" spans="2:11" s="1" customFormat="1" ht="15" customHeight="1">
      <c r="B17" s="270"/>
      <c r="C17" s="271"/>
      <c r="D17" s="397" t="s">
        <v>787</v>
      </c>
      <c r="E17" s="397"/>
      <c r="F17" s="397"/>
      <c r="G17" s="397"/>
      <c r="H17" s="397"/>
      <c r="I17" s="397"/>
      <c r="J17" s="397"/>
      <c r="K17" s="267"/>
    </row>
    <row r="18" spans="2:11" s="1" customFormat="1" ht="15" customHeight="1">
      <c r="B18" s="270"/>
      <c r="C18" s="271"/>
      <c r="D18" s="271"/>
      <c r="E18" s="273" t="s">
        <v>86</v>
      </c>
      <c r="F18" s="397" t="s">
        <v>788</v>
      </c>
      <c r="G18" s="397"/>
      <c r="H18" s="397"/>
      <c r="I18" s="397"/>
      <c r="J18" s="397"/>
      <c r="K18" s="267"/>
    </row>
    <row r="19" spans="2:11" s="1" customFormat="1" ht="15" customHeight="1">
      <c r="B19" s="270"/>
      <c r="C19" s="271"/>
      <c r="D19" s="271"/>
      <c r="E19" s="273" t="s">
        <v>789</v>
      </c>
      <c r="F19" s="397" t="s">
        <v>790</v>
      </c>
      <c r="G19" s="397"/>
      <c r="H19" s="397"/>
      <c r="I19" s="397"/>
      <c r="J19" s="397"/>
      <c r="K19" s="267"/>
    </row>
    <row r="20" spans="2:11" s="1" customFormat="1" ht="15" customHeight="1">
      <c r="B20" s="270"/>
      <c r="C20" s="271"/>
      <c r="D20" s="271"/>
      <c r="E20" s="273" t="s">
        <v>791</v>
      </c>
      <c r="F20" s="397" t="s">
        <v>792</v>
      </c>
      <c r="G20" s="397"/>
      <c r="H20" s="397"/>
      <c r="I20" s="397"/>
      <c r="J20" s="397"/>
      <c r="K20" s="267"/>
    </row>
    <row r="21" spans="2:11" s="1" customFormat="1" ht="15" customHeight="1">
      <c r="B21" s="270"/>
      <c r="C21" s="271"/>
      <c r="D21" s="271"/>
      <c r="E21" s="273" t="s">
        <v>793</v>
      </c>
      <c r="F21" s="397" t="s">
        <v>85</v>
      </c>
      <c r="G21" s="397"/>
      <c r="H21" s="397"/>
      <c r="I21" s="397"/>
      <c r="J21" s="397"/>
      <c r="K21" s="267"/>
    </row>
    <row r="22" spans="2:11" s="1" customFormat="1" ht="15" customHeight="1">
      <c r="B22" s="270"/>
      <c r="C22" s="271"/>
      <c r="D22" s="271"/>
      <c r="E22" s="273" t="s">
        <v>794</v>
      </c>
      <c r="F22" s="397" t="s">
        <v>795</v>
      </c>
      <c r="G22" s="397"/>
      <c r="H22" s="397"/>
      <c r="I22" s="397"/>
      <c r="J22" s="397"/>
      <c r="K22" s="267"/>
    </row>
    <row r="23" spans="2:11" s="1" customFormat="1" ht="15" customHeight="1">
      <c r="B23" s="270"/>
      <c r="C23" s="271"/>
      <c r="D23" s="271"/>
      <c r="E23" s="273" t="s">
        <v>92</v>
      </c>
      <c r="F23" s="397" t="s">
        <v>796</v>
      </c>
      <c r="G23" s="397"/>
      <c r="H23" s="397"/>
      <c r="I23" s="397"/>
      <c r="J23" s="397"/>
      <c r="K23" s="267"/>
    </row>
    <row r="24" spans="2:11" s="1" customFormat="1" ht="12.75" customHeight="1">
      <c r="B24" s="270"/>
      <c r="C24" s="271"/>
      <c r="D24" s="271"/>
      <c r="E24" s="271"/>
      <c r="F24" s="271"/>
      <c r="G24" s="271"/>
      <c r="H24" s="271"/>
      <c r="I24" s="271"/>
      <c r="J24" s="271"/>
      <c r="K24" s="267"/>
    </row>
    <row r="25" spans="2:11" s="1" customFormat="1" ht="15" customHeight="1">
      <c r="B25" s="270"/>
      <c r="C25" s="397" t="s">
        <v>797</v>
      </c>
      <c r="D25" s="397"/>
      <c r="E25" s="397"/>
      <c r="F25" s="397"/>
      <c r="G25" s="397"/>
      <c r="H25" s="397"/>
      <c r="I25" s="397"/>
      <c r="J25" s="397"/>
      <c r="K25" s="267"/>
    </row>
    <row r="26" spans="2:11" s="1" customFormat="1" ht="15" customHeight="1">
      <c r="B26" s="270"/>
      <c r="C26" s="397" t="s">
        <v>798</v>
      </c>
      <c r="D26" s="397"/>
      <c r="E26" s="397"/>
      <c r="F26" s="397"/>
      <c r="G26" s="397"/>
      <c r="H26" s="397"/>
      <c r="I26" s="397"/>
      <c r="J26" s="397"/>
      <c r="K26" s="267"/>
    </row>
    <row r="27" spans="2:11" s="1" customFormat="1" ht="15" customHeight="1">
      <c r="B27" s="270"/>
      <c r="C27" s="269"/>
      <c r="D27" s="397" t="s">
        <v>799</v>
      </c>
      <c r="E27" s="397"/>
      <c r="F27" s="397"/>
      <c r="G27" s="397"/>
      <c r="H27" s="397"/>
      <c r="I27" s="397"/>
      <c r="J27" s="397"/>
      <c r="K27" s="267"/>
    </row>
    <row r="28" spans="2:11" s="1" customFormat="1" ht="15" customHeight="1">
      <c r="B28" s="270"/>
      <c r="C28" s="271"/>
      <c r="D28" s="397" t="s">
        <v>800</v>
      </c>
      <c r="E28" s="397"/>
      <c r="F28" s="397"/>
      <c r="G28" s="397"/>
      <c r="H28" s="397"/>
      <c r="I28" s="397"/>
      <c r="J28" s="397"/>
      <c r="K28" s="267"/>
    </row>
    <row r="29" spans="2:11" s="1" customFormat="1" ht="12.75" customHeight="1">
      <c r="B29" s="270"/>
      <c r="C29" s="271"/>
      <c r="D29" s="271"/>
      <c r="E29" s="271"/>
      <c r="F29" s="271"/>
      <c r="G29" s="271"/>
      <c r="H29" s="271"/>
      <c r="I29" s="271"/>
      <c r="J29" s="271"/>
      <c r="K29" s="267"/>
    </row>
    <row r="30" spans="2:11" s="1" customFormat="1" ht="15" customHeight="1">
      <c r="B30" s="270"/>
      <c r="C30" s="271"/>
      <c r="D30" s="397" t="s">
        <v>801</v>
      </c>
      <c r="E30" s="397"/>
      <c r="F30" s="397"/>
      <c r="G30" s="397"/>
      <c r="H30" s="397"/>
      <c r="I30" s="397"/>
      <c r="J30" s="397"/>
      <c r="K30" s="267"/>
    </row>
    <row r="31" spans="2:11" s="1" customFormat="1" ht="15" customHeight="1">
      <c r="B31" s="270"/>
      <c r="C31" s="271"/>
      <c r="D31" s="397" t="s">
        <v>802</v>
      </c>
      <c r="E31" s="397"/>
      <c r="F31" s="397"/>
      <c r="G31" s="397"/>
      <c r="H31" s="397"/>
      <c r="I31" s="397"/>
      <c r="J31" s="397"/>
      <c r="K31" s="267"/>
    </row>
    <row r="32" spans="2:11" s="1" customFormat="1" ht="12.75" customHeight="1">
      <c r="B32" s="270"/>
      <c r="C32" s="271"/>
      <c r="D32" s="271"/>
      <c r="E32" s="271"/>
      <c r="F32" s="271"/>
      <c r="G32" s="271"/>
      <c r="H32" s="271"/>
      <c r="I32" s="271"/>
      <c r="J32" s="271"/>
      <c r="K32" s="267"/>
    </row>
    <row r="33" spans="2:11" s="1" customFormat="1" ht="15" customHeight="1">
      <c r="B33" s="270"/>
      <c r="C33" s="271"/>
      <c r="D33" s="397" t="s">
        <v>803</v>
      </c>
      <c r="E33" s="397"/>
      <c r="F33" s="397"/>
      <c r="G33" s="397"/>
      <c r="H33" s="397"/>
      <c r="I33" s="397"/>
      <c r="J33" s="397"/>
      <c r="K33" s="267"/>
    </row>
    <row r="34" spans="2:11" s="1" customFormat="1" ht="15" customHeight="1">
      <c r="B34" s="270"/>
      <c r="C34" s="271"/>
      <c r="D34" s="397" t="s">
        <v>804</v>
      </c>
      <c r="E34" s="397"/>
      <c r="F34" s="397"/>
      <c r="G34" s="397"/>
      <c r="H34" s="397"/>
      <c r="I34" s="397"/>
      <c r="J34" s="397"/>
      <c r="K34" s="267"/>
    </row>
    <row r="35" spans="2:11" s="1" customFormat="1" ht="15" customHeight="1">
      <c r="B35" s="270"/>
      <c r="C35" s="271"/>
      <c r="D35" s="397" t="s">
        <v>805</v>
      </c>
      <c r="E35" s="397"/>
      <c r="F35" s="397"/>
      <c r="G35" s="397"/>
      <c r="H35" s="397"/>
      <c r="I35" s="397"/>
      <c r="J35" s="397"/>
      <c r="K35" s="267"/>
    </row>
    <row r="36" spans="2:11" s="1" customFormat="1" ht="15" customHeight="1">
      <c r="B36" s="270"/>
      <c r="C36" s="271"/>
      <c r="D36" s="269"/>
      <c r="E36" s="272" t="s">
        <v>112</v>
      </c>
      <c r="F36" s="269"/>
      <c r="G36" s="397" t="s">
        <v>806</v>
      </c>
      <c r="H36" s="397"/>
      <c r="I36" s="397"/>
      <c r="J36" s="397"/>
      <c r="K36" s="267"/>
    </row>
    <row r="37" spans="2:11" s="1" customFormat="1" ht="30.75" customHeight="1">
      <c r="B37" s="270"/>
      <c r="C37" s="271"/>
      <c r="D37" s="269"/>
      <c r="E37" s="272" t="s">
        <v>807</v>
      </c>
      <c r="F37" s="269"/>
      <c r="G37" s="397" t="s">
        <v>808</v>
      </c>
      <c r="H37" s="397"/>
      <c r="I37" s="397"/>
      <c r="J37" s="397"/>
      <c r="K37" s="267"/>
    </row>
    <row r="38" spans="2:11" s="1" customFormat="1" ht="15" customHeight="1">
      <c r="B38" s="270"/>
      <c r="C38" s="271"/>
      <c r="D38" s="269"/>
      <c r="E38" s="272" t="s">
        <v>61</v>
      </c>
      <c r="F38" s="269"/>
      <c r="G38" s="397" t="s">
        <v>809</v>
      </c>
      <c r="H38" s="397"/>
      <c r="I38" s="397"/>
      <c r="J38" s="397"/>
      <c r="K38" s="267"/>
    </row>
    <row r="39" spans="2:11" s="1" customFormat="1" ht="15" customHeight="1">
      <c r="B39" s="270"/>
      <c r="C39" s="271"/>
      <c r="D39" s="269"/>
      <c r="E39" s="272" t="s">
        <v>62</v>
      </c>
      <c r="F39" s="269"/>
      <c r="G39" s="397" t="s">
        <v>810</v>
      </c>
      <c r="H39" s="397"/>
      <c r="I39" s="397"/>
      <c r="J39" s="397"/>
      <c r="K39" s="267"/>
    </row>
    <row r="40" spans="2:11" s="1" customFormat="1" ht="15" customHeight="1">
      <c r="B40" s="270"/>
      <c r="C40" s="271"/>
      <c r="D40" s="269"/>
      <c r="E40" s="272" t="s">
        <v>113</v>
      </c>
      <c r="F40" s="269"/>
      <c r="G40" s="397" t="s">
        <v>811</v>
      </c>
      <c r="H40" s="397"/>
      <c r="I40" s="397"/>
      <c r="J40" s="397"/>
      <c r="K40" s="267"/>
    </row>
    <row r="41" spans="2:11" s="1" customFormat="1" ht="15" customHeight="1">
      <c r="B41" s="270"/>
      <c r="C41" s="271"/>
      <c r="D41" s="269"/>
      <c r="E41" s="272" t="s">
        <v>114</v>
      </c>
      <c r="F41" s="269"/>
      <c r="G41" s="397" t="s">
        <v>812</v>
      </c>
      <c r="H41" s="397"/>
      <c r="I41" s="397"/>
      <c r="J41" s="397"/>
      <c r="K41" s="267"/>
    </row>
    <row r="42" spans="2:11" s="1" customFormat="1" ht="15" customHeight="1">
      <c r="B42" s="270"/>
      <c r="C42" s="271"/>
      <c r="D42" s="269"/>
      <c r="E42" s="272" t="s">
        <v>813</v>
      </c>
      <c r="F42" s="269"/>
      <c r="G42" s="397" t="s">
        <v>814</v>
      </c>
      <c r="H42" s="397"/>
      <c r="I42" s="397"/>
      <c r="J42" s="397"/>
      <c r="K42" s="267"/>
    </row>
    <row r="43" spans="2:11" s="1" customFormat="1" ht="15" customHeight="1">
      <c r="B43" s="270"/>
      <c r="C43" s="271"/>
      <c r="D43" s="269"/>
      <c r="E43" s="272"/>
      <c r="F43" s="269"/>
      <c r="G43" s="397" t="s">
        <v>815</v>
      </c>
      <c r="H43" s="397"/>
      <c r="I43" s="397"/>
      <c r="J43" s="397"/>
      <c r="K43" s="267"/>
    </row>
    <row r="44" spans="2:11" s="1" customFormat="1" ht="15" customHeight="1">
      <c r="B44" s="270"/>
      <c r="C44" s="271"/>
      <c r="D44" s="269"/>
      <c r="E44" s="272" t="s">
        <v>816</v>
      </c>
      <c r="F44" s="269"/>
      <c r="G44" s="397" t="s">
        <v>817</v>
      </c>
      <c r="H44" s="397"/>
      <c r="I44" s="397"/>
      <c r="J44" s="397"/>
      <c r="K44" s="267"/>
    </row>
    <row r="45" spans="2:11" s="1" customFormat="1" ht="15" customHeight="1">
      <c r="B45" s="270"/>
      <c r="C45" s="271"/>
      <c r="D45" s="269"/>
      <c r="E45" s="272" t="s">
        <v>116</v>
      </c>
      <c r="F45" s="269"/>
      <c r="G45" s="397" t="s">
        <v>818</v>
      </c>
      <c r="H45" s="397"/>
      <c r="I45" s="397"/>
      <c r="J45" s="397"/>
      <c r="K45" s="267"/>
    </row>
    <row r="46" spans="2:11" s="1" customFormat="1" ht="12.75" customHeight="1">
      <c r="B46" s="270"/>
      <c r="C46" s="271"/>
      <c r="D46" s="269"/>
      <c r="E46" s="269"/>
      <c r="F46" s="269"/>
      <c r="G46" s="269"/>
      <c r="H46" s="269"/>
      <c r="I46" s="269"/>
      <c r="J46" s="269"/>
      <c r="K46" s="267"/>
    </row>
    <row r="47" spans="2:11" s="1" customFormat="1" ht="15" customHeight="1">
      <c r="B47" s="270"/>
      <c r="C47" s="271"/>
      <c r="D47" s="397" t="s">
        <v>819</v>
      </c>
      <c r="E47" s="397"/>
      <c r="F47" s="397"/>
      <c r="G47" s="397"/>
      <c r="H47" s="397"/>
      <c r="I47" s="397"/>
      <c r="J47" s="397"/>
      <c r="K47" s="267"/>
    </row>
    <row r="48" spans="2:11" s="1" customFormat="1" ht="15" customHeight="1">
      <c r="B48" s="270"/>
      <c r="C48" s="271"/>
      <c r="D48" s="271"/>
      <c r="E48" s="397" t="s">
        <v>820</v>
      </c>
      <c r="F48" s="397"/>
      <c r="G48" s="397"/>
      <c r="H48" s="397"/>
      <c r="I48" s="397"/>
      <c r="J48" s="397"/>
      <c r="K48" s="267"/>
    </row>
    <row r="49" spans="2:11" s="1" customFormat="1" ht="15" customHeight="1">
      <c r="B49" s="270"/>
      <c r="C49" s="271"/>
      <c r="D49" s="271"/>
      <c r="E49" s="397" t="s">
        <v>821</v>
      </c>
      <c r="F49" s="397"/>
      <c r="G49" s="397"/>
      <c r="H49" s="397"/>
      <c r="I49" s="397"/>
      <c r="J49" s="397"/>
      <c r="K49" s="267"/>
    </row>
    <row r="50" spans="2:11" s="1" customFormat="1" ht="15" customHeight="1">
      <c r="B50" s="270"/>
      <c r="C50" s="271"/>
      <c r="D50" s="271"/>
      <c r="E50" s="397" t="s">
        <v>822</v>
      </c>
      <c r="F50" s="397"/>
      <c r="G50" s="397"/>
      <c r="H50" s="397"/>
      <c r="I50" s="397"/>
      <c r="J50" s="397"/>
      <c r="K50" s="267"/>
    </row>
    <row r="51" spans="2:11" s="1" customFormat="1" ht="15" customHeight="1">
      <c r="B51" s="270"/>
      <c r="C51" s="271"/>
      <c r="D51" s="397" t="s">
        <v>823</v>
      </c>
      <c r="E51" s="397"/>
      <c r="F51" s="397"/>
      <c r="G51" s="397"/>
      <c r="H51" s="397"/>
      <c r="I51" s="397"/>
      <c r="J51" s="397"/>
      <c r="K51" s="267"/>
    </row>
    <row r="52" spans="2:11" s="1" customFormat="1" ht="25.5" customHeight="1">
      <c r="B52" s="266"/>
      <c r="C52" s="399" t="s">
        <v>824</v>
      </c>
      <c r="D52" s="399"/>
      <c r="E52" s="399"/>
      <c r="F52" s="399"/>
      <c r="G52" s="399"/>
      <c r="H52" s="399"/>
      <c r="I52" s="399"/>
      <c r="J52" s="399"/>
      <c r="K52" s="267"/>
    </row>
    <row r="53" spans="2:11" s="1" customFormat="1" ht="5.25" customHeight="1">
      <c r="B53" s="266"/>
      <c r="C53" s="268"/>
      <c r="D53" s="268"/>
      <c r="E53" s="268"/>
      <c r="F53" s="268"/>
      <c r="G53" s="268"/>
      <c r="H53" s="268"/>
      <c r="I53" s="268"/>
      <c r="J53" s="268"/>
      <c r="K53" s="267"/>
    </row>
    <row r="54" spans="2:11" s="1" customFormat="1" ht="15" customHeight="1">
      <c r="B54" s="266"/>
      <c r="C54" s="397" t="s">
        <v>825</v>
      </c>
      <c r="D54" s="397"/>
      <c r="E54" s="397"/>
      <c r="F54" s="397"/>
      <c r="G54" s="397"/>
      <c r="H54" s="397"/>
      <c r="I54" s="397"/>
      <c r="J54" s="397"/>
      <c r="K54" s="267"/>
    </row>
    <row r="55" spans="2:11" s="1" customFormat="1" ht="15" customHeight="1">
      <c r="B55" s="266"/>
      <c r="C55" s="397" t="s">
        <v>826</v>
      </c>
      <c r="D55" s="397"/>
      <c r="E55" s="397"/>
      <c r="F55" s="397"/>
      <c r="G55" s="397"/>
      <c r="H55" s="397"/>
      <c r="I55" s="397"/>
      <c r="J55" s="397"/>
      <c r="K55" s="267"/>
    </row>
    <row r="56" spans="2:11" s="1" customFormat="1" ht="12.75" customHeight="1">
      <c r="B56" s="266"/>
      <c r="C56" s="269"/>
      <c r="D56" s="269"/>
      <c r="E56" s="269"/>
      <c r="F56" s="269"/>
      <c r="G56" s="269"/>
      <c r="H56" s="269"/>
      <c r="I56" s="269"/>
      <c r="J56" s="269"/>
      <c r="K56" s="267"/>
    </row>
    <row r="57" spans="2:11" s="1" customFormat="1" ht="15" customHeight="1">
      <c r="B57" s="266"/>
      <c r="C57" s="397" t="s">
        <v>827</v>
      </c>
      <c r="D57" s="397"/>
      <c r="E57" s="397"/>
      <c r="F57" s="397"/>
      <c r="G57" s="397"/>
      <c r="H57" s="397"/>
      <c r="I57" s="397"/>
      <c r="J57" s="397"/>
      <c r="K57" s="267"/>
    </row>
    <row r="58" spans="2:11" s="1" customFormat="1" ht="15" customHeight="1">
      <c r="B58" s="266"/>
      <c r="C58" s="271"/>
      <c r="D58" s="397" t="s">
        <v>828</v>
      </c>
      <c r="E58" s="397"/>
      <c r="F58" s="397"/>
      <c r="G58" s="397"/>
      <c r="H58" s="397"/>
      <c r="I58" s="397"/>
      <c r="J58" s="397"/>
      <c r="K58" s="267"/>
    </row>
    <row r="59" spans="2:11" s="1" customFormat="1" ht="15" customHeight="1">
      <c r="B59" s="266"/>
      <c r="C59" s="271"/>
      <c r="D59" s="397" t="s">
        <v>829</v>
      </c>
      <c r="E59" s="397"/>
      <c r="F59" s="397"/>
      <c r="G59" s="397"/>
      <c r="H59" s="397"/>
      <c r="I59" s="397"/>
      <c r="J59" s="397"/>
      <c r="K59" s="267"/>
    </row>
    <row r="60" spans="2:11" s="1" customFormat="1" ht="15" customHeight="1">
      <c r="B60" s="266"/>
      <c r="C60" s="271"/>
      <c r="D60" s="397" t="s">
        <v>830</v>
      </c>
      <c r="E60" s="397"/>
      <c r="F60" s="397"/>
      <c r="G60" s="397"/>
      <c r="H60" s="397"/>
      <c r="I60" s="397"/>
      <c r="J60" s="397"/>
      <c r="K60" s="267"/>
    </row>
    <row r="61" spans="2:11" s="1" customFormat="1" ht="15" customHeight="1">
      <c r="B61" s="266"/>
      <c r="C61" s="271"/>
      <c r="D61" s="397" t="s">
        <v>831</v>
      </c>
      <c r="E61" s="397"/>
      <c r="F61" s="397"/>
      <c r="G61" s="397"/>
      <c r="H61" s="397"/>
      <c r="I61" s="397"/>
      <c r="J61" s="397"/>
      <c r="K61" s="267"/>
    </row>
    <row r="62" spans="2:11" s="1" customFormat="1" ht="15" customHeight="1">
      <c r="B62" s="266"/>
      <c r="C62" s="271"/>
      <c r="D62" s="398" t="s">
        <v>832</v>
      </c>
      <c r="E62" s="398"/>
      <c r="F62" s="398"/>
      <c r="G62" s="398"/>
      <c r="H62" s="398"/>
      <c r="I62" s="398"/>
      <c r="J62" s="398"/>
      <c r="K62" s="267"/>
    </row>
    <row r="63" spans="2:11" s="1" customFormat="1" ht="15" customHeight="1">
      <c r="B63" s="266"/>
      <c r="C63" s="271"/>
      <c r="D63" s="397" t="s">
        <v>833</v>
      </c>
      <c r="E63" s="397"/>
      <c r="F63" s="397"/>
      <c r="G63" s="397"/>
      <c r="H63" s="397"/>
      <c r="I63" s="397"/>
      <c r="J63" s="397"/>
      <c r="K63" s="267"/>
    </row>
    <row r="64" spans="2:11" s="1" customFormat="1" ht="12.75" customHeight="1">
      <c r="B64" s="266"/>
      <c r="C64" s="271"/>
      <c r="D64" s="271"/>
      <c r="E64" s="274"/>
      <c r="F64" s="271"/>
      <c r="G64" s="271"/>
      <c r="H64" s="271"/>
      <c r="I64" s="271"/>
      <c r="J64" s="271"/>
      <c r="K64" s="267"/>
    </row>
    <row r="65" spans="2:11" s="1" customFormat="1" ht="15" customHeight="1">
      <c r="B65" s="266"/>
      <c r="C65" s="271"/>
      <c r="D65" s="397" t="s">
        <v>834</v>
      </c>
      <c r="E65" s="397"/>
      <c r="F65" s="397"/>
      <c r="G65" s="397"/>
      <c r="H65" s="397"/>
      <c r="I65" s="397"/>
      <c r="J65" s="397"/>
      <c r="K65" s="267"/>
    </row>
    <row r="66" spans="2:11" s="1" customFormat="1" ht="15" customHeight="1">
      <c r="B66" s="266"/>
      <c r="C66" s="271"/>
      <c r="D66" s="398" t="s">
        <v>835</v>
      </c>
      <c r="E66" s="398"/>
      <c r="F66" s="398"/>
      <c r="G66" s="398"/>
      <c r="H66" s="398"/>
      <c r="I66" s="398"/>
      <c r="J66" s="398"/>
      <c r="K66" s="267"/>
    </row>
    <row r="67" spans="2:11" s="1" customFormat="1" ht="15" customHeight="1">
      <c r="B67" s="266"/>
      <c r="C67" s="271"/>
      <c r="D67" s="397" t="s">
        <v>836</v>
      </c>
      <c r="E67" s="397"/>
      <c r="F67" s="397"/>
      <c r="G67" s="397"/>
      <c r="H67" s="397"/>
      <c r="I67" s="397"/>
      <c r="J67" s="397"/>
      <c r="K67" s="267"/>
    </row>
    <row r="68" spans="2:11" s="1" customFormat="1" ht="15" customHeight="1">
      <c r="B68" s="266"/>
      <c r="C68" s="271"/>
      <c r="D68" s="397" t="s">
        <v>837</v>
      </c>
      <c r="E68" s="397"/>
      <c r="F68" s="397"/>
      <c r="G68" s="397"/>
      <c r="H68" s="397"/>
      <c r="I68" s="397"/>
      <c r="J68" s="397"/>
      <c r="K68" s="267"/>
    </row>
    <row r="69" spans="2:11" s="1" customFormat="1" ht="15" customHeight="1">
      <c r="B69" s="266"/>
      <c r="C69" s="271"/>
      <c r="D69" s="397" t="s">
        <v>838</v>
      </c>
      <c r="E69" s="397"/>
      <c r="F69" s="397"/>
      <c r="G69" s="397"/>
      <c r="H69" s="397"/>
      <c r="I69" s="397"/>
      <c r="J69" s="397"/>
      <c r="K69" s="267"/>
    </row>
    <row r="70" spans="2:11" s="1" customFormat="1" ht="15" customHeight="1">
      <c r="B70" s="266"/>
      <c r="C70" s="271"/>
      <c r="D70" s="397" t="s">
        <v>839</v>
      </c>
      <c r="E70" s="397"/>
      <c r="F70" s="397"/>
      <c r="G70" s="397"/>
      <c r="H70" s="397"/>
      <c r="I70" s="397"/>
      <c r="J70" s="397"/>
      <c r="K70" s="267"/>
    </row>
    <row r="71" spans="2:11" s="1" customFormat="1" ht="12.75" customHeight="1">
      <c r="B71" s="275"/>
      <c r="C71" s="276"/>
      <c r="D71" s="276"/>
      <c r="E71" s="276"/>
      <c r="F71" s="276"/>
      <c r="G71" s="276"/>
      <c r="H71" s="276"/>
      <c r="I71" s="276"/>
      <c r="J71" s="276"/>
      <c r="K71" s="277"/>
    </row>
    <row r="72" spans="2:11" s="1" customFormat="1" ht="18.75" customHeight="1">
      <c r="B72" s="278"/>
      <c r="C72" s="278"/>
      <c r="D72" s="278"/>
      <c r="E72" s="278"/>
      <c r="F72" s="278"/>
      <c r="G72" s="278"/>
      <c r="H72" s="278"/>
      <c r="I72" s="278"/>
      <c r="J72" s="278"/>
      <c r="K72" s="279"/>
    </row>
    <row r="73" spans="2:11" s="1" customFormat="1" ht="18.75" customHeight="1">
      <c r="B73" s="279"/>
      <c r="C73" s="279"/>
      <c r="D73" s="279"/>
      <c r="E73" s="279"/>
      <c r="F73" s="279"/>
      <c r="G73" s="279"/>
      <c r="H73" s="279"/>
      <c r="I73" s="279"/>
      <c r="J73" s="279"/>
      <c r="K73" s="279"/>
    </row>
    <row r="74" spans="2:11" s="1" customFormat="1" ht="7.5" customHeight="1">
      <c r="B74" s="280"/>
      <c r="C74" s="281"/>
      <c r="D74" s="281"/>
      <c r="E74" s="281"/>
      <c r="F74" s="281"/>
      <c r="G74" s="281"/>
      <c r="H74" s="281"/>
      <c r="I74" s="281"/>
      <c r="J74" s="281"/>
      <c r="K74" s="282"/>
    </row>
    <row r="75" spans="2:11" s="1" customFormat="1" ht="45" customHeight="1">
      <c r="B75" s="283"/>
      <c r="C75" s="396" t="s">
        <v>840</v>
      </c>
      <c r="D75" s="396"/>
      <c r="E75" s="396"/>
      <c r="F75" s="396"/>
      <c r="G75" s="396"/>
      <c r="H75" s="396"/>
      <c r="I75" s="396"/>
      <c r="J75" s="396"/>
      <c r="K75" s="284"/>
    </row>
    <row r="76" spans="2:11" s="1" customFormat="1" ht="17.25" customHeight="1">
      <c r="B76" s="283"/>
      <c r="C76" s="285" t="s">
        <v>841</v>
      </c>
      <c r="D76" s="285"/>
      <c r="E76" s="285"/>
      <c r="F76" s="285" t="s">
        <v>842</v>
      </c>
      <c r="G76" s="286"/>
      <c r="H76" s="285" t="s">
        <v>62</v>
      </c>
      <c r="I76" s="285" t="s">
        <v>65</v>
      </c>
      <c r="J76" s="285" t="s">
        <v>843</v>
      </c>
      <c r="K76" s="284"/>
    </row>
    <row r="77" spans="2:11" s="1" customFormat="1" ht="17.25" customHeight="1">
      <c r="B77" s="283"/>
      <c r="C77" s="287" t="s">
        <v>844</v>
      </c>
      <c r="D77" s="287"/>
      <c r="E77" s="287"/>
      <c r="F77" s="288" t="s">
        <v>845</v>
      </c>
      <c r="G77" s="289"/>
      <c r="H77" s="287"/>
      <c r="I77" s="287"/>
      <c r="J77" s="287" t="s">
        <v>846</v>
      </c>
      <c r="K77" s="284"/>
    </row>
    <row r="78" spans="2:11" s="1" customFormat="1" ht="5.25" customHeight="1">
      <c r="B78" s="283"/>
      <c r="C78" s="290"/>
      <c r="D78" s="290"/>
      <c r="E78" s="290"/>
      <c r="F78" s="290"/>
      <c r="G78" s="291"/>
      <c r="H78" s="290"/>
      <c r="I78" s="290"/>
      <c r="J78" s="290"/>
      <c r="K78" s="284"/>
    </row>
    <row r="79" spans="2:11" s="1" customFormat="1" ht="15" customHeight="1">
      <c r="B79" s="283"/>
      <c r="C79" s="272" t="s">
        <v>61</v>
      </c>
      <c r="D79" s="290"/>
      <c r="E79" s="290"/>
      <c r="F79" s="292" t="s">
        <v>847</v>
      </c>
      <c r="G79" s="291"/>
      <c r="H79" s="272" t="s">
        <v>848</v>
      </c>
      <c r="I79" s="272" t="s">
        <v>849</v>
      </c>
      <c r="J79" s="272">
        <v>20</v>
      </c>
      <c r="K79" s="284"/>
    </row>
    <row r="80" spans="2:11" s="1" customFormat="1" ht="15" customHeight="1">
      <c r="B80" s="283"/>
      <c r="C80" s="272" t="s">
        <v>850</v>
      </c>
      <c r="D80" s="272"/>
      <c r="E80" s="272"/>
      <c r="F80" s="292" t="s">
        <v>847</v>
      </c>
      <c r="G80" s="291"/>
      <c r="H80" s="272" t="s">
        <v>851</v>
      </c>
      <c r="I80" s="272" t="s">
        <v>849</v>
      </c>
      <c r="J80" s="272">
        <v>120</v>
      </c>
      <c r="K80" s="284"/>
    </row>
    <row r="81" spans="2:11" s="1" customFormat="1" ht="15" customHeight="1">
      <c r="B81" s="293"/>
      <c r="C81" s="272" t="s">
        <v>852</v>
      </c>
      <c r="D81" s="272"/>
      <c r="E81" s="272"/>
      <c r="F81" s="292" t="s">
        <v>853</v>
      </c>
      <c r="G81" s="291"/>
      <c r="H81" s="272" t="s">
        <v>854</v>
      </c>
      <c r="I81" s="272" t="s">
        <v>849</v>
      </c>
      <c r="J81" s="272">
        <v>50</v>
      </c>
      <c r="K81" s="284"/>
    </row>
    <row r="82" spans="2:11" s="1" customFormat="1" ht="15" customHeight="1">
      <c r="B82" s="293"/>
      <c r="C82" s="272" t="s">
        <v>855</v>
      </c>
      <c r="D82" s="272"/>
      <c r="E82" s="272"/>
      <c r="F82" s="292" t="s">
        <v>847</v>
      </c>
      <c r="G82" s="291"/>
      <c r="H82" s="272" t="s">
        <v>856</v>
      </c>
      <c r="I82" s="272" t="s">
        <v>857</v>
      </c>
      <c r="J82" s="272"/>
      <c r="K82" s="284"/>
    </row>
    <row r="83" spans="2:11" s="1" customFormat="1" ht="15" customHeight="1">
      <c r="B83" s="293"/>
      <c r="C83" s="294" t="s">
        <v>858</v>
      </c>
      <c r="D83" s="294"/>
      <c r="E83" s="294"/>
      <c r="F83" s="295" t="s">
        <v>853</v>
      </c>
      <c r="G83" s="294"/>
      <c r="H83" s="294" t="s">
        <v>859</v>
      </c>
      <c r="I83" s="294" t="s">
        <v>849</v>
      </c>
      <c r="J83" s="294">
        <v>15</v>
      </c>
      <c r="K83" s="284"/>
    </row>
    <row r="84" spans="2:11" s="1" customFormat="1" ht="15" customHeight="1">
      <c r="B84" s="293"/>
      <c r="C84" s="294" t="s">
        <v>860</v>
      </c>
      <c r="D84" s="294"/>
      <c r="E84" s="294"/>
      <c r="F84" s="295" t="s">
        <v>853</v>
      </c>
      <c r="G84" s="294"/>
      <c r="H84" s="294" t="s">
        <v>861</v>
      </c>
      <c r="I84" s="294" t="s">
        <v>849</v>
      </c>
      <c r="J84" s="294">
        <v>15</v>
      </c>
      <c r="K84" s="284"/>
    </row>
    <row r="85" spans="2:11" s="1" customFormat="1" ht="15" customHeight="1">
      <c r="B85" s="293"/>
      <c r="C85" s="294" t="s">
        <v>862</v>
      </c>
      <c r="D85" s="294"/>
      <c r="E85" s="294"/>
      <c r="F85" s="295" t="s">
        <v>853</v>
      </c>
      <c r="G85" s="294"/>
      <c r="H85" s="294" t="s">
        <v>863</v>
      </c>
      <c r="I85" s="294" t="s">
        <v>849</v>
      </c>
      <c r="J85" s="294">
        <v>20</v>
      </c>
      <c r="K85" s="284"/>
    </row>
    <row r="86" spans="2:11" s="1" customFormat="1" ht="15" customHeight="1">
      <c r="B86" s="293"/>
      <c r="C86" s="294" t="s">
        <v>864</v>
      </c>
      <c r="D86" s="294"/>
      <c r="E86" s="294"/>
      <c r="F86" s="295" t="s">
        <v>853</v>
      </c>
      <c r="G86" s="294"/>
      <c r="H86" s="294" t="s">
        <v>865</v>
      </c>
      <c r="I86" s="294" t="s">
        <v>849</v>
      </c>
      <c r="J86" s="294">
        <v>20</v>
      </c>
      <c r="K86" s="284"/>
    </row>
    <row r="87" spans="2:11" s="1" customFormat="1" ht="15" customHeight="1">
      <c r="B87" s="293"/>
      <c r="C87" s="272" t="s">
        <v>866</v>
      </c>
      <c r="D87" s="272"/>
      <c r="E87" s="272"/>
      <c r="F87" s="292" t="s">
        <v>853</v>
      </c>
      <c r="G87" s="291"/>
      <c r="H87" s="272" t="s">
        <v>867</v>
      </c>
      <c r="I87" s="272" t="s">
        <v>849</v>
      </c>
      <c r="J87" s="272">
        <v>50</v>
      </c>
      <c r="K87" s="284"/>
    </row>
    <row r="88" spans="2:11" s="1" customFormat="1" ht="15" customHeight="1">
      <c r="B88" s="293"/>
      <c r="C88" s="272" t="s">
        <v>868</v>
      </c>
      <c r="D88" s="272"/>
      <c r="E88" s="272"/>
      <c r="F88" s="292" t="s">
        <v>853</v>
      </c>
      <c r="G88" s="291"/>
      <c r="H88" s="272" t="s">
        <v>869</v>
      </c>
      <c r="I88" s="272" t="s">
        <v>849</v>
      </c>
      <c r="J88" s="272">
        <v>20</v>
      </c>
      <c r="K88" s="284"/>
    </row>
    <row r="89" spans="2:11" s="1" customFormat="1" ht="15" customHeight="1">
      <c r="B89" s="293"/>
      <c r="C89" s="272" t="s">
        <v>870</v>
      </c>
      <c r="D89" s="272"/>
      <c r="E89" s="272"/>
      <c r="F89" s="292" t="s">
        <v>853</v>
      </c>
      <c r="G89" s="291"/>
      <c r="H89" s="272" t="s">
        <v>871</v>
      </c>
      <c r="I89" s="272" t="s">
        <v>849</v>
      </c>
      <c r="J89" s="272">
        <v>20</v>
      </c>
      <c r="K89" s="284"/>
    </row>
    <row r="90" spans="2:11" s="1" customFormat="1" ht="15" customHeight="1">
      <c r="B90" s="293"/>
      <c r="C90" s="272" t="s">
        <v>872</v>
      </c>
      <c r="D90" s="272"/>
      <c r="E90" s="272"/>
      <c r="F90" s="292" t="s">
        <v>853</v>
      </c>
      <c r="G90" s="291"/>
      <c r="H90" s="272" t="s">
        <v>873</v>
      </c>
      <c r="I90" s="272" t="s">
        <v>849</v>
      </c>
      <c r="J90" s="272">
        <v>50</v>
      </c>
      <c r="K90" s="284"/>
    </row>
    <row r="91" spans="2:11" s="1" customFormat="1" ht="15" customHeight="1">
      <c r="B91" s="293"/>
      <c r="C91" s="272" t="s">
        <v>874</v>
      </c>
      <c r="D91" s="272"/>
      <c r="E91" s="272"/>
      <c r="F91" s="292" t="s">
        <v>853</v>
      </c>
      <c r="G91" s="291"/>
      <c r="H91" s="272" t="s">
        <v>874</v>
      </c>
      <c r="I91" s="272" t="s">
        <v>849</v>
      </c>
      <c r="J91" s="272">
        <v>50</v>
      </c>
      <c r="K91" s="284"/>
    </row>
    <row r="92" spans="2:11" s="1" customFormat="1" ht="15" customHeight="1">
      <c r="B92" s="293"/>
      <c r="C92" s="272" t="s">
        <v>875</v>
      </c>
      <c r="D92" s="272"/>
      <c r="E92" s="272"/>
      <c r="F92" s="292" t="s">
        <v>853</v>
      </c>
      <c r="G92" s="291"/>
      <c r="H92" s="272" t="s">
        <v>876</v>
      </c>
      <c r="I92" s="272" t="s">
        <v>849</v>
      </c>
      <c r="J92" s="272">
        <v>255</v>
      </c>
      <c r="K92" s="284"/>
    </row>
    <row r="93" spans="2:11" s="1" customFormat="1" ht="15" customHeight="1">
      <c r="B93" s="293"/>
      <c r="C93" s="272" t="s">
        <v>877</v>
      </c>
      <c r="D93" s="272"/>
      <c r="E93" s="272"/>
      <c r="F93" s="292" t="s">
        <v>847</v>
      </c>
      <c r="G93" s="291"/>
      <c r="H93" s="272" t="s">
        <v>878</v>
      </c>
      <c r="I93" s="272" t="s">
        <v>879</v>
      </c>
      <c r="J93" s="272"/>
      <c r="K93" s="284"/>
    </row>
    <row r="94" spans="2:11" s="1" customFormat="1" ht="15" customHeight="1">
      <c r="B94" s="293"/>
      <c r="C94" s="272" t="s">
        <v>880</v>
      </c>
      <c r="D94" s="272"/>
      <c r="E94" s="272"/>
      <c r="F94" s="292" t="s">
        <v>847</v>
      </c>
      <c r="G94" s="291"/>
      <c r="H94" s="272" t="s">
        <v>881</v>
      </c>
      <c r="I94" s="272" t="s">
        <v>882</v>
      </c>
      <c r="J94" s="272"/>
      <c r="K94" s="284"/>
    </row>
    <row r="95" spans="2:11" s="1" customFormat="1" ht="15" customHeight="1">
      <c r="B95" s="293"/>
      <c r="C95" s="272" t="s">
        <v>883</v>
      </c>
      <c r="D95" s="272"/>
      <c r="E95" s="272"/>
      <c r="F95" s="292" t="s">
        <v>847</v>
      </c>
      <c r="G95" s="291"/>
      <c r="H95" s="272" t="s">
        <v>883</v>
      </c>
      <c r="I95" s="272" t="s">
        <v>882</v>
      </c>
      <c r="J95" s="272"/>
      <c r="K95" s="284"/>
    </row>
    <row r="96" spans="2:11" s="1" customFormat="1" ht="15" customHeight="1">
      <c r="B96" s="293"/>
      <c r="C96" s="272" t="s">
        <v>46</v>
      </c>
      <c r="D96" s="272"/>
      <c r="E96" s="272"/>
      <c r="F96" s="292" t="s">
        <v>847</v>
      </c>
      <c r="G96" s="291"/>
      <c r="H96" s="272" t="s">
        <v>884</v>
      </c>
      <c r="I96" s="272" t="s">
        <v>882</v>
      </c>
      <c r="J96" s="272"/>
      <c r="K96" s="284"/>
    </row>
    <row r="97" spans="2:11" s="1" customFormat="1" ht="15" customHeight="1">
      <c r="B97" s="293"/>
      <c r="C97" s="272" t="s">
        <v>56</v>
      </c>
      <c r="D97" s="272"/>
      <c r="E97" s="272"/>
      <c r="F97" s="292" t="s">
        <v>847</v>
      </c>
      <c r="G97" s="291"/>
      <c r="H97" s="272" t="s">
        <v>885</v>
      </c>
      <c r="I97" s="272" t="s">
        <v>882</v>
      </c>
      <c r="J97" s="272"/>
      <c r="K97" s="284"/>
    </row>
    <row r="98" spans="2:11" s="1" customFormat="1" ht="15" customHeight="1">
      <c r="B98" s="296"/>
      <c r="C98" s="297"/>
      <c r="D98" s="297"/>
      <c r="E98" s="297"/>
      <c r="F98" s="297"/>
      <c r="G98" s="297"/>
      <c r="H98" s="297"/>
      <c r="I98" s="297"/>
      <c r="J98" s="297"/>
      <c r="K98" s="298"/>
    </row>
    <row r="99" spans="2:11" s="1" customFormat="1" ht="18.75" customHeight="1">
      <c r="B99" s="299"/>
      <c r="C99" s="300"/>
      <c r="D99" s="300"/>
      <c r="E99" s="300"/>
      <c r="F99" s="300"/>
      <c r="G99" s="300"/>
      <c r="H99" s="300"/>
      <c r="I99" s="300"/>
      <c r="J99" s="300"/>
      <c r="K99" s="299"/>
    </row>
    <row r="100" spans="2:11" s="1" customFormat="1" ht="18.75" customHeight="1">
      <c r="B100" s="279"/>
      <c r="C100" s="279"/>
      <c r="D100" s="279"/>
      <c r="E100" s="279"/>
      <c r="F100" s="279"/>
      <c r="G100" s="279"/>
      <c r="H100" s="279"/>
      <c r="I100" s="279"/>
      <c r="J100" s="279"/>
      <c r="K100" s="279"/>
    </row>
    <row r="101" spans="2:11" s="1" customFormat="1" ht="7.5" customHeight="1">
      <c r="B101" s="280"/>
      <c r="C101" s="281"/>
      <c r="D101" s="281"/>
      <c r="E101" s="281"/>
      <c r="F101" s="281"/>
      <c r="G101" s="281"/>
      <c r="H101" s="281"/>
      <c r="I101" s="281"/>
      <c r="J101" s="281"/>
      <c r="K101" s="282"/>
    </row>
    <row r="102" spans="2:11" s="1" customFormat="1" ht="45" customHeight="1">
      <c r="B102" s="283"/>
      <c r="C102" s="396" t="s">
        <v>886</v>
      </c>
      <c r="D102" s="396"/>
      <c r="E102" s="396"/>
      <c r="F102" s="396"/>
      <c r="G102" s="396"/>
      <c r="H102" s="396"/>
      <c r="I102" s="396"/>
      <c r="J102" s="396"/>
      <c r="K102" s="284"/>
    </row>
    <row r="103" spans="2:11" s="1" customFormat="1" ht="17.25" customHeight="1">
      <c r="B103" s="283"/>
      <c r="C103" s="285" t="s">
        <v>841</v>
      </c>
      <c r="D103" s="285"/>
      <c r="E103" s="285"/>
      <c r="F103" s="285" t="s">
        <v>842</v>
      </c>
      <c r="G103" s="286"/>
      <c r="H103" s="285" t="s">
        <v>62</v>
      </c>
      <c r="I103" s="285" t="s">
        <v>65</v>
      </c>
      <c r="J103" s="285" t="s">
        <v>843</v>
      </c>
      <c r="K103" s="284"/>
    </row>
    <row r="104" spans="2:11" s="1" customFormat="1" ht="17.25" customHeight="1">
      <c r="B104" s="283"/>
      <c r="C104" s="287" t="s">
        <v>844</v>
      </c>
      <c r="D104" s="287"/>
      <c r="E104" s="287"/>
      <c r="F104" s="288" t="s">
        <v>845</v>
      </c>
      <c r="G104" s="289"/>
      <c r="H104" s="287"/>
      <c r="I104" s="287"/>
      <c r="J104" s="287" t="s">
        <v>846</v>
      </c>
      <c r="K104" s="284"/>
    </row>
    <row r="105" spans="2:11" s="1" customFormat="1" ht="5.25" customHeight="1">
      <c r="B105" s="283"/>
      <c r="C105" s="285"/>
      <c r="D105" s="285"/>
      <c r="E105" s="285"/>
      <c r="F105" s="285"/>
      <c r="G105" s="301"/>
      <c r="H105" s="285"/>
      <c r="I105" s="285"/>
      <c r="J105" s="285"/>
      <c r="K105" s="284"/>
    </row>
    <row r="106" spans="2:11" s="1" customFormat="1" ht="15" customHeight="1">
      <c r="B106" s="283"/>
      <c r="C106" s="272" t="s">
        <v>61</v>
      </c>
      <c r="D106" s="290"/>
      <c r="E106" s="290"/>
      <c r="F106" s="292" t="s">
        <v>847</v>
      </c>
      <c r="G106" s="301"/>
      <c r="H106" s="272" t="s">
        <v>887</v>
      </c>
      <c r="I106" s="272" t="s">
        <v>849</v>
      </c>
      <c r="J106" s="272">
        <v>20</v>
      </c>
      <c r="K106" s="284"/>
    </row>
    <row r="107" spans="2:11" s="1" customFormat="1" ht="15" customHeight="1">
      <c r="B107" s="283"/>
      <c r="C107" s="272" t="s">
        <v>850</v>
      </c>
      <c r="D107" s="272"/>
      <c r="E107" s="272"/>
      <c r="F107" s="292" t="s">
        <v>847</v>
      </c>
      <c r="G107" s="272"/>
      <c r="H107" s="272" t="s">
        <v>887</v>
      </c>
      <c r="I107" s="272" t="s">
        <v>849</v>
      </c>
      <c r="J107" s="272">
        <v>120</v>
      </c>
      <c r="K107" s="284"/>
    </row>
    <row r="108" spans="2:11" s="1" customFormat="1" ht="15" customHeight="1">
      <c r="B108" s="293"/>
      <c r="C108" s="272" t="s">
        <v>852</v>
      </c>
      <c r="D108" s="272"/>
      <c r="E108" s="272"/>
      <c r="F108" s="292" t="s">
        <v>853</v>
      </c>
      <c r="G108" s="272"/>
      <c r="H108" s="272" t="s">
        <v>887</v>
      </c>
      <c r="I108" s="272" t="s">
        <v>849</v>
      </c>
      <c r="J108" s="272">
        <v>50</v>
      </c>
      <c r="K108" s="284"/>
    </row>
    <row r="109" spans="2:11" s="1" customFormat="1" ht="15" customHeight="1">
      <c r="B109" s="293"/>
      <c r="C109" s="272" t="s">
        <v>855</v>
      </c>
      <c r="D109" s="272"/>
      <c r="E109" s="272"/>
      <c r="F109" s="292" t="s">
        <v>847</v>
      </c>
      <c r="G109" s="272"/>
      <c r="H109" s="272" t="s">
        <v>887</v>
      </c>
      <c r="I109" s="272" t="s">
        <v>857</v>
      </c>
      <c r="J109" s="272"/>
      <c r="K109" s="284"/>
    </row>
    <row r="110" spans="2:11" s="1" customFormat="1" ht="15" customHeight="1">
      <c r="B110" s="293"/>
      <c r="C110" s="272" t="s">
        <v>866</v>
      </c>
      <c r="D110" s="272"/>
      <c r="E110" s="272"/>
      <c r="F110" s="292" t="s">
        <v>853</v>
      </c>
      <c r="G110" s="272"/>
      <c r="H110" s="272" t="s">
        <v>887</v>
      </c>
      <c r="I110" s="272" t="s">
        <v>849</v>
      </c>
      <c r="J110" s="272">
        <v>50</v>
      </c>
      <c r="K110" s="284"/>
    </row>
    <row r="111" spans="2:11" s="1" customFormat="1" ht="15" customHeight="1">
      <c r="B111" s="293"/>
      <c r="C111" s="272" t="s">
        <v>874</v>
      </c>
      <c r="D111" s="272"/>
      <c r="E111" s="272"/>
      <c r="F111" s="292" t="s">
        <v>853</v>
      </c>
      <c r="G111" s="272"/>
      <c r="H111" s="272" t="s">
        <v>887</v>
      </c>
      <c r="I111" s="272" t="s">
        <v>849</v>
      </c>
      <c r="J111" s="272">
        <v>50</v>
      </c>
      <c r="K111" s="284"/>
    </row>
    <row r="112" spans="2:11" s="1" customFormat="1" ht="15" customHeight="1">
      <c r="B112" s="293"/>
      <c r="C112" s="272" t="s">
        <v>872</v>
      </c>
      <c r="D112" s="272"/>
      <c r="E112" s="272"/>
      <c r="F112" s="292" t="s">
        <v>853</v>
      </c>
      <c r="G112" s="272"/>
      <c r="H112" s="272" t="s">
        <v>887</v>
      </c>
      <c r="I112" s="272" t="s">
        <v>849</v>
      </c>
      <c r="J112" s="272">
        <v>50</v>
      </c>
      <c r="K112" s="284"/>
    </row>
    <row r="113" spans="2:11" s="1" customFormat="1" ht="15" customHeight="1">
      <c r="B113" s="293"/>
      <c r="C113" s="272" t="s">
        <v>61</v>
      </c>
      <c r="D113" s="272"/>
      <c r="E113" s="272"/>
      <c r="F113" s="292" t="s">
        <v>847</v>
      </c>
      <c r="G113" s="272"/>
      <c r="H113" s="272" t="s">
        <v>888</v>
      </c>
      <c r="I113" s="272" t="s">
        <v>849</v>
      </c>
      <c r="J113" s="272">
        <v>20</v>
      </c>
      <c r="K113" s="284"/>
    </row>
    <row r="114" spans="2:11" s="1" customFormat="1" ht="15" customHeight="1">
      <c r="B114" s="293"/>
      <c r="C114" s="272" t="s">
        <v>889</v>
      </c>
      <c r="D114" s="272"/>
      <c r="E114" s="272"/>
      <c r="F114" s="292" t="s">
        <v>847</v>
      </c>
      <c r="G114" s="272"/>
      <c r="H114" s="272" t="s">
        <v>890</v>
      </c>
      <c r="I114" s="272" t="s">
        <v>849</v>
      </c>
      <c r="J114" s="272">
        <v>120</v>
      </c>
      <c r="K114" s="284"/>
    </row>
    <row r="115" spans="2:11" s="1" customFormat="1" ht="15" customHeight="1">
      <c r="B115" s="293"/>
      <c r="C115" s="272" t="s">
        <v>46</v>
      </c>
      <c r="D115" s="272"/>
      <c r="E115" s="272"/>
      <c r="F115" s="292" t="s">
        <v>847</v>
      </c>
      <c r="G115" s="272"/>
      <c r="H115" s="272" t="s">
        <v>891</v>
      </c>
      <c r="I115" s="272" t="s">
        <v>882</v>
      </c>
      <c r="J115" s="272"/>
      <c r="K115" s="284"/>
    </row>
    <row r="116" spans="2:11" s="1" customFormat="1" ht="15" customHeight="1">
      <c r="B116" s="293"/>
      <c r="C116" s="272" t="s">
        <v>56</v>
      </c>
      <c r="D116" s="272"/>
      <c r="E116" s="272"/>
      <c r="F116" s="292" t="s">
        <v>847</v>
      </c>
      <c r="G116" s="272"/>
      <c r="H116" s="272" t="s">
        <v>892</v>
      </c>
      <c r="I116" s="272" t="s">
        <v>882</v>
      </c>
      <c r="J116" s="272"/>
      <c r="K116" s="284"/>
    </row>
    <row r="117" spans="2:11" s="1" customFormat="1" ht="15" customHeight="1">
      <c r="B117" s="293"/>
      <c r="C117" s="272" t="s">
        <v>65</v>
      </c>
      <c r="D117" s="272"/>
      <c r="E117" s="272"/>
      <c r="F117" s="292" t="s">
        <v>847</v>
      </c>
      <c r="G117" s="272"/>
      <c r="H117" s="272" t="s">
        <v>893</v>
      </c>
      <c r="I117" s="272" t="s">
        <v>894</v>
      </c>
      <c r="J117" s="272"/>
      <c r="K117" s="284"/>
    </row>
    <row r="118" spans="2:11" s="1" customFormat="1" ht="15" customHeight="1">
      <c r="B118" s="296"/>
      <c r="C118" s="302"/>
      <c r="D118" s="302"/>
      <c r="E118" s="302"/>
      <c r="F118" s="302"/>
      <c r="G118" s="302"/>
      <c r="H118" s="302"/>
      <c r="I118" s="302"/>
      <c r="J118" s="302"/>
      <c r="K118" s="298"/>
    </row>
    <row r="119" spans="2:11" s="1" customFormat="1" ht="18.75" customHeight="1">
      <c r="B119" s="303"/>
      <c r="C119" s="269"/>
      <c r="D119" s="269"/>
      <c r="E119" s="269"/>
      <c r="F119" s="304"/>
      <c r="G119" s="269"/>
      <c r="H119" s="269"/>
      <c r="I119" s="269"/>
      <c r="J119" s="269"/>
      <c r="K119" s="303"/>
    </row>
    <row r="120" spans="2:11" s="1" customFormat="1" ht="18.75" customHeight="1">
      <c r="B120" s="279"/>
      <c r="C120" s="279"/>
      <c r="D120" s="279"/>
      <c r="E120" s="279"/>
      <c r="F120" s="279"/>
      <c r="G120" s="279"/>
      <c r="H120" s="279"/>
      <c r="I120" s="279"/>
      <c r="J120" s="279"/>
      <c r="K120" s="279"/>
    </row>
    <row r="121" spans="2:11" s="1" customFormat="1" ht="7.5" customHeight="1">
      <c r="B121" s="305"/>
      <c r="C121" s="306"/>
      <c r="D121" s="306"/>
      <c r="E121" s="306"/>
      <c r="F121" s="306"/>
      <c r="G121" s="306"/>
      <c r="H121" s="306"/>
      <c r="I121" s="306"/>
      <c r="J121" s="306"/>
      <c r="K121" s="307"/>
    </row>
    <row r="122" spans="2:11" s="1" customFormat="1" ht="45" customHeight="1">
      <c r="B122" s="308"/>
      <c r="C122" s="395" t="s">
        <v>895</v>
      </c>
      <c r="D122" s="395"/>
      <c r="E122" s="395"/>
      <c r="F122" s="395"/>
      <c r="G122" s="395"/>
      <c r="H122" s="395"/>
      <c r="I122" s="395"/>
      <c r="J122" s="395"/>
      <c r="K122" s="309"/>
    </row>
    <row r="123" spans="2:11" s="1" customFormat="1" ht="17.25" customHeight="1">
      <c r="B123" s="310"/>
      <c r="C123" s="285" t="s">
        <v>841</v>
      </c>
      <c r="D123" s="285"/>
      <c r="E123" s="285"/>
      <c r="F123" s="285" t="s">
        <v>842</v>
      </c>
      <c r="G123" s="286"/>
      <c r="H123" s="285" t="s">
        <v>62</v>
      </c>
      <c r="I123" s="285" t="s">
        <v>65</v>
      </c>
      <c r="J123" s="285" t="s">
        <v>843</v>
      </c>
      <c r="K123" s="311"/>
    </row>
    <row r="124" spans="2:11" s="1" customFormat="1" ht="17.25" customHeight="1">
      <c r="B124" s="310"/>
      <c r="C124" s="287" t="s">
        <v>844</v>
      </c>
      <c r="D124" s="287"/>
      <c r="E124" s="287"/>
      <c r="F124" s="288" t="s">
        <v>845</v>
      </c>
      <c r="G124" s="289"/>
      <c r="H124" s="287"/>
      <c r="I124" s="287"/>
      <c r="J124" s="287" t="s">
        <v>846</v>
      </c>
      <c r="K124" s="311"/>
    </row>
    <row r="125" spans="2:11" s="1" customFormat="1" ht="5.25" customHeight="1">
      <c r="B125" s="312"/>
      <c r="C125" s="290"/>
      <c r="D125" s="290"/>
      <c r="E125" s="290"/>
      <c r="F125" s="290"/>
      <c r="G125" s="272"/>
      <c r="H125" s="290"/>
      <c r="I125" s="290"/>
      <c r="J125" s="290"/>
      <c r="K125" s="313"/>
    </row>
    <row r="126" spans="2:11" s="1" customFormat="1" ht="15" customHeight="1">
      <c r="B126" s="312"/>
      <c r="C126" s="272" t="s">
        <v>850</v>
      </c>
      <c r="D126" s="290"/>
      <c r="E126" s="290"/>
      <c r="F126" s="292" t="s">
        <v>847</v>
      </c>
      <c r="G126" s="272"/>
      <c r="H126" s="272" t="s">
        <v>887</v>
      </c>
      <c r="I126" s="272" t="s">
        <v>849</v>
      </c>
      <c r="J126" s="272">
        <v>120</v>
      </c>
      <c r="K126" s="314"/>
    </row>
    <row r="127" spans="2:11" s="1" customFormat="1" ht="15" customHeight="1">
      <c r="B127" s="312"/>
      <c r="C127" s="272" t="s">
        <v>896</v>
      </c>
      <c r="D127" s="272"/>
      <c r="E127" s="272"/>
      <c r="F127" s="292" t="s">
        <v>847</v>
      </c>
      <c r="G127" s="272"/>
      <c r="H127" s="272" t="s">
        <v>897</v>
      </c>
      <c r="I127" s="272" t="s">
        <v>849</v>
      </c>
      <c r="J127" s="272" t="s">
        <v>898</v>
      </c>
      <c r="K127" s="314"/>
    </row>
    <row r="128" spans="2:11" s="1" customFormat="1" ht="15" customHeight="1">
      <c r="B128" s="312"/>
      <c r="C128" s="272" t="s">
        <v>92</v>
      </c>
      <c r="D128" s="272"/>
      <c r="E128" s="272"/>
      <c r="F128" s="292" t="s">
        <v>847</v>
      </c>
      <c r="G128" s="272"/>
      <c r="H128" s="272" t="s">
        <v>899</v>
      </c>
      <c r="I128" s="272" t="s">
        <v>849</v>
      </c>
      <c r="J128" s="272" t="s">
        <v>898</v>
      </c>
      <c r="K128" s="314"/>
    </row>
    <row r="129" spans="2:11" s="1" customFormat="1" ht="15" customHeight="1">
      <c r="B129" s="312"/>
      <c r="C129" s="272" t="s">
        <v>858</v>
      </c>
      <c r="D129" s="272"/>
      <c r="E129" s="272"/>
      <c r="F129" s="292" t="s">
        <v>853</v>
      </c>
      <c r="G129" s="272"/>
      <c r="H129" s="272" t="s">
        <v>859</v>
      </c>
      <c r="I129" s="272" t="s">
        <v>849</v>
      </c>
      <c r="J129" s="272">
        <v>15</v>
      </c>
      <c r="K129" s="314"/>
    </row>
    <row r="130" spans="2:11" s="1" customFormat="1" ht="15" customHeight="1">
      <c r="B130" s="312"/>
      <c r="C130" s="294" t="s">
        <v>860</v>
      </c>
      <c r="D130" s="294"/>
      <c r="E130" s="294"/>
      <c r="F130" s="295" t="s">
        <v>853</v>
      </c>
      <c r="G130" s="294"/>
      <c r="H130" s="294" t="s">
        <v>861</v>
      </c>
      <c r="I130" s="294" t="s">
        <v>849</v>
      </c>
      <c r="J130" s="294">
        <v>15</v>
      </c>
      <c r="K130" s="314"/>
    </row>
    <row r="131" spans="2:11" s="1" customFormat="1" ht="15" customHeight="1">
      <c r="B131" s="312"/>
      <c r="C131" s="294" t="s">
        <v>862</v>
      </c>
      <c r="D131" s="294"/>
      <c r="E131" s="294"/>
      <c r="F131" s="295" t="s">
        <v>853</v>
      </c>
      <c r="G131" s="294"/>
      <c r="H131" s="294" t="s">
        <v>863</v>
      </c>
      <c r="I131" s="294" t="s">
        <v>849</v>
      </c>
      <c r="J131" s="294">
        <v>20</v>
      </c>
      <c r="K131" s="314"/>
    </row>
    <row r="132" spans="2:11" s="1" customFormat="1" ht="15" customHeight="1">
      <c r="B132" s="312"/>
      <c r="C132" s="294" t="s">
        <v>864</v>
      </c>
      <c r="D132" s="294"/>
      <c r="E132" s="294"/>
      <c r="F132" s="295" t="s">
        <v>853</v>
      </c>
      <c r="G132" s="294"/>
      <c r="H132" s="294" t="s">
        <v>865</v>
      </c>
      <c r="I132" s="294" t="s">
        <v>849</v>
      </c>
      <c r="J132" s="294">
        <v>20</v>
      </c>
      <c r="K132" s="314"/>
    </row>
    <row r="133" spans="2:11" s="1" customFormat="1" ht="15" customHeight="1">
      <c r="B133" s="312"/>
      <c r="C133" s="272" t="s">
        <v>852</v>
      </c>
      <c r="D133" s="272"/>
      <c r="E133" s="272"/>
      <c r="F133" s="292" t="s">
        <v>853</v>
      </c>
      <c r="G133" s="272"/>
      <c r="H133" s="272" t="s">
        <v>887</v>
      </c>
      <c r="I133" s="272" t="s">
        <v>849</v>
      </c>
      <c r="J133" s="272">
        <v>50</v>
      </c>
      <c r="K133" s="314"/>
    </row>
    <row r="134" spans="2:11" s="1" customFormat="1" ht="15" customHeight="1">
      <c r="B134" s="312"/>
      <c r="C134" s="272" t="s">
        <v>866</v>
      </c>
      <c r="D134" s="272"/>
      <c r="E134" s="272"/>
      <c r="F134" s="292" t="s">
        <v>853</v>
      </c>
      <c r="G134" s="272"/>
      <c r="H134" s="272" t="s">
        <v>887</v>
      </c>
      <c r="I134" s="272" t="s">
        <v>849</v>
      </c>
      <c r="J134" s="272">
        <v>50</v>
      </c>
      <c r="K134" s="314"/>
    </row>
    <row r="135" spans="2:11" s="1" customFormat="1" ht="15" customHeight="1">
      <c r="B135" s="312"/>
      <c r="C135" s="272" t="s">
        <v>872</v>
      </c>
      <c r="D135" s="272"/>
      <c r="E135" s="272"/>
      <c r="F135" s="292" t="s">
        <v>853</v>
      </c>
      <c r="G135" s="272"/>
      <c r="H135" s="272" t="s">
        <v>887</v>
      </c>
      <c r="I135" s="272" t="s">
        <v>849</v>
      </c>
      <c r="J135" s="272">
        <v>50</v>
      </c>
      <c r="K135" s="314"/>
    </row>
    <row r="136" spans="2:11" s="1" customFormat="1" ht="15" customHeight="1">
      <c r="B136" s="312"/>
      <c r="C136" s="272" t="s">
        <v>874</v>
      </c>
      <c r="D136" s="272"/>
      <c r="E136" s="272"/>
      <c r="F136" s="292" t="s">
        <v>853</v>
      </c>
      <c r="G136" s="272"/>
      <c r="H136" s="272" t="s">
        <v>887</v>
      </c>
      <c r="I136" s="272" t="s">
        <v>849</v>
      </c>
      <c r="J136" s="272">
        <v>50</v>
      </c>
      <c r="K136" s="314"/>
    </row>
    <row r="137" spans="2:11" s="1" customFormat="1" ht="15" customHeight="1">
      <c r="B137" s="312"/>
      <c r="C137" s="272" t="s">
        <v>875</v>
      </c>
      <c r="D137" s="272"/>
      <c r="E137" s="272"/>
      <c r="F137" s="292" t="s">
        <v>853</v>
      </c>
      <c r="G137" s="272"/>
      <c r="H137" s="272" t="s">
        <v>900</v>
      </c>
      <c r="I137" s="272" t="s">
        <v>849</v>
      </c>
      <c r="J137" s="272">
        <v>255</v>
      </c>
      <c r="K137" s="314"/>
    </row>
    <row r="138" spans="2:11" s="1" customFormat="1" ht="15" customHeight="1">
      <c r="B138" s="312"/>
      <c r="C138" s="272" t="s">
        <v>877</v>
      </c>
      <c r="D138" s="272"/>
      <c r="E138" s="272"/>
      <c r="F138" s="292" t="s">
        <v>847</v>
      </c>
      <c r="G138" s="272"/>
      <c r="H138" s="272" t="s">
        <v>901</v>
      </c>
      <c r="I138" s="272" t="s">
        <v>879</v>
      </c>
      <c r="J138" s="272"/>
      <c r="K138" s="314"/>
    </row>
    <row r="139" spans="2:11" s="1" customFormat="1" ht="15" customHeight="1">
      <c r="B139" s="312"/>
      <c r="C139" s="272" t="s">
        <v>880</v>
      </c>
      <c r="D139" s="272"/>
      <c r="E139" s="272"/>
      <c r="F139" s="292" t="s">
        <v>847</v>
      </c>
      <c r="G139" s="272"/>
      <c r="H139" s="272" t="s">
        <v>902</v>
      </c>
      <c r="I139" s="272" t="s">
        <v>882</v>
      </c>
      <c r="J139" s="272"/>
      <c r="K139" s="314"/>
    </row>
    <row r="140" spans="2:11" s="1" customFormat="1" ht="15" customHeight="1">
      <c r="B140" s="312"/>
      <c r="C140" s="272" t="s">
        <v>883</v>
      </c>
      <c r="D140" s="272"/>
      <c r="E140" s="272"/>
      <c r="F140" s="292" t="s">
        <v>847</v>
      </c>
      <c r="G140" s="272"/>
      <c r="H140" s="272" t="s">
        <v>883</v>
      </c>
      <c r="I140" s="272" t="s">
        <v>882</v>
      </c>
      <c r="J140" s="272"/>
      <c r="K140" s="314"/>
    </row>
    <row r="141" spans="2:11" s="1" customFormat="1" ht="15" customHeight="1">
      <c r="B141" s="312"/>
      <c r="C141" s="272" t="s">
        <v>46</v>
      </c>
      <c r="D141" s="272"/>
      <c r="E141" s="272"/>
      <c r="F141" s="292" t="s">
        <v>847</v>
      </c>
      <c r="G141" s="272"/>
      <c r="H141" s="272" t="s">
        <v>903</v>
      </c>
      <c r="I141" s="272" t="s">
        <v>882</v>
      </c>
      <c r="J141" s="272"/>
      <c r="K141" s="314"/>
    </row>
    <row r="142" spans="2:11" s="1" customFormat="1" ht="15" customHeight="1">
      <c r="B142" s="312"/>
      <c r="C142" s="272" t="s">
        <v>904</v>
      </c>
      <c r="D142" s="272"/>
      <c r="E142" s="272"/>
      <c r="F142" s="292" t="s">
        <v>847</v>
      </c>
      <c r="G142" s="272"/>
      <c r="H142" s="272" t="s">
        <v>905</v>
      </c>
      <c r="I142" s="272" t="s">
        <v>882</v>
      </c>
      <c r="J142" s="272"/>
      <c r="K142" s="314"/>
    </row>
    <row r="143" spans="2:11" s="1" customFormat="1" ht="15" customHeight="1">
      <c r="B143" s="315"/>
      <c r="C143" s="316"/>
      <c r="D143" s="316"/>
      <c r="E143" s="316"/>
      <c r="F143" s="316"/>
      <c r="G143" s="316"/>
      <c r="H143" s="316"/>
      <c r="I143" s="316"/>
      <c r="J143" s="316"/>
      <c r="K143" s="317"/>
    </row>
    <row r="144" spans="2:11" s="1" customFormat="1" ht="18.75" customHeight="1">
      <c r="B144" s="269"/>
      <c r="C144" s="269"/>
      <c r="D144" s="269"/>
      <c r="E144" s="269"/>
      <c r="F144" s="304"/>
      <c r="G144" s="269"/>
      <c r="H144" s="269"/>
      <c r="I144" s="269"/>
      <c r="J144" s="269"/>
      <c r="K144" s="269"/>
    </row>
    <row r="145" spans="2:11" s="1" customFormat="1" ht="18.75" customHeight="1">
      <c r="B145" s="279"/>
      <c r="C145" s="279"/>
      <c r="D145" s="279"/>
      <c r="E145" s="279"/>
      <c r="F145" s="279"/>
      <c r="G145" s="279"/>
      <c r="H145" s="279"/>
      <c r="I145" s="279"/>
      <c r="J145" s="279"/>
      <c r="K145" s="279"/>
    </row>
    <row r="146" spans="2:11" s="1" customFormat="1" ht="7.5" customHeight="1">
      <c r="B146" s="280"/>
      <c r="C146" s="281"/>
      <c r="D146" s="281"/>
      <c r="E146" s="281"/>
      <c r="F146" s="281"/>
      <c r="G146" s="281"/>
      <c r="H146" s="281"/>
      <c r="I146" s="281"/>
      <c r="J146" s="281"/>
      <c r="K146" s="282"/>
    </row>
    <row r="147" spans="2:11" s="1" customFormat="1" ht="45" customHeight="1">
      <c r="B147" s="283"/>
      <c r="C147" s="396" t="s">
        <v>906</v>
      </c>
      <c r="D147" s="396"/>
      <c r="E147" s="396"/>
      <c r="F147" s="396"/>
      <c r="G147" s="396"/>
      <c r="H147" s="396"/>
      <c r="I147" s="396"/>
      <c r="J147" s="396"/>
      <c r="K147" s="284"/>
    </row>
    <row r="148" spans="2:11" s="1" customFormat="1" ht="17.25" customHeight="1">
      <c r="B148" s="283"/>
      <c r="C148" s="285" t="s">
        <v>841</v>
      </c>
      <c r="D148" s="285"/>
      <c r="E148" s="285"/>
      <c r="F148" s="285" t="s">
        <v>842</v>
      </c>
      <c r="G148" s="286"/>
      <c r="H148" s="285" t="s">
        <v>62</v>
      </c>
      <c r="I148" s="285" t="s">
        <v>65</v>
      </c>
      <c r="J148" s="285" t="s">
        <v>843</v>
      </c>
      <c r="K148" s="284"/>
    </row>
    <row r="149" spans="2:11" s="1" customFormat="1" ht="17.25" customHeight="1">
      <c r="B149" s="283"/>
      <c r="C149" s="287" t="s">
        <v>844</v>
      </c>
      <c r="D149" s="287"/>
      <c r="E149" s="287"/>
      <c r="F149" s="288" t="s">
        <v>845</v>
      </c>
      <c r="G149" s="289"/>
      <c r="H149" s="287"/>
      <c r="I149" s="287"/>
      <c r="J149" s="287" t="s">
        <v>846</v>
      </c>
      <c r="K149" s="284"/>
    </row>
    <row r="150" spans="2:11" s="1" customFormat="1" ht="5.25" customHeight="1">
      <c r="B150" s="293"/>
      <c r="C150" s="290"/>
      <c r="D150" s="290"/>
      <c r="E150" s="290"/>
      <c r="F150" s="290"/>
      <c r="G150" s="291"/>
      <c r="H150" s="290"/>
      <c r="I150" s="290"/>
      <c r="J150" s="290"/>
      <c r="K150" s="314"/>
    </row>
    <row r="151" spans="2:11" s="1" customFormat="1" ht="15" customHeight="1">
      <c r="B151" s="293"/>
      <c r="C151" s="318" t="s">
        <v>850</v>
      </c>
      <c r="D151" s="272"/>
      <c r="E151" s="272"/>
      <c r="F151" s="319" t="s">
        <v>847</v>
      </c>
      <c r="G151" s="272"/>
      <c r="H151" s="318" t="s">
        <v>887</v>
      </c>
      <c r="I151" s="318" t="s">
        <v>849</v>
      </c>
      <c r="J151" s="318">
        <v>120</v>
      </c>
      <c r="K151" s="314"/>
    </row>
    <row r="152" spans="2:11" s="1" customFormat="1" ht="15" customHeight="1">
      <c r="B152" s="293"/>
      <c r="C152" s="318" t="s">
        <v>896</v>
      </c>
      <c r="D152" s="272"/>
      <c r="E152" s="272"/>
      <c r="F152" s="319" t="s">
        <v>847</v>
      </c>
      <c r="G152" s="272"/>
      <c r="H152" s="318" t="s">
        <v>907</v>
      </c>
      <c r="I152" s="318" t="s">
        <v>849</v>
      </c>
      <c r="J152" s="318" t="s">
        <v>898</v>
      </c>
      <c r="K152" s="314"/>
    </row>
    <row r="153" spans="2:11" s="1" customFormat="1" ht="15" customHeight="1">
      <c r="B153" s="293"/>
      <c r="C153" s="318" t="s">
        <v>92</v>
      </c>
      <c r="D153" s="272"/>
      <c r="E153" s="272"/>
      <c r="F153" s="319" t="s">
        <v>847</v>
      </c>
      <c r="G153" s="272"/>
      <c r="H153" s="318" t="s">
        <v>908</v>
      </c>
      <c r="I153" s="318" t="s">
        <v>849</v>
      </c>
      <c r="J153" s="318" t="s">
        <v>898</v>
      </c>
      <c r="K153" s="314"/>
    </row>
    <row r="154" spans="2:11" s="1" customFormat="1" ht="15" customHeight="1">
      <c r="B154" s="293"/>
      <c r="C154" s="318" t="s">
        <v>852</v>
      </c>
      <c r="D154" s="272"/>
      <c r="E154" s="272"/>
      <c r="F154" s="319" t="s">
        <v>853</v>
      </c>
      <c r="G154" s="272"/>
      <c r="H154" s="318" t="s">
        <v>887</v>
      </c>
      <c r="I154" s="318" t="s">
        <v>849</v>
      </c>
      <c r="J154" s="318">
        <v>50</v>
      </c>
      <c r="K154" s="314"/>
    </row>
    <row r="155" spans="2:11" s="1" customFormat="1" ht="15" customHeight="1">
      <c r="B155" s="293"/>
      <c r="C155" s="318" t="s">
        <v>855</v>
      </c>
      <c r="D155" s="272"/>
      <c r="E155" s="272"/>
      <c r="F155" s="319" t="s">
        <v>847</v>
      </c>
      <c r="G155" s="272"/>
      <c r="H155" s="318" t="s">
        <v>887</v>
      </c>
      <c r="I155" s="318" t="s">
        <v>857</v>
      </c>
      <c r="J155" s="318"/>
      <c r="K155" s="314"/>
    </row>
    <row r="156" spans="2:11" s="1" customFormat="1" ht="15" customHeight="1">
      <c r="B156" s="293"/>
      <c r="C156" s="318" t="s">
        <v>866</v>
      </c>
      <c r="D156" s="272"/>
      <c r="E156" s="272"/>
      <c r="F156" s="319" t="s">
        <v>853</v>
      </c>
      <c r="G156" s="272"/>
      <c r="H156" s="318" t="s">
        <v>887</v>
      </c>
      <c r="I156" s="318" t="s">
        <v>849</v>
      </c>
      <c r="J156" s="318">
        <v>50</v>
      </c>
      <c r="K156" s="314"/>
    </row>
    <row r="157" spans="2:11" s="1" customFormat="1" ht="15" customHeight="1">
      <c r="B157" s="293"/>
      <c r="C157" s="318" t="s">
        <v>874</v>
      </c>
      <c r="D157" s="272"/>
      <c r="E157" s="272"/>
      <c r="F157" s="319" t="s">
        <v>853</v>
      </c>
      <c r="G157" s="272"/>
      <c r="H157" s="318" t="s">
        <v>887</v>
      </c>
      <c r="I157" s="318" t="s">
        <v>849</v>
      </c>
      <c r="J157" s="318">
        <v>50</v>
      </c>
      <c r="K157" s="314"/>
    </row>
    <row r="158" spans="2:11" s="1" customFormat="1" ht="15" customHeight="1">
      <c r="B158" s="293"/>
      <c r="C158" s="318" t="s">
        <v>872</v>
      </c>
      <c r="D158" s="272"/>
      <c r="E158" s="272"/>
      <c r="F158" s="319" t="s">
        <v>853</v>
      </c>
      <c r="G158" s="272"/>
      <c r="H158" s="318" t="s">
        <v>887</v>
      </c>
      <c r="I158" s="318" t="s">
        <v>849</v>
      </c>
      <c r="J158" s="318">
        <v>50</v>
      </c>
      <c r="K158" s="314"/>
    </row>
    <row r="159" spans="2:11" s="1" customFormat="1" ht="15" customHeight="1">
      <c r="B159" s="293"/>
      <c r="C159" s="318" t="s">
        <v>106</v>
      </c>
      <c r="D159" s="272"/>
      <c r="E159" s="272"/>
      <c r="F159" s="319" t="s">
        <v>847</v>
      </c>
      <c r="G159" s="272"/>
      <c r="H159" s="318" t="s">
        <v>909</v>
      </c>
      <c r="I159" s="318" t="s">
        <v>849</v>
      </c>
      <c r="J159" s="318" t="s">
        <v>910</v>
      </c>
      <c r="K159" s="314"/>
    </row>
    <row r="160" spans="2:11" s="1" customFormat="1" ht="15" customHeight="1">
      <c r="B160" s="293"/>
      <c r="C160" s="318" t="s">
        <v>911</v>
      </c>
      <c r="D160" s="272"/>
      <c r="E160" s="272"/>
      <c r="F160" s="319" t="s">
        <v>847</v>
      </c>
      <c r="G160" s="272"/>
      <c r="H160" s="318" t="s">
        <v>912</v>
      </c>
      <c r="I160" s="318" t="s">
        <v>882</v>
      </c>
      <c r="J160" s="318"/>
      <c r="K160" s="314"/>
    </row>
    <row r="161" spans="2:11" s="1" customFormat="1" ht="15" customHeight="1">
      <c r="B161" s="320"/>
      <c r="C161" s="302"/>
      <c r="D161" s="302"/>
      <c r="E161" s="302"/>
      <c r="F161" s="302"/>
      <c r="G161" s="302"/>
      <c r="H161" s="302"/>
      <c r="I161" s="302"/>
      <c r="J161" s="302"/>
      <c r="K161" s="321"/>
    </row>
    <row r="162" spans="2:11" s="1" customFormat="1" ht="18.75" customHeight="1">
      <c r="B162" s="269"/>
      <c r="C162" s="272"/>
      <c r="D162" s="272"/>
      <c r="E162" s="272"/>
      <c r="F162" s="292"/>
      <c r="G162" s="272"/>
      <c r="H162" s="272"/>
      <c r="I162" s="272"/>
      <c r="J162" s="272"/>
      <c r="K162" s="269"/>
    </row>
    <row r="163" spans="2:11" s="1" customFormat="1" ht="18.75" customHeight="1">
      <c r="B163" s="279"/>
      <c r="C163" s="279"/>
      <c r="D163" s="279"/>
      <c r="E163" s="279"/>
      <c r="F163" s="279"/>
      <c r="G163" s="279"/>
      <c r="H163" s="279"/>
      <c r="I163" s="279"/>
      <c r="J163" s="279"/>
      <c r="K163" s="279"/>
    </row>
    <row r="164" spans="2:11" s="1" customFormat="1" ht="7.5" customHeight="1">
      <c r="B164" s="261"/>
      <c r="C164" s="262"/>
      <c r="D164" s="262"/>
      <c r="E164" s="262"/>
      <c r="F164" s="262"/>
      <c r="G164" s="262"/>
      <c r="H164" s="262"/>
      <c r="I164" s="262"/>
      <c r="J164" s="262"/>
      <c r="K164" s="263"/>
    </row>
    <row r="165" spans="2:11" s="1" customFormat="1" ht="45" customHeight="1">
      <c r="B165" s="264"/>
      <c r="C165" s="395" t="s">
        <v>913</v>
      </c>
      <c r="D165" s="395"/>
      <c r="E165" s="395"/>
      <c r="F165" s="395"/>
      <c r="G165" s="395"/>
      <c r="H165" s="395"/>
      <c r="I165" s="395"/>
      <c r="J165" s="395"/>
      <c r="K165" s="265"/>
    </row>
    <row r="166" spans="2:11" s="1" customFormat="1" ht="17.25" customHeight="1">
      <c r="B166" s="264"/>
      <c r="C166" s="285" t="s">
        <v>841</v>
      </c>
      <c r="D166" s="285"/>
      <c r="E166" s="285"/>
      <c r="F166" s="285" t="s">
        <v>842</v>
      </c>
      <c r="G166" s="322"/>
      <c r="H166" s="323" t="s">
        <v>62</v>
      </c>
      <c r="I166" s="323" t="s">
        <v>65</v>
      </c>
      <c r="J166" s="285" t="s">
        <v>843</v>
      </c>
      <c r="K166" s="265"/>
    </row>
    <row r="167" spans="2:11" s="1" customFormat="1" ht="17.25" customHeight="1">
      <c r="B167" s="266"/>
      <c r="C167" s="287" t="s">
        <v>844</v>
      </c>
      <c r="D167" s="287"/>
      <c r="E167" s="287"/>
      <c r="F167" s="288" t="s">
        <v>845</v>
      </c>
      <c r="G167" s="324"/>
      <c r="H167" s="325"/>
      <c r="I167" s="325"/>
      <c r="J167" s="287" t="s">
        <v>846</v>
      </c>
      <c r="K167" s="267"/>
    </row>
    <row r="168" spans="2:11" s="1" customFormat="1" ht="5.25" customHeight="1">
      <c r="B168" s="293"/>
      <c r="C168" s="290"/>
      <c r="D168" s="290"/>
      <c r="E168" s="290"/>
      <c r="F168" s="290"/>
      <c r="G168" s="291"/>
      <c r="H168" s="290"/>
      <c r="I168" s="290"/>
      <c r="J168" s="290"/>
      <c r="K168" s="314"/>
    </row>
    <row r="169" spans="2:11" s="1" customFormat="1" ht="15" customHeight="1">
      <c r="B169" s="293"/>
      <c r="C169" s="272" t="s">
        <v>850</v>
      </c>
      <c r="D169" s="272"/>
      <c r="E169" s="272"/>
      <c r="F169" s="292" t="s">
        <v>847</v>
      </c>
      <c r="G169" s="272"/>
      <c r="H169" s="272" t="s">
        <v>887</v>
      </c>
      <c r="I169" s="272" t="s">
        <v>849</v>
      </c>
      <c r="J169" s="272">
        <v>120</v>
      </c>
      <c r="K169" s="314"/>
    </row>
    <row r="170" spans="2:11" s="1" customFormat="1" ht="15" customHeight="1">
      <c r="B170" s="293"/>
      <c r="C170" s="272" t="s">
        <v>896</v>
      </c>
      <c r="D170" s="272"/>
      <c r="E170" s="272"/>
      <c r="F170" s="292" t="s">
        <v>847</v>
      </c>
      <c r="G170" s="272"/>
      <c r="H170" s="272" t="s">
        <v>897</v>
      </c>
      <c r="I170" s="272" t="s">
        <v>849</v>
      </c>
      <c r="J170" s="272" t="s">
        <v>898</v>
      </c>
      <c r="K170" s="314"/>
    </row>
    <row r="171" spans="2:11" s="1" customFormat="1" ht="15" customHeight="1">
      <c r="B171" s="293"/>
      <c r="C171" s="272" t="s">
        <v>92</v>
      </c>
      <c r="D171" s="272"/>
      <c r="E171" s="272"/>
      <c r="F171" s="292" t="s">
        <v>847</v>
      </c>
      <c r="G171" s="272"/>
      <c r="H171" s="272" t="s">
        <v>914</v>
      </c>
      <c r="I171" s="272" t="s">
        <v>849</v>
      </c>
      <c r="J171" s="272" t="s">
        <v>898</v>
      </c>
      <c r="K171" s="314"/>
    </row>
    <row r="172" spans="2:11" s="1" customFormat="1" ht="15" customHeight="1">
      <c r="B172" s="293"/>
      <c r="C172" s="272" t="s">
        <v>852</v>
      </c>
      <c r="D172" s="272"/>
      <c r="E172" s="272"/>
      <c r="F172" s="292" t="s">
        <v>853</v>
      </c>
      <c r="G172" s="272"/>
      <c r="H172" s="272" t="s">
        <v>914</v>
      </c>
      <c r="I172" s="272" t="s">
        <v>849</v>
      </c>
      <c r="J172" s="272">
        <v>50</v>
      </c>
      <c r="K172" s="314"/>
    </row>
    <row r="173" spans="2:11" s="1" customFormat="1" ht="15" customHeight="1">
      <c r="B173" s="293"/>
      <c r="C173" s="272" t="s">
        <v>855</v>
      </c>
      <c r="D173" s="272"/>
      <c r="E173" s="272"/>
      <c r="F173" s="292" t="s">
        <v>847</v>
      </c>
      <c r="G173" s="272"/>
      <c r="H173" s="272" t="s">
        <v>914</v>
      </c>
      <c r="I173" s="272" t="s">
        <v>857</v>
      </c>
      <c r="J173" s="272"/>
      <c r="K173" s="314"/>
    </row>
    <row r="174" spans="2:11" s="1" customFormat="1" ht="15" customHeight="1">
      <c r="B174" s="293"/>
      <c r="C174" s="272" t="s">
        <v>866</v>
      </c>
      <c r="D174" s="272"/>
      <c r="E174" s="272"/>
      <c r="F174" s="292" t="s">
        <v>853</v>
      </c>
      <c r="G174" s="272"/>
      <c r="H174" s="272" t="s">
        <v>914</v>
      </c>
      <c r="I174" s="272" t="s">
        <v>849</v>
      </c>
      <c r="J174" s="272">
        <v>50</v>
      </c>
      <c r="K174" s="314"/>
    </row>
    <row r="175" spans="2:11" s="1" customFormat="1" ht="15" customHeight="1">
      <c r="B175" s="293"/>
      <c r="C175" s="272" t="s">
        <v>874</v>
      </c>
      <c r="D175" s="272"/>
      <c r="E175" s="272"/>
      <c r="F175" s="292" t="s">
        <v>853</v>
      </c>
      <c r="G175" s="272"/>
      <c r="H175" s="272" t="s">
        <v>914</v>
      </c>
      <c r="I175" s="272" t="s">
        <v>849</v>
      </c>
      <c r="J175" s="272">
        <v>50</v>
      </c>
      <c r="K175" s="314"/>
    </row>
    <row r="176" spans="2:11" s="1" customFormat="1" ht="15" customHeight="1">
      <c r="B176" s="293"/>
      <c r="C176" s="272" t="s">
        <v>872</v>
      </c>
      <c r="D176" s="272"/>
      <c r="E176" s="272"/>
      <c r="F176" s="292" t="s">
        <v>853</v>
      </c>
      <c r="G176" s="272"/>
      <c r="H176" s="272" t="s">
        <v>914</v>
      </c>
      <c r="I176" s="272" t="s">
        <v>849</v>
      </c>
      <c r="J176" s="272">
        <v>50</v>
      </c>
      <c r="K176" s="314"/>
    </row>
    <row r="177" spans="2:11" s="1" customFormat="1" ht="15" customHeight="1">
      <c r="B177" s="293"/>
      <c r="C177" s="272" t="s">
        <v>112</v>
      </c>
      <c r="D177" s="272"/>
      <c r="E177" s="272"/>
      <c r="F177" s="292" t="s">
        <v>847</v>
      </c>
      <c r="G177" s="272"/>
      <c r="H177" s="272" t="s">
        <v>915</v>
      </c>
      <c r="I177" s="272" t="s">
        <v>916</v>
      </c>
      <c r="J177" s="272"/>
      <c r="K177" s="314"/>
    </row>
    <row r="178" spans="2:11" s="1" customFormat="1" ht="15" customHeight="1">
      <c r="B178" s="293"/>
      <c r="C178" s="272" t="s">
        <v>65</v>
      </c>
      <c r="D178" s="272"/>
      <c r="E178" s="272"/>
      <c r="F178" s="292" t="s">
        <v>847</v>
      </c>
      <c r="G178" s="272"/>
      <c r="H178" s="272" t="s">
        <v>917</v>
      </c>
      <c r="I178" s="272" t="s">
        <v>918</v>
      </c>
      <c r="J178" s="272">
        <v>1</v>
      </c>
      <c r="K178" s="314"/>
    </row>
    <row r="179" spans="2:11" s="1" customFormat="1" ht="15" customHeight="1">
      <c r="B179" s="293"/>
      <c r="C179" s="272" t="s">
        <v>61</v>
      </c>
      <c r="D179" s="272"/>
      <c r="E179" s="272"/>
      <c r="F179" s="292" t="s">
        <v>847</v>
      </c>
      <c r="G179" s="272"/>
      <c r="H179" s="272" t="s">
        <v>919</v>
      </c>
      <c r="I179" s="272" t="s">
        <v>849</v>
      </c>
      <c r="J179" s="272">
        <v>20</v>
      </c>
      <c r="K179" s="314"/>
    </row>
    <row r="180" spans="2:11" s="1" customFormat="1" ht="15" customHeight="1">
      <c r="B180" s="293"/>
      <c r="C180" s="272" t="s">
        <v>62</v>
      </c>
      <c r="D180" s="272"/>
      <c r="E180" s="272"/>
      <c r="F180" s="292" t="s">
        <v>847</v>
      </c>
      <c r="G180" s="272"/>
      <c r="H180" s="272" t="s">
        <v>920</v>
      </c>
      <c r="I180" s="272" t="s">
        <v>849</v>
      </c>
      <c r="J180" s="272">
        <v>255</v>
      </c>
      <c r="K180" s="314"/>
    </row>
    <row r="181" spans="2:11" s="1" customFormat="1" ht="15" customHeight="1">
      <c r="B181" s="293"/>
      <c r="C181" s="272" t="s">
        <v>113</v>
      </c>
      <c r="D181" s="272"/>
      <c r="E181" s="272"/>
      <c r="F181" s="292" t="s">
        <v>847</v>
      </c>
      <c r="G181" s="272"/>
      <c r="H181" s="272" t="s">
        <v>811</v>
      </c>
      <c r="I181" s="272" t="s">
        <v>849</v>
      </c>
      <c r="J181" s="272">
        <v>10</v>
      </c>
      <c r="K181" s="314"/>
    </row>
    <row r="182" spans="2:11" s="1" customFormat="1" ht="15" customHeight="1">
      <c r="B182" s="293"/>
      <c r="C182" s="272" t="s">
        <v>114</v>
      </c>
      <c r="D182" s="272"/>
      <c r="E182" s="272"/>
      <c r="F182" s="292" t="s">
        <v>847</v>
      </c>
      <c r="G182" s="272"/>
      <c r="H182" s="272" t="s">
        <v>921</v>
      </c>
      <c r="I182" s="272" t="s">
        <v>882</v>
      </c>
      <c r="J182" s="272"/>
      <c r="K182" s="314"/>
    </row>
    <row r="183" spans="2:11" s="1" customFormat="1" ht="15" customHeight="1">
      <c r="B183" s="293"/>
      <c r="C183" s="272" t="s">
        <v>922</v>
      </c>
      <c r="D183" s="272"/>
      <c r="E183" s="272"/>
      <c r="F183" s="292" t="s">
        <v>847</v>
      </c>
      <c r="G183" s="272"/>
      <c r="H183" s="272" t="s">
        <v>923</v>
      </c>
      <c r="I183" s="272" t="s">
        <v>882</v>
      </c>
      <c r="J183" s="272"/>
      <c r="K183" s="314"/>
    </row>
    <row r="184" spans="2:11" s="1" customFormat="1" ht="15" customHeight="1">
      <c r="B184" s="293"/>
      <c r="C184" s="272" t="s">
        <v>911</v>
      </c>
      <c r="D184" s="272"/>
      <c r="E184" s="272"/>
      <c r="F184" s="292" t="s">
        <v>847</v>
      </c>
      <c r="G184" s="272"/>
      <c r="H184" s="272" t="s">
        <v>924</v>
      </c>
      <c r="I184" s="272" t="s">
        <v>882</v>
      </c>
      <c r="J184" s="272"/>
      <c r="K184" s="314"/>
    </row>
    <row r="185" spans="2:11" s="1" customFormat="1" ht="15" customHeight="1">
      <c r="B185" s="293"/>
      <c r="C185" s="272" t="s">
        <v>116</v>
      </c>
      <c r="D185" s="272"/>
      <c r="E185" s="272"/>
      <c r="F185" s="292" t="s">
        <v>853</v>
      </c>
      <c r="G185" s="272"/>
      <c r="H185" s="272" t="s">
        <v>925</v>
      </c>
      <c r="I185" s="272" t="s">
        <v>849</v>
      </c>
      <c r="J185" s="272">
        <v>50</v>
      </c>
      <c r="K185" s="314"/>
    </row>
    <row r="186" spans="2:11" s="1" customFormat="1" ht="15" customHeight="1">
      <c r="B186" s="293"/>
      <c r="C186" s="272" t="s">
        <v>926</v>
      </c>
      <c r="D186" s="272"/>
      <c r="E186" s="272"/>
      <c r="F186" s="292" t="s">
        <v>853</v>
      </c>
      <c r="G186" s="272"/>
      <c r="H186" s="272" t="s">
        <v>927</v>
      </c>
      <c r="I186" s="272" t="s">
        <v>928</v>
      </c>
      <c r="J186" s="272"/>
      <c r="K186" s="314"/>
    </row>
    <row r="187" spans="2:11" s="1" customFormat="1" ht="15" customHeight="1">
      <c r="B187" s="293"/>
      <c r="C187" s="272" t="s">
        <v>929</v>
      </c>
      <c r="D187" s="272"/>
      <c r="E187" s="272"/>
      <c r="F187" s="292" t="s">
        <v>853</v>
      </c>
      <c r="G187" s="272"/>
      <c r="H187" s="272" t="s">
        <v>930</v>
      </c>
      <c r="I187" s="272" t="s">
        <v>928</v>
      </c>
      <c r="J187" s="272"/>
      <c r="K187" s="314"/>
    </row>
    <row r="188" spans="2:11" s="1" customFormat="1" ht="15" customHeight="1">
      <c r="B188" s="293"/>
      <c r="C188" s="272" t="s">
        <v>931</v>
      </c>
      <c r="D188" s="272"/>
      <c r="E188" s="272"/>
      <c r="F188" s="292" t="s">
        <v>853</v>
      </c>
      <c r="G188" s="272"/>
      <c r="H188" s="272" t="s">
        <v>932</v>
      </c>
      <c r="I188" s="272" t="s">
        <v>928</v>
      </c>
      <c r="J188" s="272"/>
      <c r="K188" s="314"/>
    </row>
    <row r="189" spans="2:11" s="1" customFormat="1" ht="15" customHeight="1">
      <c r="B189" s="293"/>
      <c r="C189" s="326" t="s">
        <v>933</v>
      </c>
      <c r="D189" s="272"/>
      <c r="E189" s="272"/>
      <c r="F189" s="292" t="s">
        <v>853</v>
      </c>
      <c r="G189" s="272"/>
      <c r="H189" s="272" t="s">
        <v>934</v>
      </c>
      <c r="I189" s="272" t="s">
        <v>935</v>
      </c>
      <c r="J189" s="327" t="s">
        <v>936</v>
      </c>
      <c r="K189" s="314"/>
    </row>
    <row r="190" spans="2:11" s="1" customFormat="1" ht="15" customHeight="1">
      <c r="B190" s="293"/>
      <c r="C190" s="278" t="s">
        <v>50</v>
      </c>
      <c r="D190" s="272"/>
      <c r="E190" s="272"/>
      <c r="F190" s="292" t="s">
        <v>847</v>
      </c>
      <c r="G190" s="272"/>
      <c r="H190" s="269" t="s">
        <v>937</v>
      </c>
      <c r="I190" s="272" t="s">
        <v>938</v>
      </c>
      <c r="J190" s="272"/>
      <c r="K190" s="314"/>
    </row>
    <row r="191" spans="2:11" s="1" customFormat="1" ht="15" customHeight="1">
      <c r="B191" s="293"/>
      <c r="C191" s="278" t="s">
        <v>939</v>
      </c>
      <c r="D191" s="272"/>
      <c r="E191" s="272"/>
      <c r="F191" s="292" t="s">
        <v>847</v>
      </c>
      <c r="G191" s="272"/>
      <c r="H191" s="272" t="s">
        <v>940</v>
      </c>
      <c r="I191" s="272" t="s">
        <v>882</v>
      </c>
      <c r="J191" s="272"/>
      <c r="K191" s="314"/>
    </row>
    <row r="192" spans="2:11" s="1" customFormat="1" ht="15" customHeight="1">
      <c r="B192" s="293"/>
      <c r="C192" s="278" t="s">
        <v>941</v>
      </c>
      <c r="D192" s="272"/>
      <c r="E192" s="272"/>
      <c r="F192" s="292" t="s">
        <v>847</v>
      </c>
      <c r="G192" s="272"/>
      <c r="H192" s="272" t="s">
        <v>942</v>
      </c>
      <c r="I192" s="272" t="s">
        <v>882</v>
      </c>
      <c r="J192" s="272"/>
      <c r="K192" s="314"/>
    </row>
    <row r="193" spans="2:11" s="1" customFormat="1" ht="15" customHeight="1">
      <c r="B193" s="293"/>
      <c r="C193" s="278" t="s">
        <v>943</v>
      </c>
      <c r="D193" s="272"/>
      <c r="E193" s="272"/>
      <c r="F193" s="292" t="s">
        <v>853</v>
      </c>
      <c r="G193" s="272"/>
      <c r="H193" s="272" t="s">
        <v>944</v>
      </c>
      <c r="I193" s="272" t="s">
        <v>882</v>
      </c>
      <c r="J193" s="272"/>
      <c r="K193" s="314"/>
    </row>
    <row r="194" spans="2:11" s="1" customFormat="1" ht="15" customHeight="1">
      <c r="B194" s="320"/>
      <c r="C194" s="328"/>
      <c r="D194" s="302"/>
      <c r="E194" s="302"/>
      <c r="F194" s="302"/>
      <c r="G194" s="302"/>
      <c r="H194" s="302"/>
      <c r="I194" s="302"/>
      <c r="J194" s="302"/>
      <c r="K194" s="321"/>
    </row>
    <row r="195" spans="2:11" s="1" customFormat="1" ht="18.75" customHeight="1">
      <c r="B195" s="269"/>
      <c r="C195" s="272"/>
      <c r="D195" s="272"/>
      <c r="E195" s="272"/>
      <c r="F195" s="292"/>
      <c r="G195" s="272"/>
      <c r="H195" s="272"/>
      <c r="I195" s="272"/>
      <c r="J195" s="272"/>
      <c r="K195" s="269"/>
    </row>
    <row r="196" spans="2:11" s="1" customFormat="1" ht="18.75" customHeight="1">
      <c r="B196" s="269"/>
      <c r="C196" s="272"/>
      <c r="D196" s="272"/>
      <c r="E196" s="272"/>
      <c r="F196" s="292"/>
      <c r="G196" s="272"/>
      <c r="H196" s="272"/>
      <c r="I196" s="272"/>
      <c r="J196" s="272"/>
      <c r="K196" s="269"/>
    </row>
    <row r="197" spans="2:11" s="1" customFormat="1" ht="18.75" customHeight="1">
      <c r="B197" s="279"/>
      <c r="C197" s="279"/>
      <c r="D197" s="279"/>
      <c r="E197" s="279"/>
      <c r="F197" s="279"/>
      <c r="G197" s="279"/>
      <c r="H197" s="279"/>
      <c r="I197" s="279"/>
      <c r="J197" s="279"/>
      <c r="K197" s="279"/>
    </row>
    <row r="198" spans="2:11" s="1" customFormat="1" ht="13.5">
      <c r="B198" s="261"/>
      <c r="C198" s="262"/>
      <c r="D198" s="262"/>
      <c r="E198" s="262"/>
      <c r="F198" s="262"/>
      <c r="G198" s="262"/>
      <c r="H198" s="262"/>
      <c r="I198" s="262"/>
      <c r="J198" s="262"/>
      <c r="K198" s="263"/>
    </row>
    <row r="199" spans="2:11" s="1" customFormat="1" ht="21">
      <c r="B199" s="264"/>
      <c r="C199" s="395" t="s">
        <v>945</v>
      </c>
      <c r="D199" s="395"/>
      <c r="E199" s="395"/>
      <c r="F199" s="395"/>
      <c r="G199" s="395"/>
      <c r="H199" s="395"/>
      <c r="I199" s="395"/>
      <c r="J199" s="395"/>
      <c r="K199" s="265"/>
    </row>
    <row r="200" spans="2:11" s="1" customFormat="1" ht="25.5" customHeight="1">
      <c r="B200" s="264"/>
      <c r="C200" s="329" t="s">
        <v>946</v>
      </c>
      <c r="D200" s="329"/>
      <c r="E200" s="329"/>
      <c r="F200" s="329" t="s">
        <v>947</v>
      </c>
      <c r="G200" s="330"/>
      <c r="H200" s="394" t="s">
        <v>948</v>
      </c>
      <c r="I200" s="394"/>
      <c r="J200" s="394"/>
      <c r="K200" s="265"/>
    </row>
    <row r="201" spans="2:11" s="1" customFormat="1" ht="5.25" customHeight="1">
      <c r="B201" s="293"/>
      <c r="C201" s="290"/>
      <c r="D201" s="290"/>
      <c r="E201" s="290"/>
      <c r="F201" s="290"/>
      <c r="G201" s="272"/>
      <c r="H201" s="290"/>
      <c r="I201" s="290"/>
      <c r="J201" s="290"/>
      <c r="K201" s="314"/>
    </row>
    <row r="202" spans="2:11" s="1" customFormat="1" ht="15" customHeight="1">
      <c r="B202" s="293"/>
      <c r="C202" s="272" t="s">
        <v>938</v>
      </c>
      <c r="D202" s="272"/>
      <c r="E202" s="272"/>
      <c r="F202" s="292" t="s">
        <v>51</v>
      </c>
      <c r="G202" s="272"/>
      <c r="H202" s="393" t="s">
        <v>949</v>
      </c>
      <c r="I202" s="393"/>
      <c r="J202" s="393"/>
      <c r="K202" s="314"/>
    </row>
    <row r="203" spans="2:11" s="1" customFormat="1" ht="15" customHeight="1">
      <c r="B203" s="293"/>
      <c r="C203" s="299"/>
      <c r="D203" s="272"/>
      <c r="E203" s="272"/>
      <c r="F203" s="292" t="s">
        <v>52</v>
      </c>
      <c r="G203" s="272"/>
      <c r="H203" s="393" t="s">
        <v>950</v>
      </c>
      <c r="I203" s="393"/>
      <c r="J203" s="393"/>
      <c r="K203" s="314"/>
    </row>
    <row r="204" spans="2:11" s="1" customFormat="1" ht="15" customHeight="1">
      <c r="B204" s="293"/>
      <c r="C204" s="299"/>
      <c r="D204" s="272"/>
      <c r="E204" s="272"/>
      <c r="F204" s="292" t="s">
        <v>55</v>
      </c>
      <c r="G204" s="272"/>
      <c r="H204" s="393" t="s">
        <v>951</v>
      </c>
      <c r="I204" s="393"/>
      <c r="J204" s="393"/>
      <c r="K204" s="314"/>
    </row>
    <row r="205" spans="2:11" s="1" customFormat="1" ht="15" customHeight="1">
      <c r="B205" s="293"/>
      <c r="C205" s="272"/>
      <c r="D205" s="272"/>
      <c r="E205" s="272"/>
      <c r="F205" s="292" t="s">
        <v>53</v>
      </c>
      <c r="G205" s="272"/>
      <c r="H205" s="393" t="s">
        <v>952</v>
      </c>
      <c r="I205" s="393"/>
      <c r="J205" s="393"/>
      <c r="K205" s="314"/>
    </row>
    <row r="206" spans="2:11" s="1" customFormat="1" ht="15" customHeight="1">
      <c r="B206" s="293"/>
      <c r="C206" s="272"/>
      <c r="D206" s="272"/>
      <c r="E206" s="272"/>
      <c r="F206" s="292" t="s">
        <v>54</v>
      </c>
      <c r="G206" s="272"/>
      <c r="H206" s="393" t="s">
        <v>953</v>
      </c>
      <c r="I206" s="393"/>
      <c r="J206" s="393"/>
      <c r="K206" s="314"/>
    </row>
    <row r="207" spans="2:11" s="1" customFormat="1" ht="15" customHeight="1">
      <c r="B207" s="293"/>
      <c r="C207" s="272"/>
      <c r="D207" s="272"/>
      <c r="E207" s="272"/>
      <c r="F207" s="292"/>
      <c r="G207" s="272"/>
      <c r="H207" s="272"/>
      <c r="I207" s="272"/>
      <c r="J207" s="272"/>
      <c r="K207" s="314"/>
    </row>
    <row r="208" spans="2:11" s="1" customFormat="1" ht="15" customHeight="1">
      <c r="B208" s="293"/>
      <c r="C208" s="272" t="s">
        <v>894</v>
      </c>
      <c r="D208" s="272"/>
      <c r="E208" s="272"/>
      <c r="F208" s="292" t="s">
        <v>86</v>
      </c>
      <c r="G208" s="272"/>
      <c r="H208" s="393" t="s">
        <v>954</v>
      </c>
      <c r="I208" s="393"/>
      <c r="J208" s="393"/>
      <c r="K208" s="314"/>
    </row>
    <row r="209" spans="2:11" s="1" customFormat="1" ht="15" customHeight="1">
      <c r="B209" s="293"/>
      <c r="C209" s="299"/>
      <c r="D209" s="272"/>
      <c r="E209" s="272"/>
      <c r="F209" s="292" t="s">
        <v>791</v>
      </c>
      <c r="G209" s="272"/>
      <c r="H209" s="393" t="s">
        <v>792</v>
      </c>
      <c r="I209" s="393"/>
      <c r="J209" s="393"/>
      <c r="K209" s="314"/>
    </row>
    <row r="210" spans="2:11" s="1" customFormat="1" ht="15" customHeight="1">
      <c r="B210" s="293"/>
      <c r="C210" s="272"/>
      <c r="D210" s="272"/>
      <c r="E210" s="272"/>
      <c r="F210" s="292" t="s">
        <v>789</v>
      </c>
      <c r="G210" s="272"/>
      <c r="H210" s="393" t="s">
        <v>955</v>
      </c>
      <c r="I210" s="393"/>
      <c r="J210" s="393"/>
      <c r="K210" s="314"/>
    </row>
    <row r="211" spans="2:11" s="1" customFormat="1" ht="15" customHeight="1">
      <c r="B211" s="331"/>
      <c r="C211" s="299"/>
      <c r="D211" s="299"/>
      <c r="E211" s="299"/>
      <c r="F211" s="292" t="s">
        <v>793</v>
      </c>
      <c r="G211" s="278"/>
      <c r="H211" s="392" t="s">
        <v>85</v>
      </c>
      <c r="I211" s="392"/>
      <c r="J211" s="392"/>
      <c r="K211" s="332"/>
    </row>
    <row r="212" spans="2:11" s="1" customFormat="1" ht="15" customHeight="1">
      <c r="B212" s="331"/>
      <c r="C212" s="299"/>
      <c r="D212" s="299"/>
      <c r="E212" s="299"/>
      <c r="F212" s="292" t="s">
        <v>794</v>
      </c>
      <c r="G212" s="278"/>
      <c r="H212" s="392" t="s">
        <v>129</v>
      </c>
      <c r="I212" s="392"/>
      <c r="J212" s="392"/>
      <c r="K212" s="332"/>
    </row>
    <row r="213" spans="2:11" s="1" customFormat="1" ht="15" customHeight="1">
      <c r="B213" s="331"/>
      <c r="C213" s="299"/>
      <c r="D213" s="299"/>
      <c r="E213" s="299"/>
      <c r="F213" s="333"/>
      <c r="G213" s="278"/>
      <c r="H213" s="334"/>
      <c r="I213" s="334"/>
      <c r="J213" s="334"/>
      <c r="K213" s="332"/>
    </row>
    <row r="214" spans="2:11" s="1" customFormat="1" ht="15" customHeight="1">
      <c r="B214" s="331"/>
      <c r="C214" s="272" t="s">
        <v>918</v>
      </c>
      <c r="D214" s="299"/>
      <c r="E214" s="299"/>
      <c r="F214" s="292">
        <v>1</v>
      </c>
      <c r="G214" s="278"/>
      <c r="H214" s="392" t="s">
        <v>956</v>
      </c>
      <c r="I214" s="392"/>
      <c r="J214" s="392"/>
      <c r="K214" s="332"/>
    </row>
    <row r="215" spans="2:11" s="1" customFormat="1" ht="15" customHeight="1">
      <c r="B215" s="331"/>
      <c r="C215" s="299"/>
      <c r="D215" s="299"/>
      <c r="E215" s="299"/>
      <c r="F215" s="292">
        <v>2</v>
      </c>
      <c r="G215" s="278"/>
      <c r="H215" s="392" t="s">
        <v>957</v>
      </c>
      <c r="I215" s="392"/>
      <c r="J215" s="392"/>
      <c r="K215" s="332"/>
    </row>
    <row r="216" spans="2:11" s="1" customFormat="1" ht="15" customHeight="1">
      <c r="B216" s="331"/>
      <c r="C216" s="299"/>
      <c r="D216" s="299"/>
      <c r="E216" s="299"/>
      <c r="F216" s="292">
        <v>3</v>
      </c>
      <c r="G216" s="278"/>
      <c r="H216" s="392" t="s">
        <v>958</v>
      </c>
      <c r="I216" s="392"/>
      <c r="J216" s="392"/>
      <c r="K216" s="332"/>
    </row>
    <row r="217" spans="2:11" s="1" customFormat="1" ht="15" customHeight="1">
      <c r="B217" s="331"/>
      <c r="C217" s="299"/>
      <c r="D217" s="299"/>
      <c r="E217" s="299"/>
      <c r="F217" s="292">
        <v>4</v>
      </c>
      <c r="G217" s="278"/>
      <c r="H217" s="392" t="s">
        <v>959</v>
      </c>
      <c r="I217" s="392"/>
      <c r="J217" s="392"/>
      <c r="K217" s="332"/>
    </row>
    <row r="218" spans="2:11" s="1" customFormat="1" ht="12.75" customHeight="1">
      <c r="B218" s="335"/>
      <c r="C218" s="336"/>
      <c r="D218" s="336"/>
      <c r="E218" s="336"/>
      <c r="F218" s="336"/>
      <c r="G218" s="336"/>
      <c r="H218" s="336"/>
      <c r="I218" s="336"/>
      <c r="J218" s="336"/>
      <c r="K218" s="337"/>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0001 - Vedlejší a ostatní...</vt:lpstr>
      <vt:lpstr>0101 - Stavební část</vt:lpstr>
      <vt:lpstr>Pokyny pro vyplnění</vt:lpstr>
      <vt:lpstr>'0001 - Vedlejší a ostatní...'!Názvy_tisku</vt:lpstr>
      <vt:lpstr>'0101 - Stavební část'!Názvy_tisku</vt:lpstr>
      <vt:lpstr>'Rekapitulace stavby'!Názvy_tisku</vt:lpstr>
      <vt:lpstr>'0001 - Vedlejší a ostatní...'!Oblast_tisku</vt:lpstr>
      <vt:lpstr>'0101 - Stavební část'!Oblast_tisku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volduchy-prace\sopatrny</dc:creator>
  <cp:lastModifiedBy>Veronika</cp:lastModifiedBy>
  <dcterms:created xsi:type="dcterms:W3CDTF">2019-11-06T17:12:01Z</dcterms:created>
  <dcterms:modified xsi:type="dcterms:W3CDTF">2020-05-06T08:02:47Z</dcterms:modified>
</cp:coreProperties>
</file>