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1505" activeTab="0"/>
  </bookViews>
  <sheets>
    <sheet name="Rekapitulace stavby" sheetId="1" r:id="rId1"/>
    <sheet name="0140A - OPRAVA HAVARIJNÍC..." sheetId="2" r:id="rId2"/>
    <sheet name="Pokyny pro vyplnění" sheetId="3" r:id="rId3"/>
  </sheets>
  <definedNames>
    <definedName name="_xlnm._FilterDatabase" localSheetId="1" hidden="1">'0140A - OPRAVA HAVARIJNÍC...'!$C$83:$K$228</definedName>
    <definedName name="_xlnm.Print_Area" localSheetId="1">'0140A - OPRAVA HAVARIJNÍC...'!$C$4:$J$37,'0140A - OPRAVA HAVARIJNÍC...'!$C$43:$J$67,'0140A - OPRAVA HAVARIJNÍC...'!$C$73:$K$228</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'0140A - OPRAVA HAVARIJNÍC...'!$83:$83</definedName>
  </definedNames>
  <calcPr calcId="162913"/>
</workbook>
</file>

<file path=xl/sharedStrings.xml><?xml version="1.0" encoding="utf-8"?>
<sst xmlns="http://schemas.openxmlformats.org/spreadsheetml/2006/main" count="2010" uniqueCount="560">
  <si>
    <t>Export Komplet</t>
  </si>
  <si>
    <t>VZ</t>
  </si>
  <si>
    <t>2.0</t>
  </si>
  <si>
    <t>ZAMOK</t>
  </si>
  <si>
    <t>False</t>
  </si>
  <si>
    <t>{8a6de364-803f-4051-b3f7-b8fa50c5483a}</t>
  </si>
  <si>
    <t>0,01</t>
  </si>
  <si>
    <t>21</t>
  </si>
  <si>
    <t>15</t>
  </si>
  <si>
    <t>REKAPITULACE STAVBY</t>
  </si>
  <si>
    <t>v ---  níže se nacházejí doplnkové a pomocné údaje k sestavám  --- v</t>
  </si>
  <si>
    <t>Návod na vyplnění</t>
  </si>
  <si>
    <t>0,001</t>
  </si>
  <si>
    <t>Kód:</t>
  </si>
  <si>
    <t>0140A</t>
  </si>
  <si>
    <t>Měnit lze pouze buňky se žlutým podbarvením!
1) v Rekapitulaci stavby vyplňte údaje o Uchazeči (přenesou se do ostatních sestav i v jiných listech)
2) na vybraných listech vyplňte v sestavě Soupis prací ceny u položek</t>
  </si>
  <si>
    <t>Stavba:</t>
  </si>
  <si>
    <t>OPRAVA HAVARIJNÍCH ZÁLIVŮ MHD - ZBOROVSKÁ</t>
  </si>
  <si>
    <t>KSO:</t>
  </si>
  <si>
    <t/>
  </si>
  <si>
    <t>CC-CZ:</t>
  </si>
  <si>
    <t>Místo:</t>
  </si>
  <si>
    <t xml:space="preserve"> </t>
  </si>
  <si>
    <t>Datum:</t>
  </si>
  <si>
    <t>13. 1. 2020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</si>
  <si>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</si>
  <si>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</si>
  <si>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</si>
  <si>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</si>
  <si>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</si>
  <si>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</si>
  <si>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</si>
  <si>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</si>
  <si>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</si>
  <si>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</si>
  <si>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</si>
  <si>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</si>
  <si>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</si>
  <si>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</si>
  <si>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</si>
  <si>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</si>
  <si>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</si>
  <si>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</si>
  <si>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</si>
  <si>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</si>
  <si>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</si>
  <si>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</si>
  <si>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</si>
  <si>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</si>
  <si>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</si>
  <si>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</si>
  <si>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</si>
  <si>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</si>
  <si>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</si>
  <si>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</si>
  <si>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</si>
  <si>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</si>
  <si>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</si>
  <si>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</si>
  <si>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</si>
  <si>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</si>
  <si>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</si>
  <si>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</si>
  <si>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</si>
  <si>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</si>
  <si>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</si>
  <si>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</si>
  <si>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</si>
  <si>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</si>
  <si>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</si>
  <si>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</si>
  <si>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</si>
  <si>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</si>
  <si>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</si>
  <si>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</si>
  <si>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</si>
  <si>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</si>
  <si>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</si>
  <si>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</si>
  <si>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</si>
  <si>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</si>
  <si>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</si>
  <si>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</si>
  <si>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</si>
  <si>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</si>
  <si>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</si>
  <si>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</si>
  <si>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</si>
  <si>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997 - Přesun sutě</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</si>
  <si>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</si>
  <si>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</si>
  <si>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</si>
  <si>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</si>
  <si>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</si>
  <si>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</si>
  <si>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</si>
  <si>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</si>
  <si>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</si>
  <si>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</si>
  <si>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</si>
  <si>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</si>
  <si>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</si>
  <si>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</si>
  <si>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</si>
  <si>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</si>
  <si>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</si>
  <si>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</si>
  <si>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</si>
  <si>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</si>
  <si>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</si>
  <si>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</si>
  <si>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113106211</t>
  </si>
  <si>
    <t>Rozebrání dlažeb a dílců vozovek a ploch s přemístěním hmot na skládku na vzdálenost do 3 m nebo s naložením na dopravní prostředek, s jakoukoliv výplní spár strojně plochy jednotlivě přes 50 m2 do 200 m2 z velkých kostek s ložem z kameniva</t>
  </si>
  <si>
    <t>m2</t>
  </si>
  <si>
    <t>CS ÚRS 2020 01</t>
  </si>
  <si>
    <t>4</t>
  </si>
  <si>
    <t>1018908299</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</si>
  <si>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</si>
  <si>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</si>
  <si>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t>
  </si>
  <si>
    <t xml:space="preserve">Poznámka k položce:
odstranění kostek ze zálivu - Odvoz sklad SÚSPK Vochov - nepočítá se uskladnění
odečteno ACD - situace
</t>
  </si>
  <si>
    <t>113107177</t>
  </si>
  <si>
    <t>Odstranění podkladů nebo krytů strojně plochy jednotlivě přes 50 m2 do 200 m2 s přemístěním hmot na skládku na vzdálenost do 20 m nebo s naložením na dopravní prostředek z betonu vyztuženého sítěmi, o tl. vrstvy přes 150 do 300 mm</t>
  </si>
  <si>
    <t>-1430948101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</si>
  <si>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</si>
  <si>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</si>
  <si>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113107183</t>
  </si>
  <si>
    <t>Odstranění podkladů nebo krytů strojně plochy jednotlivě přes 50 m2 do 200 m2 s přemístěním hmot na skládku na vzdálenost do 20 m nebo s naložením na dopravní prostředek živičných, o tl. vrstvy přes 100 do 150 mm</t>
  </si>
  <si>
    <t>-566702547</t>
  </si>
  <si>
    <t>Poznámka k položce:
odečteno ACD - situace
SANACE POŠKOZENÝCH MÍST DEL PROHLÍDKY 
POČÍTÁNO 20% PLOCHY</t>
  </si>
  <si>
    <t>VV</t>
  </si>
  <si>
    <t>450*0,2</t>
  </si>
  <si>
    <t>113154124</t>
  </si>
  <si>
    <t>Frézování živičného podkladu nebo krytu s naložením na dopravní prostředek plochy do 500 m2 bez překážek v trase pruhu šířky přes 0,5 m do 1 m, tloušťky vrstvy 90 mm</t>
  </si>
  <si>
    <t>-1108667596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</si>
  <si>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</si>
  <si>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5</t>
  </si>
  <si>
    <t>122251102</t>
  </si>
  <si>
    <t>Odkopávky a prokopávky nezapažené strojně v hornině třídy těžitelnosti I skupiny 3 přes 20 do 50 m3</t>
  </si>
  <si>
    <t>m3</t>
  </si>
  <si>
    <t>416573160</t>
  </si>
  <si>
    <t xml:space="preserve">Poznámka k souboru cen:
1. V cenách jsou započteny i náklady na přehození výkopku na vzdálenost do 3 m nebo naložení na dopravní prostředek.
</t>
  </si>
  <si>
    <t>6</t>
  </si>
  <si>
    <t>M</t>
  </si>
  <si>
    <t>999100100</t>
  </si>
  <si>
    <t>Sanace - Výměna nevhodné podložní zeminy (odkop zeminy, odvoz, skládkovné, dovoz vhodného materiálu vč. nákupu, pokládka se zhutněním)
MATERIÁL NA SANACI ŠTĚRK 0-125 VIZ ŘEZ</t>
  </si>
  <si>
    <t>8</t>
  </si>
  <si>
    <t>-2083740022</t>
  </si>
  <si>
    <t>63*0,30</t>
  </si>
  <si>
    <t>7</t>
  </si>
  <si>
    <t>162751117</t>
  </si>
  <si>
    <t>Vodorovné přemístění výkopku nebo sypaniny po suchu na obvyklém dopravním prostředku, bez naložení výkopku, avšak se složením bez rozhrnutí z horniny třídy těžitelnosti I skupiny 1 až 3 na vzdálenost přes 9 000 do 10 000 m</t>
  </si>
  <si>
    <t>747754219</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</si>
  <si>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</si>
  <si>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</si>
  <si>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</si>
  <si>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-1937687010</t>
  </si>
  <si>
    <t>9</t>
  </si>
  <si>
    <t>181951112</t>
  </si>
  <si>
    <t>Úprava pláně vyrovnáním výškových rozdílů strojně v hornině třídy těžitelnosti I, skupiny 1 až 3 se zhutněním</t>
  </si>
  <si>
    <t>171958874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</si>
  <si>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</si>
  <si>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Zakládání</t>
  </si>
  <si>
    <t>10</t>
  </si>
  <si>
    <t>213141112</t>
  </si>
  <si>
    <t>Zřízení vrstvy z geotextilie filtrační, separační, odvodňovací, ochranné, výztužné nebo protierozní v rovině nebo ve sklonu do 1:5, šířky přes 3 do 6 m</t>
  </si>
  <si>
    <t>-1055440103</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</si>
  <si>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</si>
  <si>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63*1,15 'Přepočtené koeficientem množství</t>
  </si>
  <si>
    <t>11</t>
  </si>
  <si>
    <t>69311068</t>
  </si>
  <si>
    <t>geotextilie netkaná separační, ochranná, filtrační, drenážní PP 300g/m2</t>
  </si>
  <si>
    <t>28757263</t>
  </si>
  <si>
    <t>Komunikace pozemní</t>
  </si>
  <si>
    <t>12</t>
  </si>
  <si>
    <t>564851111</t>
  </si>
  <si>
    <t>Podklad ze štěrkodrti ŠD s rozprostřením a zhutněním, po zhutnění tl. 150 mm</t>
  </si>
  <si>
    <t>-773137510</t>
  </si>
  <si>
    <t>Poznámka k položce:
Lokální opravy pro uvažovanou třídu dopravního zatížení IV
odhad plochy cca 20%,přesná plocha bude určena pochlůzkou po odfrézování
odečteno ACD - situace
Y</t>
  </si>
  <si>
    <t>13</t>
  </si>
  <si>
    <t>564871111</t>
  </si>
  <si>
    <t>Podklad ze štěrkodrti ŠD s rozprostřením a zhutněním, po zhutnění tl. 250 mm</t>
  </si>
  <si>
    <t>-752224977</t>
  </si>
  <si>
    <t>Poznámka k položce:
odečteno ACD - situace</t>
  </si>
  <si>
    <t>14</t>
  </si>
  <si>
    <t>565135111</t>
  </si>
  <si>
    <t>Asfaltový beton vrstva podkladní ACP 16 S 50/70 s rozprostřením a zhutněním v pruhu šířky do 3 m, po zhutnění tl. 50 mm</t>
  </si>
  <si>
    <t>1698236066</t>
  </si>
  <si>
    <t xml:space="preserve">Poznámka k souboru cen:
1. ČSN EN 13108-1 připouští pro ACP 16 pouze tl. 50 až 80 mm.
</t>
  </si>
  <si>
    <t>Poznámka k položce:
Lokální opravy pro uvažovanou třídu dopravního zatížení IV
odhad plochy cca 20%,přesná plocha bude určena pochlůzkou po odfrézování
sanace podloží v místě použití ŠD</t>
  </si>
  <si>
    <t>567122114</t>
  </si>
  <si>
    <t>Podklad ze směsi stmelené cementem SC bez dilatačních spár, s rozprostřením a zhutněním SC C 8/10 (KSC I), po zhutnění tl. 150 mm</t>
  </si>
  <si>
    <t>1046016306</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</si>
  <si>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</si>
  <si>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16</t>
  </si>
  <si>
    <t>572531111</t>
  </si>
  <si>
    <t>Vyspravení trhlin dosavadního krytu asfaltovou sanační hmotou ošetření trhlin vlásečnicových s povrchovým překrytem</t>
  </si>
  <si>
    <t>m</t>
  </si>
  <si>
    <t>492734231</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</si>
  <si>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</si>
  <si>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Poznámka k položce:
oprava zbylých trhlin a spár podle TP 115, v případě širokých nebo rozvětvených trhlin s použitím geosyntetika s min. pevností 100 kN/m dle TP 147 a předpisu jeho výrobce 
jedná se odhad délky - přesný rozsah bude dán pochůzkou po odfrézování</t>
  </si>
  <si>
    <t>17</t>
  </si>
  <si>
    <t>573211107</t>
  </si>
  <si>
    <t>Postřik spojovací PS-CP bez posypu kamenivem z asfaltu silničního, v množství 0,30 kg/m2</t>
  </si>
  <si>
    <t>-284499503</t>
  </si>
  <si>
    <t>18</t>
  </si>
  <si>
    <t>573211108</t>
  </si>
  <si>
    <t>Postřik spojovací PS bez posypu kamenivem z asfaltu silničního, v množství 0,40 kg/m2</t>
  </si>
  <si>
    <t>-901707170</t>
  </si>
  <si>
    <t>19</t>
  </si>
  <si>
    <t>577134131</t>
  </si>
  <si>
    <t>Asfaltový beton vrstva obrusná ACO 11 + PMB 45/80-65 tř. I tl 40 mm š do 3 m z modifikovaného asfaltu</t>
  </si>
  <si>
    <t>CS ÚRS 2019 01</t>
  </si>
  <si>
    <t>-474865374</t>
  </si>
  <si>
    <t xml:space="preserve">Poznámka k souboru cen:
1. ČSN EN 13108-1 připouští pro ACO 11 pouze tl. 35 až 50 mm.
</t>
  </si>
  <si>
    <t>20</t>
  </si>
  <si>
    <t>577145142</t>
  </si>
  <si>
    <t>Asfaltový beton vrstva ložní ACL 16 (ABH) s rozprostřením a zhutněním z modifikovaného asfaltu v pruhu šířky přes 3 m, po zhutnění tl. 50 mm</t>
  </si>
  <si>
    <t>1709781222</t>
  </si>
  <si>
    <t xml:space="preserve">Poznámka k souboru cen:
1. ČSN EN 13108-1 připouští pro ACL 16 pouze tl. 50 až 70 mm.
</t>
  </si>
  <si>
    <t>581141112</t>
  </si>
  <si>
    <t>Kryt cementobetonový silničních komunikací skupiny CB I tl. 230 mm</t>
  </si>
  <si>
    <t>-218102788</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</si>
  <si>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</si>
  <si>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Poznámka k položce:
odměřeno ACAD - situace</t>
  </si>
  <si>
    <t>Trubní vedení</t>
  </si>
  <si>
    <t>22</t>
  </si>
  <si>
    <t>899231111</t>
  </si>
  <si>
    <t>Výšková úprava uličního vstupu nebo vpusti do 200 mm - UV</t>
  </si>
  <si>
    <t>kus</t>
  </si>
  <si>
    <t>1534880825</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</si>
  <si>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</si>
  <si>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23</t>
  </si>
  <si>
    <t>899331111</t>
  </si>
  <si>
    <t>Výšková úprava uličního vstupu nebo vpusti do 200 mm - ŠACHTA</t>
  </si>
  <si>
    <t>1725004289</t>
  </si>
  <si>
    <t>24</t>
  </si>
  <si>
    <t>899431111</t>
  </si>
  <si>
    <t>Výšková úprava uličního vstupu nebo vpusti do 200 mm krycího hrnce, šoupěte nebo hydrantu bez úpravy armatur</t>
  </si>
  <si>
    <t>-96385721</t>
  </si>
  <si>
    <t>Ostatní konstrukce a práce, bourání</t>
  </si>
  <si>
    <t>25</t>
  </si>
  <si>
    <t>915221112</t>
  </si>
  <si>
    <t>Vodorovné dopravní značení stříkaným plastem vodící čára bílá šířky 250 mm souvislá retroreflexní</t>
  </si>
  <si>
    <t>1420390203</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</si>
  <si>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</si>
  <si>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SOUČÁST V13</t>
  </si>
  <si>
    <t>26</t>
  </si>
  <si>
    <t>915231112</t>
  </si>
  <si>
    <t>Vodorovné dopravní značení stříkaným plastem přechody pro chodce, šipky, symboly nápisy bílé retroreflexní</t>
  </si>
  <si>
    <t>466309004</t>
  </si>
  <si>
    <t>PŘECHOD + DOPRAVNÍ STÍN</t>
  </si>
  <si>
    <t>27</t>
  </si>
  <si>
    <t>915611111</t>
  </si>
  <si>
    <t>Předznačení pro vodorovné značení stříkané barvou nebo prováděné z nátěrových hmot liniové dělicí čáry, vodicí proužky</t>
  </si>
  <si>
    <t>-1936467755</t>
  </si>
  <si>
    <t xml:space="preserve">Poznámka k souboru cen:
1. Množství měrných jednotek se určuje:
a) pro cenu -1111 v m délky dělicí čáry nebo vodícího proužku (včetně mezer),
b) pro cenu -1112 v m2 natírané nebo stříkané plochy.
</t>
  </si>
  <si>
    <t>28</t>
  </si>
  <si>
    <t>915621111</t>
  </si>
  <si>
    <t>Předznačení pro vodorovné značení stříkané barvou nebo prováděné z nátěrových hmot plošné šipky, symboly, nápisy</t>
  </si>
  <si>
    <t>-1722381868</t>
  </si>
  <si>
    <t>29</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</si>
  <si>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</si>
  <si>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</si>
  <si>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-1715660729</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</si>
  <si>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</si>
  <si>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Poznámka k položce:
odečteno ACD - situace
PŘÍPADNÁ OPRAVA UVOLNĚNÍ PŘÍDLAŽBY PO FRÉZOVÁNÍ</t>
  </si>
  <si>
    <t>30</t>
  </si>
  <si>
    <t>916231213</t>
  </si>
  <si>
    <t>Osazení chodníkového obrubníku betonového se zřízením lože, s vyplněním a zatřením spár cementovou maltou stojatého s boční opěrou z betonu prostého, do lože z betonu prostého</t>
  </si>
  <si>
    <t>-974903107</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</si>
  <si>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</si>
  <si>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PŘÍPADNÁ OPRAVA UVOLNĚNÍHO OBRUBNÍKU V MÍSTĚ ZASTÁVKY</t>
  </si>
  <si>
    <t>31</t>
  </si>
  <si>
    <t>919111112</t>
  </si>
  <si>
    <t>Řezání dilatačních spár v čerstvém cementobetonovém krytu příčných nebo podélných, šířky 4 mm, hloubky přes 60 do 80 mm</t>
  </si>
  <si>
    <t>-2026858045</t>
  </si>
  <si>
    <t xml:space="preserve">Poznámka k souboru cen:
1. V cenách jsou započteny i náklady na vyčištění spár po řezání.
</t>
  </si>
  <si>
    <t>4*3,5</t>
  </si>
  <si>
    <t>32</t>
  </si>
  <si>
    <t>919122112</t>
  </si>
  <si>
    <t>Utěsnění dilatačních spár zálivkou za tepla v cementobetonovém nebo živičném krytu včetně adhezního nátěru s těsnicím profilem pod zálivkou, pro komůrky šířky 10 mm, hloubky 25 mm</t>
  </si>
  <si>
    <t>-1510214058</t>
  </si>
  <si>
    <t xml:space="preserve">Poznámka k souboru cen:
1. V cenách jsou započteny i náklady na vyčištění spár před těsněním a zalitím a náklady na impregnaci, těsnění a zalití spár včetně dodání hmot.
</t>
  </si>
  <si>
    <t>18*2+3,5*2</t>
  </si>
  <si>
    <t>33</t>
  </si>
  <si>
    <t>919124121</t>
  </si>
  <si>
    <t>Dilatační spáry vkládané v cementobetonovém krytu s odstraněním vložek, s vyčištěním a vyplněním spár asfaltovou zálivkou</t>
  </si>
  <si>
    <t>-506499065</t>
  </si>
  <si>
    <t xml:space="preserve">Poznámka k souboru cen:
1. Ceny lze použít i pro vkládané spáry do podkladu z prostého betonu.
</t>
  </si>
  <si>
    <t>Poznámka k položce:
podélné vložení např. impregnované hobry nebo lepenky</t>
  </si>
  <si>
    <t>34</t>
  </si>
  <si>
    <t>919131111</t>
  </si>
  <si>
    <t>Vyztužení dilatačních spár v cementobetonovém krytu kluznými trny průměru 25 mm, délky 500 mm</t>
  </si>
  <si>
    <t>-2006231531</t>
  </si>
  <si>
    <t xml:space="preserve">Poznámka k souboru cen:
1. V cenách jsou započteny i náklady na dodání trnů, kotev nebo filigránu.
2. Obvyklé rozpětí mezi kluznými trny je 25 cm, mezi kotvami 80 až 120 cm.
</t>
  </si>
  <si>
    <t>14/0,25</t>
  </si>
  <si>
    <t>35</t>
  </si>
  <si>
    <t>919732211</t>
  </si>
  <si>
    <t>Styčná pracovní spára při napojení nového živičného povrchu na stávající se zalitím za tepla modifikovanou asfaltovou hmotou s posypem vápenným hydrátem šířky do 15 mm, hloubky do 25 mm včetně prořezání spáry</t>
  </si>
  <si>
    <t>-494524769</t>
  </si>
  <si>
    <t>6,5+9+13</t>
  </si>
  <si>
    <t>36</t>
  </si>
  <si>
    <t>919735112</t>
  </si>
  <si>
    <t>Řezání stávajícího živičného krytu nebo podkladu hloubky přes 50 do 100 mm</t>
  </si>
  <si>
    <t>1937240330</t>
  </si>
  <si>
    <t xml:space="preserve">Poznámka k souboru cen:
1. V cenách jsou započteny i náklady na spotřebu vody.
</t>
  </si>
  <si>
    <t>13+9+6,5</t>
  </si>
  <si>
    <t>37</t>
  </si>
  <si>
    <t>938909311</t>
  </si>
  <si>
    <t>Čištění vozovek metením bláta, prachu nebo hlinitého nánosu s odklizením na hromady na vzdálenost do 20 m nebo naložením na dopravní prostředek strojně povrchu podkladu nebo krytu betonového nebo živičného</t>
  </si>
  <si>
    <t>2057098553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</si>
  <si>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</si>
  <si>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997</t>
  </si>
  <si>
    <t>Přesun sutě</t>
  </si>
  <si>
    <t>38</t>
  </si>
  <si>
    <t>997221571</t>
  </si>
  <si>
    <t>Vodorovná doprava vybouraných hmot bez naložení, ale se složením a s hrubým urovnáním na vzdálenost do 1 km</t>
  </si>
  <si>
    <t>t</t>
  </si>
  <si>
    <t>640054109</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</si>
  <si>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</si>
  <si>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dlažební kostky bude odvezen na skládku SÚS PK Vochov  cca 12km</t>
  </si>
  <si>
    <t>KOSTKY</t>
  </si>
  <si>
    <t>26,27</t>
  </si>
  <si>
    <t>KRY + BETON</t>
  </si>
  <si>
    <t>39,69+28,44</t>
  </si>
  <si>
    <t>Součet</t>
  </si>
  <si>
    <t>39</t>
  </si>
  <si>
    <t>997221579</t>
  </si>
  <si>
    <t>Vodorovná doprava vybouraných hmot bez naložení, ale se složením a s hrubým urovnáním na vzdálenost Příplatek k ceně za každý další i započatý 1 km přes 1 km</t>
  </si>
  <si>
    <t>700213928</t>
  </si>
  <si>
    <t>Poznámka k položce:
KOSTKY - VOCHOV
OSTATNÍ MATERIÁL SKLÁDKA DO 15KM</t>
  </si>
  <si>
    <t>KOSTKY - ODVOZ VOCHOV</t>
  </si>
  <si>
    <t>26,27*12</t>
  </si>
  <si>
    <t>KRY+BETON</t>
  </si>
  <si>
    <t>(39,69+28,44)*14</t>
  </si>
  <si>
    <t>953,82*11 'Přepočtené koeficientem množství</t>
  </si>
  <si>
    <t>40</t>
  </si>
  <si>
    <t>997221862</t>
  </si>
  <si>
    <t>Poplatek za uložení stavebního odpadu na recyklační skládce (skládkovné) z armovaného betonu zatříděného do Katalogu odpadů pod kódem 17 01 01</t>
  </si>
  <si>
    <t>-746642911</t>
  </si>
  <si>
    <t>41</t>
  </si>
  <si>
    <t>997221873</t>
  </si>
  <si>
    <t>Poplatek za uložení stavebního odpadu na recyklační skládce (skládkovné) zeminy a kamení zatříděného do Katalogu odpadů pod kódem 17 05 04</t>
  </si>
  <si>
    <t>867650724</t>
  </si>
  <si>
    <t>VRN</t>
  </si>
  <si>
    <t>Vedlejší rozpočtové náklady</t>
  </si>
  <si>
    <t>VRN1</t>
  </si>
  <si>
    <t>Průzkumné, geodetické a projektové práce</t>
  </si>
  <si>
    <t>42</t>
  </si>
  <si>
    <t>012303000</t>
  </si>
  <si>
    <t>Geodetické práce po výstavbě - zaměření skutečného provedení stavby</t>
  </si>
  <si>
    <t>kpl</t>
  </si>
  <si>
    <t>1024</t>
  </si>
  <si>
    <t>-429149821</t>
  </si>
  <si>
    <t>VRN3</t>
  </si>
  <si>
    <t>Zařízení staveniště</t>
  </si>
  <si>
    <t>43</t>
  </si>
  <si>
    <t>032403000</t>
  </si>
  <si>
    <t>Provizorní zastávka</t>
  </si>
  <si>
    <t>2049309794</t>
  </si>
  <si>
    <t>ETAPA 1</t>
  </si>
  <si>
    <t>ETAPA</t>
  </si>
  <si>
    <t>44</t>
  </si>
  <si>
    <t>034303000</t>
  </si>
  <si>
    <t>dočasné dopravní opatření</t>
  </si>
  <si>
    <t>1870322016</t>
  </si>
  <si>
    <t>ETAPA 2</t>
  </si>
  <si>
    <t>VRN4</t>
  </si>
  <si>
    <t>Inženýrská činnost</t>
  </si>
  <si>
    <t>45</t>
  </si>
  <si>
    <t>043103000</t>
  </si>
  <si>
    <t>Zkoušky provedení pokládky asf. vrstev (vývrt) a provedení zkoušek pokládky betonové zastávky</t>
  </si>
  <si>
    <t>1673709694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</si>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</sst>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7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0" xfId="0" applyFont="1" applyBorder="1" applyAlignment="1">
      <alignment horizontal="center" vertical="center"/>
    </xf>
    <xf numFmtId="0" fontId="37" fillId="0" borderId="0" xfId="0" applyFont="1" applyBorder="1" applyAlignment="1">
      <alignment horizontal="lef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pplyProtection="1">
      <alignment vertical="center"/>
      <protection/>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9" xfId="0" applyFont="1" applyBorder="1" applyAlignment="1">
      <alignment horizontal="left"/>
    </xf>
    <xf numFmtId="0" fontId="40" fillId="0" borderId="0" xfId="0" applyFont="1" applyBorder="1" applyAlignment="1">
      <alignment horizontal="left" vertical="center"/>
    </xf>
    <xf numFmtId="0" fontId="40" fillId="0" borderId="0" xfId="0" applyFont="1" applyBorder="1" applyAlignment="1">
      <alignment horizontal="left" vertical="top"/>
    </xf>
    <xf numFmtId="0" fontId="40" fillId="0" borderId="0" xfId="0" applyFont="1" applyBorder="1" applyAlignment="1">
      <alignment horizontal="left" vertical="center" wrapText="1"/>
    </xf>
    <xf numFmtId="0" fontId="39" fillId="0" borderId="29" xfId="0" applyFont="1" applyBorder="1" applyAlignment="1">
      <alignment horizontal="left" wrapText="1"/>
    </xf>
    <xf numFmtId="49" fontId="4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64"/>
      <c r="AS2" s="364"/>
      <c r="AT2" s="364"/>
      <c r="AU2" s="364"/>
      <c r="AV2" s="364"/>
      <c r="AW2" s="364"/>
      <c r="AX2" s="364"/>
      <c r="AY2" s="364"/>
      <c r="AZ2" s="364"/>
      <c r="BA2" s="364"/>
      <c r="BB2" s="364"/>
      <c r="BC2" s="364"/>
      <c r="BD2" s="364"/>
      <c r="BE2" s="364"/>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28" t="s">
        <v>14</v>
      </c>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23"/>
      <c r="AQ5" s="23"/>
      <c r="AR5" s="21"/>
      <c r="BE5" s="325" t="s">
        <v>15</v>
      </c>
      <c r="BS5" s="18" t="s">
        <v>6</v>
      </c>
    </row>
    <row r="6" spans="2:71" s="1" customFormat="1" ht="36.95" customHeight="1">
      <c r="B6" s="22"/>
      <c r="C6" s="23"/>
      <c r="D6" s="29" t="s">
        <v>16</v>
      </c>
      <c r="E6" s="23"/>
      <c r="F6" s="23"/>
      <c r="G6" s="23"/>
      <c r="H6" s="23"/>
      <c r="I6" s="23"/>
      <c r="J6" s="23"/>
      <c r="K6" s="330" t="s">
        <v>17</v>
      </c>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23"/>
      <c r="AQ6" s="23"/>
      <c r="AR6" s="21"/>
      <c r="BE6" s="326"/>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26"/>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26"/>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6"/>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26"/>
      <c r="BS10" s="18" t="s">
        <v>6</v>
      </c>
    </row>
    <row r="11" spans="2:71" s="1" customFormat="1" ht="18.4"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19</v>
      </c>
      <c r="AO11" s="23"/>
      <c r="AP11" s="23"/>
      <c r="AQ11" s="23"/>
      <c r="AR11" s="21"/>
      <c r="BE11" s="326"/>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6"/>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29</v>
      </c>
      <c r="AO13" s="23"/>
      <c r="AP13" s="23"/>
      <c r="AQ13" s="23"/>
      <c r="AR13" s="21"/>
      <c r="BE13" s="326"/>
      <c r="BS13" s="18" t="s">
        <v>6</v>
      </c>
    </row>
    <row r="14" spans="2:71" ht="12.75">
      <c r="B14" s="22"/>
      <c r="C14" s="23"/>
      <c r="D14" s="23"/>
      <c r="E14" s="331" t="s">
        <v>29</v>
      </c>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0" t="s">
        <v>27</v>
      </c>
      <c r="AL14" s="23"/>
      <c r="AM14" s="23"/>
      <c r="AN14" s="32" t="s">
        <v>29</v>
      </c>
      <c r="AO14" s="23"/>
      <c r="AP14" s="23"/>
      <c r="AQ14" s="23"/>
      <c r="AR14" s="21"/>
      <c r="BE14" s="326"/>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6"/>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19</v>
      </c>
      <c r="AO16" s="23"/>
      <c r="AP16" s="23"/>
      <c r="AQ16" s="23"/>
      <c r="AR16" s="21"/>
      <c r="BE16" s="326"/>
      <c r="BS16" s="18" t="s">
        <v>4</v>
      </c>
    </row>
    <row r="17" spans="2:71" s="1" customFormat="1" ht="18.4"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19</v>
      </c>
      <c r="AO17" s="23"/>
      <c r="AP17" s="23"/>
      <c r="AQ17" s="23"/>
      <c r="AR17" s="21"/>
      <c r="BE17" s="326"/>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6"/>
      <c r="BS18" s="18" t="s">
        <v>6</v>
      </c>
    </row>
    <row r="19" spans="2:71" s="1" customFormat="1" ht="12" customHeight="1">
      <c r="B19" s="22"/>
      <c r="C19" s="23"/>
      <c r="D19" s="30"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26"/>
      <c r="BS19" s="18" t="s">
        <v>6</v>
      </c>
    </row>
    <row r="20" spans="2:71" s="1" customFormat="1" ht="18.4"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19</v>
      </c>
      <c r="AO20" s="23"/>
      <c r="AP20" s="23"/>
      <c r="AQ20" s="23"/>
      <c r="AR20" s="21"/>
      <c r="BE20" s="326"/>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6"/>
    </row>
    <row r="22" spans="2:57" s="1" customFormat="1" ht="12" customHeight="1">
      <c r="B22" s="22"/>
      <c r="C22" s="23"/>
      <c r="D22" s="30"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6"/>
    </row>
    <row r="23" spans="2:57" s="1" customFormat="1" ht="47.25" customHeight="1">
      <c r="B23" s="22"/>
      <c r="C23" s="23"/>
      <c r="D23" s="23"/>
      <c r="E23" s="333" t="s">
        <v>34</v>
      </c>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23"/>
      <c r="AP23" s="23"/>
      <c r="AQ23" s="23"/>
      <c r="AR23" s="21"/>
      <c r="BE23" s="326"/>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6"/>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26"/>
    </row>
    <row r="26" spans="1:57" s="2" customFormat="1" ht="25.9" customHeight="1">
      <c r="A26" s="35"/>
      <c r="B26" s="36"/>
      <c r="C26" s="37"/>
      <c r="D26" s="38" t="s">
        <v>35</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34">
        <f>ROUND(AG54,2)</f>
        <v>0</v>
      </c>
      <c r="AL26" s="335"/>
      <c r="AM26" s="335"/>
      <c r="AN26" s="335"/>
      <c r="AO26" s="335"/>
      <c r="AP26" s="37"/>
      <c r="AQ26" s="37"/>
      <c r="AR26" s="40"/>
      <c r="BE26" s="326"/>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26"/>
    </row>
    <row r="28" spans="1:57" s="2" customFormat="1" ht="12.75">
      <c r="A28" s="35"/>
      <c r="B28" s="36"/>
      <c r="C28" s="37"/>
      <c r="D28" s="37"/>
      <c r="E28" s="37"/>
      <c r="F28" s="37"/>
      <c r="G28" s="37"/>
      <c r="H28" s="37"/>
      <c r="I28" s="37"/>
      <c r="J28" s="37"/>
      <c r="K28" s="37"/>
      <c r="L28" s="336" t="s">
        <v>36</v>
      </c>
      <c r="M28" s="336"/>
      <c r="N28" s="336"/>
      <c r="O28" s="336"/>
      <c r="P28" s="336"/>
      <c r="Q28" s="37"/>
      <c r="R28" s="37"/>
      <c r="S28" s="37"/>
      <c r="T28" s="37"/>
      <c r="U28" s="37"/>
      <c r="V28" s="37"/>
      <c r="W28" s="336" t="s">
        <v>37</v>
      </c>
      <c r="X28" s="336"/>
      <c r="Y28" s="336"/>
      <c r="Z28" s="336"/>
      <c r="AA28" s="336"/>
      <c r="AB28" s="336"/>
      <c r="AC28" s="336"/>
      <c r="AD28" s="336"/>
      <c r="AE28" s="336"/>
      <c r="AF28" s="37"/>
      <c r="AG28" s="37"/>
      <c r="AH28" s="37"/>
      <c r="AI28" s="37"/>
      <c r="AJ28" s="37"/>
      <c r="AK28" s="336" t="s">
        <v>38</v>
      </c>
      <c r="AL28" s="336"/>
      <c r="AM28" s="336"/>
      <c r="AN28" s="336"/>
      <c r="AO28" s="336"/>
      <c r="AP28" s="37"/>
      <c r="AQ28" s="37"/>
      <c r="AR28" s="40"/>
      <c r="BE28" s="326"/>
    </row>
    <row r="29" spans="2:57" s="3" customFormat="1" ht="14.45" customHeight="1">
      <c r="B29" s="41"/>
      <c r="C29" s="42"/>
      <c r="D29" s="30" t="s">
        <v>39</v>
      </c>
      <c r="E29" s="42"/>
      <c r="F29" s="30" t="s">
        <v>40</v>
      </c>
      <c r="G29" s="42"/>
      <c r="H29" s="42"/>
      <c r="I29" s="42"/>
      <c r="J29" s="42"/>
      <c r="K29" s="42"/>
      <c r="L29" s="339">
        <v>0.21</v>
      </c>
      <c r="M29" s="338"/>
      <c r="N29" s="338"/>
      <c r="O29" s="338"/>
      <c r="P29" s="338"/>
      <c r="Q29" s="42"/>
      <c r="R29" s="42"/>
      <c r="S29" s="42"/>
      <c r="T29" s="42"/>
      <c r="U29" s="42"/>
      <c r="V29" s="42"/>
      <c r="W29" s="337">
        <f>ROUND(AZ54,2)</f>
        <v>0</v>
      </c>
      <c r="X29" s="338"/>
      <c r="Y29" s="338"/>
      <c r="Z29" s="338"/>
      <c r="AA29" s="338"/>
      <c r="AB29" s="338"/>
      <c r="AC29" s="338"/>
      <c r="AD29" s="338"/>
      <c r="AE29" s="338"/>
      <c r="AF29" s="42"/>
      <c r="AG29" s="42"/>
      <c r="AH29" s="42"/>
      <c r="AI29" s="42"/>
      <c r="AJ29" s="42"/>
      <c r="AK29" s="337">
        <f>ROUND(AV54,2)</f>
        <v>0</v>
      </c>
      <c r="AL29" s="338"/>
      <c r="AM29" s="338"/>
      <c r="AN29" s="338"/>
      <c r="AO29" s="338"/>
      <c r="AP29" s="42"/>
      <c r="AQ29" s="42"/>
      <c r="AR29" s="43"/>
      <c r="BE29" s="327"/>
    </row>
    <row r="30" spans="2:57" s="3" customFormat="1" ht="14.45" customHeight="1">
      <c r="B30" s="41"/>
      <c r="C30" s="42"/>
      <c r="D30" s="42"/>
      <c r="E30" s="42"/>
      <c r="F30" s="30" t="s">
        <v>41</v>
      </c>
      <c r="G30" s="42"/>
      <c r="H30" s="42"/>
      <c r="I30" s="42"/>
      <c r="J30" s="42"/>
      <c r="K30" s="42"/>
      <c r="L30" s="339">
        <v>0.15</v>
      </c>
      <c r="M30" s="338"/>
      <c r="N30" s="338"/>
      <c r="O30" s="338"/>
      <c r="P30" s="338"/>
      <c r="Q30" s="42"/>
      <c r="R30" s="42"/>
      <c r="S30" s="42"/>
      <c r="T30" s="42"/>
      <c r="U30" s="42"/>
      <c r="V30" s="42"/>
      <c r="W30" s="337">
        <f>ROUND(BA54,2)</f>
        <v>0</v>
      </c>
      <c r="X30" s="338"/>
      <c r="Y30" s="338"/>
      <c r="Z30" s="338"/>
      <c r="AA30" s="338"/>
      <c r="AB30" s="338"/>
      <c r="AC30" s="338"/>
      <c r="AD30" s="338"/>
      <c r="AE30" s="338"/>
      <c r="AF30" s="42"/>
      <c r="AG30" s="42"/>
      <c r="AH30" s="42"/>
      <c r="AI30" s="42"/>
      <c r="AJ30" s="42"/>
      <c r="AK30" s="337">
        <f>ROUND(AW54,2)</f>
        <v>0</v>
      </c>
      <c r="AL30" s="338"/>
      <c r="AM30" s="338"/>
      <c r="AN30" s="338"/>
      <c r="AO30" s="338"/>
      <c r="AP30" s="42"/>
      <c r="AQ30" s="42"/>
      <c r="AR30" s="43"/>
      <c r="BE30" s="327"/>
    </row>
    <row r="31" spans="2:57" s="3" customFormat="1" ht="14.45" customHeight="1" hidden="1">
      <c r="B31" s="41"/>
      <c r="C31" s="42"/>
      <c r="D31" s="42"/>
      <c r="E31" s="42"/>
      <c r="F31" s="30" t="s">
        <v>42</v>
      </c>
      <c r="G31" s="42"/>
      <c r="H31" s="42"/>
      <c r="I31" s="42"/>
      <c r="J31" s="42"/>
      <c r="K31" s="42"/>
      <c r="L31" s="339">
        <v>0.21</v>
      </c>
      <c r="M31" s="338"/>
      <c r="N31" s="338"/>
      <c r="O31" s="338"/>
      <c r="P31" s="338"/>
      <c r="Q31" s="42"/>
      <c r="R31" s="42"/>
      <c r="S31" s="42"/>
      <c r="T31" s="42"/>
      <c r="U31" s="42"/>
      <c r="V31" s="42"/>
      <c r="W31" s="337">
        <f>ROUND(BB54,2)</f>
        <v>0</v>
      </c>
      <c r="X31" s="338"/>
      <c r="Y31" s="338"/>
      <c r="Z31" s="338"/>
      <c r="AA31" s="338"/>
      <c r="AB31" s="338"/>
      <c r="AC31" s="338"/>
      <c r="AD31" s="338"/>
      <c r="AE31" s="338"/>
      <c r="AF31" s="42"/>
      <c r="AG31" s="42"/>
      <c r="AH31" s="42"/>
      <c r="AI31" s="42"/>
      <c r="AJ31" s="42"/>
      <c r="AK31" s="337">
        <v>0</v>
      </c>
      <c r="AL31" s="338"/>
      <c r="AM31" s="338"/>
      <c r="AN31" s="338"/>
      <c r="AO31" s="338"/>
      <c r="AP31" s="42"/>
      <c r="AQ31" s="42"/>
      <c r="AR31" s="43"/>
      <c r="BE31" s="327"/>
    </row>
    <row r="32" spans="2:57" s="3" customFormat="1" ht="14.45" customHeight="1" hidden="1">
      <c r="B32" s="41"/>
      <c r="C32" s="42"/>
      <c r="D32" s="42"/>
      <c r="E32" s="42"/>
      <c r="F32" s="30" t="s">
        <v>43</v>
      </c>
      <c r="G32" s="42"/>
      <c r="H32" s="42"/>
      <c r="I32" s="42"/>
      <c r="J32" s="42"/>
      <c r="K32" s="42"/>
      <c r="L32" s="339">
        <v>0.15</v>
      </c>
      <c r="M32" s="338"/>
      <c r="N32" s="338"/>
      <c r="O32" s="338"/>
      <c r="P32" s="338"/>
      <c r="Q32" s="42"/>
      <c r="R32" s="42"/>
      <c r="S32" s="42"/>
      <c r="T32" s="42"/>
      <c r="U32" s="42"/>
      <c r="V32" s="42"/>
      <c r="W32" s="337">
        <f>ROUND(BC54,2)</f>
        <v>0</v>
      </c>
      <c r="X32" s="338"/>
      <c r="Y32" s="338"/>
      <c r="Z32" s="338"/>
      <c r="AA32" s="338"/>
      <c r="AB32" s="338"/>
      <c r="AC32" s="338"/>
      <c r="AD32" s="338"/>
      <c r="AE32" s="338"/>
      <c r="AF32" s="42"/>
      <c r="AG32" s="42"/>
      <c r="AH32" s="42"/>
      <c r="AI32" s="42"/>
      <c r="AJ32" s="42"/>
      <c r="AK32" s="337">
        <v>0</v>
      </c>
      <c r="AL32" s="338"/>
      <c r="AM32" s="338"/>
      <c r="AN32" s="338"/>
      <c r="AO32" s="338"/>
      <c r="AP32" s="42"/>
      <c r="AQ32" s="42"/>
      <c r="AR32" s="43"/>
      <c r="BE32" s="327"/>
    </row>
    <row r="33" spans="2:44" s="3" customFormat="1" ht="14.45" customHeight="1" hidden="1">
      <c r="B33" s="41"/>
      <c r="C33" s="42"/>
      <c r="D33" s="42"/>
      <c r="E33" s="42"/>
      <c r="F33" s="30" t="s">
        <v>44</v>
      </c>
      <c r="G33" s="42"/>
      <c r="H33" s="42"/>
      <c r="I33" s="42"/>
      <c r="J33" s="42"/>
      <c r="K33" s="42"/>
      <c r="L33" s="339">
        <v>0</v>
      </c>
      <c r="M33" s="338"/>
      <c r="N33" s="338"/>
      <c r="O33" s="338"/>
      <c r="P33" s="338"/>
      <c r="Q33" s="42"/>
      <c r="R33" s="42"/>
      <c r="S33" s="42"/>
      <c r="T33" s="42"/>
      <c r="U33" s="42"/>
      <c r="V33" s="42"/>
      <c r="W33" s="337">
        <f>ROUND(BD54,2)</f>
        <v>0</v>
      </c>
      <c r="X33" s="338"/>
      <c r="Y33" s="338"/>
      <c r="Z33" s="338"/>
      <c r="AA33" s="338"/>
      <c r="AB33" s="338"/>
      <c r="AC33" s="338"/>
      <c r="AD33" s="338"/>
      <c r="AE33" s="338"/>
      <c r="AF33" s="42"/>
      <c r="AG33" s="42"/>
      <c r="AH33" s="42"/>
      <c r="AI33" s="42"/>
      <c r="AJ33" s="42"/>
      <c r="AK33" s="337">
        <v>0</v>
      </c>
      <c r="AL33" s="338"/>
      <c r="AM33" s="338"/>
      <c r="AN33" s="338"/>
      <c r="AO33" s="338"/>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45</v>
      </c>
      <c r="E35" s="46"/>
      <c r="F35" s="46"/>
      <c r="G35" s="46"/>
      <c r="H35" s="46"/>
      <c r="I35" s="46"/>
      <c r="J35" s="46"/>
      <c r="K35" s="46"/>
      <c r="L35" s="46"/>
      <c r="M35" s="46"/>
      <c r="N35" s="46"/>
      <c r="O35" s="46"/>
      <c r="P35" s="46"/>
      <c r="Q35" s="46"/>
      <c r="R35" s="46"/>
      <c r="S35" s="46"/>
      <c r="T35" s="47" t="s">
        <v>46</v>
      </c>
      <c r="U35" s="46"/>
      <c r="V35" s="46"/>
      <c r="W35" s="46"/>
      <c r="X35" s="340" t="s">
        <v>47</v>
      </c>
      <c r="Y35" s="341"/>
      <c r="Z35" s="341"/>
      <c r="AA35" s="341"/>
      <c r="AB35" s="341"/>
      <c r="AC35" s="46"/>
      <c r="AD35" s="46"/>
      <c r="AE35" s="46"/>
      <c r="AF35" s="46"/>
      <c r="AG35" s="46"/>
      <c r="AH35" s="46"/>
      <c r="AI35" s="46"/>
      <c r="AJ35" s="46"/>
      <c r="AK35" s="342">
        <f>SUM(AK26:AK33)</f>
        <v>0</v>
      </c>
      <c r="AL35" s="341"/>
      <c r="AM35" s="341"/>
      <c r="AN35" s="341"/>
      <c r="AO35" s="343"/>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48</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0140A</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44" t="str">
        <f>K6</f>
        <v>OPRAVA HAVARIJNÍCH ZÁLIVŮ MHD - ZBOROVSKÁ</v>
      </c>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 xml:space="preserve"> </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46" t="str">
        <f>IF(AN8="","",AN8)</f>
        <v>13. 1. 2020</v>
      </c>
      <c r="AN47" s="346"/>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 xml:space="preserve"> </v>
      </c>
      <c r="M49" s="37"/>
      <c r="N49" s="37"/>
      <c r="O49" s="37"/>
      <c r="P49" s="37"/>
      <c r="Q49" s="37"/>
      <c r="R49" s="37"/>
      <c r="S49" s="37"/>
      <c r="T49" s="37"/>
      <c r="U49" s="37"/>
      <c r="V49" s="37"/>
      <c r="W49" s="37"/>
      <c r="X49" s="37"/>
      <c r="Y49" s="37"/>
      <c r="Z49" s="37"/>
      <c r="AA49" s="37"/>
      <c r="AB49" s="37"/>
      <c r="AC49" s="37"/>
      <c r="AD49" s="37"/>
      <c r="AE49" s="37"/>
      <c r="AF49" s="37"/>
      <c r="AG49" s="37"/>
      <c r="AH49" s="37"/>
      <c r="AI49" s="30" t="s">
        <v>30</v>
      </c>
      <c r="AJ49" s="37"/>
      <c r="AK49" s="37"/>
      <c r="AL49" s="37"/>
      <c r="AM49" s="347" t="str">
        <f>IF(E17="","",E17)</f>
        <v xml:space="preserve"> </v>
      </c>
      <c r="AN49" s="348"/>
      <c r="AO49" s="348"/>
      <c r="AP49" s="348"/>
      <c r="AQ49" s="37"/>
      <c r="AR49" s="40"/>
      <c r="AS49" s="349" t="s">
        <v>49</v>
      </c>
      <c r="AT49" s="350"/>
      <c r="AU49" s="61"/>
      <c r="AV49" s="61"/>
      <c r="AW49" s="61"/>
      <c r="AX49" s="61"/>
      <c r="AY49" s="61"/>
      <c r="AZ49" s="61"/>
      <c r="BA49" s="61"/>
      <c r="BB49" s="61"/>
      <c r="BC49" s="61"/>
      <c r="BD49" s="62"/>
      <c r="BE49" s="35"/>
    </row>
    <row r="50" spans="1:57" s="2" customFormat="1" ht="15.2" customHeight="1">
      <c r="A50" s="35"/>
      <c r="B50" s="36"/>
      <c r="C50" s="30" t="s">
        <v>28</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32</v>
      </c>
      <c r="AJ50" s="37"/>
      <c r="AK50" s="37"/>
      <c r="AL50" s="37"/>
      <c r="AM50" s="347" t="str">
        <f>IF(E20="","",E20)</f>
        <v xml:space="preserve"> </v>
      </c>
      <c r="AN50" s="348"/>
      <c r="AO50" s="348"/>
      <c r="AP50" s="348"/>
      <c r="AQ50" s="37"/>
      <c r="AR50" s="40"/>
      <c r="AS50" s="351"/>
      <c r="AT50" s="352"/>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53"/>
      <c r="AT51" s="354"/>
      <c r="AU51" s="65"/>
      <c r="AV51" s="65"/>
      <c r="AW51" s="65"/>
      <c r="AX51" s="65"/>
      <c r="AY51" s="65"/>
      <c r="AZ51" s="65"/>
      <c r="BA51" s="65"/>
      <c r="BB51" s="65"/>
      <c r="BC51" s="65"/>
      <c r="BD51" s="66"/>
      <c r="BE51" s="35"/>
    </row>
    <row r="52" spans="1:57" s="2" customFormat="1" ht="29.25" customHeight="1">
      <c r="A52" s="35"/>
      <c r="B52" s="36"/>
      <c r="C52" s="355" t="s">
        <v>50</v>
      </c>
      <c r="D52" s="356"/>
      <c r="E52" s="356"/>
      <c r="F52" s="356"/>
      <c r="G52" s="356"/>
      <c r="H52" s="67"/>
      <c r="I52" s="357" t="s">
        <v>51</v>
      </c>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8" t="s">
        <v>52</v>
      </c>
      <c r="AH52" s="356"/>
      <c r="AI52" s="356"/>
      <c r="AJ52" s="356"/>
      <c r="AK52" s="356"/>
      <c r="AL52" s="356"/>
      <c r="AM52" s="356"/>
      <c r="AN52" s="357" t="s">
        <v>53</v>
      </c>
      <c r="AO52" s="356"/>
      <c r="AP52" s="356"/>
      <c r="AQ52" s="68" t="s">
        <v>54</v>
      </c>
      <c r="AR52" s="40"/>
      <c r="AS52" s="69" t="s">
        <v>55</v>
      </c>
      <c r="AT52" s="70" t="s">
        <v>56</v>
      </c>
      <c r="AU52" s="70" t="s">
        <v>57</v>
      </c>
      <c r="AV52" s="70" t="s">
        <v>58</v>
      </c>
      <c r="AW52" s="70" t="s">
        <v>59</v>
      </c>
      <c r="AX52" s="70" t="s">
        <v>60</v>
      </c>
      <c r="AY52" s="70" t="s">
        <v>61</v>
      </c>
      <c r="AZ52" s="70" t="s">
        <v>62</v>
      </c>
      <c r="BA52" s="70" t="s">
        <v>63</v>
      </c>
      <c r="BB52" s="70" t="s">
        <v>64</v>
      </c>
      <c r="BC52" s="70" t="s">
        <v>65</v>
      </c>
      <c r="BD52" s="71" t="s">
        <v>66</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67</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62">
        <f>ROUND(AG55,2)</f>
        <v>0</v>
      </c>
      <c r="AH54" s="362"/>
      <c r="AI54" s="362"/>
      <c r="AJ54" s="362"/>
      <c r="AK54" s="362"/>
      <c r="AL54" s="362"/>
      <c r="AM54" s="362"/>
      <c r="AN54" s="363">
        <f>SUM(AG54,AT54)</f>
        <v>0</v>
      </c>
      <c r="AO54" s="363"/>
      <c r="AP54" s="363"/>
      <c r="AQ54" s="79" t="s">
        <v>19</v>
      </c>
      <c r="AR54" s="80"/>
      <c r="AS54" s="81">
        <f>ROUND(AS55,2)</f>
        <v>0</v>
      </c>
      <c r="AT54" s="82">
        <f>ROUND(SUM(AV54:AW54),2)</f>
        <v>0</v>
      </c>
      <c r="AU54" s="83">
        <f>ROUND(AU55,5)</f>
        <v>0</v>
      </c>
      <c r="AV54" s="82">
        <f>ROUND(AZ54*L29,2)</f>
        <v>0</v>
      </c>
      <c r="AW54" s="82">
        <f>ROUND(BA54*L30,2)</f>
        <v>0</v>
      </c>
      <c r="AX54" s="82">
        <f>ROUND(BB54*L29,2)</f>
        <v>0</v>
      </c>
      <c r="AY54" s="82">
        <f>ROUND(BC54*L30,2)</f>
        <v>0</v>
      </c>
      <c r="AZ54" s="82">
        <f>ROUND(AZ55,2)</f>
        <v>0</v>
      </c>
      <c r="BA54" s="82">
        <f>ROUND(BA55,2)</f>
        <v>0</v>
      </c>
      <c r="BB54" s="82">
        <f>ROUND(BB55,2)</f>
        <v>0</v>
      </c>
      <c r="BC54" s="82">
        <f>ROUND(BC55,2)</f>
        <v>0</v>
      </c>
      <c r="BD54" s="84">
        <f>ROUND(BD55,2)</f>
        <v>0</v>
      </c>
      <c r="BS54" s="85" t="s">
        <v>68</v>
      </c>
      <c r="BT54" s="85" t="s">
        <v>69</v>
      </c>
      <c r="BV54" s="85" t="s">
        <v>70</v>
      </c>
      <c r="BW54" s="85" t="s">
        <v>5</v>
      </c>
      <c r="BX54" s="85" t="s">
        <v>71</v>
      </c>
      <c r="CL54" s="85" t="s">
        <v>19</v>
      </c>
    </row>
    <row r="55" spans="1:90" s="7" customFormat="1" ht="24.75" customHeight="1">
      <c r="A55" s="86" t="s">
        <v>72</v>
      </c>
      <c r="B55" s="87"/>
      <c r="C55" s="88"/>
      <c r="D55" s="361" t="s">
        <v>14</v>
      </c>
      <c r="E55" s="361"/>
      <c r="F55" s="361"/>
      <c r="G55" s="361"/>
      <c r="H55" s="361"/>
      <c r="I55" s="89"/>
      <c r="J55" s="361" t="s">
        <v>17</v>
      </c>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59">
        <f>'0140A - OPRAVA HAVARIJNÍC...'!J28</f>
        <v>0</v>
      </c>
      <c r="AH55" s="360"/>
      <c r="AI55" s="360"/>
      <c r="AJ55" s="360"/>
      <c r="AK55" s="360"/>
      <c r="AL55" s="360"/>
      <c r="AM55" s="360"/>
      <c r="AN55" s="359">
        <f>SUM(AG55,AT55)</f>
        <v>0</v>
      </c>
      <c r="AO55" s="360"/>
      <c r="AP55" s="360"/>
      <c r="AQ55" s="90" t="s">
        <v>73</v>
      </c>
      <c r="AR55" s="91"/>
      <c r="AS55" s="92">
        <v>0</v>
      </c>
      <c r="AT55" s="93">
        <f>ROUND(SUM(AV55:AW55),2)</f>
        <v>0</v>
      </c>
      <c r="AU55" s="94">
        <f>'0140A - OPRAVA HAVARIJNÍC...'!P84</f>
        <v>0</v>
      </c>
      <c r="AV55" s="93">
        <f>'0140A - OPRAVA HAVARIJNÍC...'!J31</f>
        <v>0</v>
      </c>
      <c r="AW55" s="93">
        <f>'0140A - OPRAVA HAVARIJNÍC...'!J32</f>
        <v>0</v>
      </c>
      <c r="AX55" s="93">
        <f>'0140A - OPRAVA HAVARIJNÍC...'!J33</f>
        <v>0</v>
      </c>
      <c r="AY55" s="93">
        <f>'0140A - OPRAVA HAVARIJNÍC...'!J34</f>
        <v>0</v>
      </c>
      <c r="AZ55" s="93">
        <f>'0140A - OPRAVA HAVARIJNÍC...'!F31</f>
        <v>0</v>
      </c>
      <c r="BA55" s="93">
        <f>'0140A - OPRAVA HAVARIJNÍC...'!F32</f>
        <v>0</v>
      </c>
      <c r="BB55" s="93">
        <f>'0140A - OPRAVA HAVARIJNÍC...'!F33</f>
        <v>0</v>
      </c>
      <c r="BC55" s="93">
        <f>'0140A - OPRAVA HAVARIJNÍC...'!F34</f>
        <v>0</v>
      </c>
      <c r="BD55" s="95">
        <f>'0140A - OPRAVA HAVARIJNÍC...'!F35</f>
        <v>0</v>
      </c>
      <c r="BT55" s="96" t="s">
        <v>74</v>
      </c>
      <c r="BU55" s="96" t="s">
        <v>75</v>
      </c>
      <c r="BV55" s="96" t="s">
        <v>70</v>
      </c>
      <c r="BW55" s="96" t="s">
        <v>5</v>
      </c>
      <c r="BX55" s="96" t="s">
        <v>71</v>
      </c>
      <c r="CL55" s="96" t="s">
        <v>19</v>
      </c>
    </row>
    <row r="56" spans="1:57" s="2" customFormat="1" ht="30" customHeight="1">
      <c r="A56" s="35"/>
      <c r="B56" s="36"/>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40"/>
      <c r="AS56" s="35"/>
      <c r="AT56" s="35"/>
      <c r="AU56" s="35"/>
      <c r="AV56" s="35"/>
      <c r="AW56" s="35"/>
      <c r="AX56" s="35"/>
      <c r="AY56" s="35"/>
      <c r="AZ56" s="35"/>
      <c r="BA56" s="35"/>
      <c r="BB56" s="35"/>
      <c r="BC56" s="35"/>
      <c r="BD56" s="35"/>
      <c r="BE56" s="35"/>
    </row>
    <row r="57" spans="1:57" s="2" customFormat="1" ht="6.95" customHeight="1">
      <c r="A57" s="35"/>
      <c r="B57" s="4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0"/>
      <c r="AS57" s="35"/>
      <c r="AT57" s="35"/>
      <c r="AU57" s="35"/>
      <c r="AV57" s="35"/>
      <c r="AW57" s="35"/>
      <c r="AX57" s="35"/>
      <c r="AY57" s="35"/>
      <c r="AZ57" s="35"/>
      <c r="BA57" s="35"/>
      <c r="BB57" s="35"/>
      <c r="BC57" s="35"/>
      <c r="BD57" s="35"/>
      <c r="BE57" s="35"/>
    </row>
  </sheetData>
  <sheetProtection algorithmName="SHA-512" hashValue="sT94B0y+7FP185ZU8nnQZhY+I72T2mIe6KWKaw9uDqAuTJSW6nR9J/iMpakQn1RL7PDOquA46R2qtdh1JtM92w==" saltValue="LkZpSyOS3MFuOakca2N/8NmcTUDua+HNWJV93B1+DU0xSWExLwwrBm3LmpCwg4Ox62VgiBWKHzWL94MGbnXdmA=="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0140A - OPRAVA HAVARIJNÍC...'!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64"/>
      <c r="M2" s="364"/>
      <c r="N2" s="364"/>
      <c r="O2" s="364"/>
      <c r="P2" s="364"/>
      <c r="Q2" s="364"/>
      <c r="R2" s="364"/>
      <c r="S2" s="364"/>
      <c r="T2" s="364"/>
      <c r="U2" s="364"/>
      <c r="V2" s="364"/>
      <c r="AT2" s="18" t="s">
        <v>5</v>
      </c>
    </row>
    <row r="3" spans="2:46" s="1" customFormat="1" ht="6.95" customHeight="1">
      <c r="B3" s="98"/>
      <c r="C3" s="99"/>
      <c r="D3" s="99"/>
      <c r="E3" s="99"/>
      <c r="F3" s="99"/>
      <c r="G3" s="99"/>
      <c r="H3" s="99"/>
      <c r="I3" s="100"/>
      <c r="J3" s="99"/>
      <c r="K3" s="99"/>
      <c r="L3" s="21"/>
      <c r="AT3" s="18" t="s">
        <v>76</v>
      </c>
    </row>
    <row r="4" spans="2:46" s="1" customFormat="1" ht="24.95" customHeight="1">
      <c r="B4" s="21"/>
      <c r="D4" s="101" t="s">
        <v>77</v>
      </c>
      <c r="I4" s="97"/>
      <c r="L4" s="21"/>
      <c r="M4" s="102" t="s">
        <v>10</v>
      </c>
      <c r="AT4" s="18" t="s">
        <v>4</v>
      </c>
    </row>
    <row r="5" spans="2:12" s="1" customFormat="1" ht="6.95" customHeight="1">
      <c r="B5" s="21"/>
      <c r="I5" s="97"/>
      <c r="L5" s="21"/>
    </row>
    <row r="6" spans="1:31" s="2" customFormat="1" ht="12" customHeight="1">
      <c r="A6" s="35"/>
      <c r="B6" s="40"/>
      <c r="C6" s="35"/>
      <c r="D6" s="103" t="s">
        <v>16</v>
      </c>
      <c r="E6" s="35"/>
      <c r="F6" s="35"/>
      <c r="G6" s="35"/>
      <c r="H6" s="35"/>
      <c r="I6" s="104"/>
      <c r="J6" s="35"/>
      <c r="K6" s="35"/>
      <c r="L6" s="105"/>
      <c r="S6" s="35"/>
      <c r="T6" s="35"/>
      <c r="U6" s="35"/>
      <c r="V6" s="35"/>
      <c r="W6" s="35"/>
      <c r="X6" s="35"/>
      <c r="Y6" s="35"/>
      <c r="Z6" s="35"/>
      <c r="AA6" s="35"/>
      <c r="AB6" s="35"/>
      <c r="AC6" s="35"/>
      <c r="AD6" s="35"/>
      <c r="AE6" s="35"/>
    </row>
    <row r="7" spans="1:31" s="2" customFormat="1" ht="16.5" customHeight="1">
      <c r="A7" s="35"/>
      <c r="B7" s="40"/>
      <c r="C7" s="35"/>
      <c r="D7" s="35"/>
      <c r="E7" s="365" t="s">
        <v>17</v>
      </c>
      <c r="F7" s="366"/>
      <c r="G7" s="366"/>
      <c r="H7" s="366"/>
      <c r="I7" s="104"/>
      <c r="J7" s="35"/>
      <c r="K7" s="35"/>
      <c r="L7" s="105"/>
      <c r="S7" s="35"/>
      <c r="T7" s="35"/>
      <c r="U7" s="35"/>
      <c r="V7" s="35"/>
      <c r="W7" s="35"/>
      <c r="X7" s="35"/>
      <c r="Y7" s="35"/>
      <c r="Z7" s="35"/>
      <c r="AA7" s="35"/>
      <c r="AB7" s="35"/>
      <c r="AC7" s="35"/>
      <c r="AD7" s="35"/>
      <c r="AE7" s="35"/>
    </row>
    <row r="8" spans="1:31" s="2" customFormat="1" ht="11.25">
      <c r="A8" s="35"/>
      <c r="B8" s="40"/>
      <c r="C8" s="35"/>
      <c r="D8" s="35"/>
      <c r="E8" s="35"/>
      <c r="F8" s="35"/>
      <c r="G8" s="35"/>
      <c r="H8" s="35"/>
      <c r="I8" s="104"/>
      <c r="J8" s="35"/>
      <c r="K8" s="35"/>
      <c r="L8" s="105"/>
      <c r="S8" s="35"/>
      <c r="T8" s="35"/>
      <c r="U8" s="35"/>
      <c r="V8" s="35"/>
      <c r="W8" s="35"/>
      <c r="X8" s="35"/>
      <c r="Y8" s="35"/>
      <c r="Z8" s="35"/>
      <c r="AA8" s="35"/>
      <c r="AB8" s="35"/>
      <c r="AC8" s="35"/>
      <c r="AD8" s="35"/>
      <c r="AE8" s="35"/>
    </row>
    <row r="9" spans="1:31" s="2" customFormat="1" ht="12" customHeight="1">
      <c r="A9" s="35"/>
      <c r="B9" s="40"/>
      <c r="C9" s="35"/>
      <c r="D9" s="103" t="s">
        <v>18</v>
      </c>
      <c r="E9" s="35"/>
      <c r="F9" s="106" t="s">
        <v>19</v>
      </c>
      <c r="G9" s="35"/>
      <c r="H9" s="35"/>
      <c r="I9" s="107" t="s">
        <v>20</v>
      </c>
      <c r="J9" s="106" t="s">
        <v>19</v>
      </c>
      <c r="K9" s="35"/>
      <c r="L9" s="105"/>
      <c r="S9" s="35"/>
      <c r="T9" s="35"/>
      <c r="U9" s="35"/>
      <c r="V9" s="35"/>
      <c r="W9" s="35"/>
      <c r="X9" s="35"/>
      <c r="Y9" s="35"/>
      <c r="Z9" s="35"/>
      <c r="AA9" s="35"/>
      <c r="AB9" s="35"/>
      <c r="AC9" s="35"/>
      <c r="AD9" s="35"/>
      <c r="AE9" s="35"/>
    </row>
    <row r="10" spans="1:31" s="2" customFormat="1" ht="12" customHeight="1">
      <c r="A10" s="35"/>
      <c r="B10" s="40"/>
      <c r="C10" s="35"/>
      <c r="D10" s="103" t="s">
        <v>21</v>
      </c>
      <c r="E10" s="35"/>
      <c r="F10" s="106" t="s">
        <v>22</v>
      </c>
      <c r="G10" s="35"/>
      <c r="H10" s="35"/>
      <c r="I10" s="107" t="s">
        <v>23</v>
      </c>
      <c r="J10" s="108" t="str">
        <f>'Rekapitulace stavby'!AN8</f>
        <v>13. 1. 2020</v>
      </c>
      <c r="K10" s="35"/>
      <c r="L10" s="105"/>
      <c r="S10" s="35"/>
      <c r="T10" s="35"/>
      <c r="U10" s="35"/>
      <c r="V10" s="35"/>
      <c r="W10" s="35"/>
      <c r="X10" s="35"/>
      <c r="Y10" s="35"/>
      <c r="Z10" s="35"/>
      <c r="AA10" s="35"/>
      <c r="AB10" s="35"/>
      <c r="AC10" s="35"/>
      <c r="AD10" s="35"/>
      <c r="AE10" s="35"/>
    </row>
    <row r="11" spans="1:31" s="2" customFormat="1" ht="10.9" customHeight="1">
      <c r="A11" s="35"/>
      <c r="B11" s="40"/>
      <c r="C11" s="35"/>
      <c r="D11" s="35"/>
      <c r="E11" s="35"/>
      <c r="F11" s="35"/>
      <c r="G11" s="35"/>
      <c r="H11" s="35"/>
      <c r="I11" s="104"/>
      <c r="J11" s="35"/>
      <c r="K11" s="35"/>
      <c r="L11" s="105"/>
      <c r="S11" s="35"/>
      <c r="T11" s="35"/>
      <c r="U11" s="35"/>
      <c r="V11" s="35"/>
      <c r="W11" s="35"/>
      <c r="X11" s="35"/>
      <c r="Y11" s="35"/>
      <c r="Z11" s="35"/>
      <c r="AA11" s="35"/>
      <c r="AB11" s="35"/>
      <c r="AC11" s="35"/>
      <c r="AD11" s="35"/>
      <c r="AE11" s="35"/>
    </row>
    <row r="12" spans="1:31" s="2" customFormat="1" ht="12" customHeight="1">
      <c r="A12" s="35"/>
      <c r="B12" s="40"/>
      <c r="C12" s="35"/>
      <c r="D12" s="103" t="s">
        <v>25</v>
      </c>
      <c r="E12" s="35"/>
      <c r="F12" s="35"/>
      <c r="G12" s="35"/>
      <c r="H12" s="35"/>
      <c r="I12" s="107" t="s">
        <v>26</v>
      </c>
      <c r="J12" s="106" t="str">
        <f>IF('Rekapitulace stavby'!AN10="","",'Rekapitulace stavby'!AN10)</f>
        <v/>
      </c>
      <c r="K12" s="35"/>
      <c r="L12" s="105"/>
      <c r="S12" s="35"/>
      <c r="T12" s="35"/>
      <c r="U12" s="35"/>
      <c r="V12" s="35"/>
      <c r="W12" s="35"/>
      <c r="X12" s="35"/>
      <c r="Y12" s="35"/>
      <c r="Z12" s="35"/>
      <c r="AA12" s="35"/>
      <c r="AB12" s="35"/>
      <c r="AC12" s="35"/>
      <c r="AD12" s="35"/>
      <c r="AE12" s="35"/>
    </row>
    <row r="13" spans="1:31" s="2" customFormat="1" ht="18" customHeight="1">
      <c r="A13" s="35"/>
      <c r="B13" s="40"/>
      <c r="C13" s="35"/>
      <c r="D13" s="35"/>
      <c r="E13" s="106" t="str">
        <f>IF('Rekapitulace stavby'!E11="","",'Rekapitulace stavby'!E11)</f>
        <v xml:space="preserve"> </v>
      </c>
      <c r="F13" s="35"/>
      <c r="G13" s="35"/>
      <c r="H13" s="35"/>
      <c r="I13" s="107" t="s">
        <v>27</v>
      </c>
      <c r="J13" s="106" t="str">
        <f>IF('Rekapitulace stavby'!AN11="","",'Rekapitulace stavby'!AN11)</f>
        <v/>
      </c>
      <c r="K13" s="35"/>
      <c r="L13" s="105"/>
      <c r="S13" s="35"/>
      <c r="T13" s="35"/>
      <c r="U13" s="35"/>
      <c r="V13" s="35"/>
      <c r="W13" s="35"/>
      <c r="X13" s="35"/>
      <c r="Y13" s="35"/>
      <c r="Z13" s="35"/>
      <c r="AA13" s="35"/>
      <c r="AB13" s="35"/>
      <c r="AC13" s="35"/>
      <c r="AD13" s="35"/>
      <c r="AE13" s="35"/>
    </row>
    <row r="14" spans="1:31" s="2" customFormat="1" ht="6.95" customHeight="1">
      <c r="A14" s="35"/>
      <c r="B14" s="40"/>
      <c r="C14" s="35"/>
      <c r="D14" s="35"/>
      <c r="E14" s="35"/>
      <c r="F14" s="35"/>
      <c r="G14" s="35"/>
      <c r="H14" s="35"/>
      <c r="I14" s="104"/>
      <c r="J14" s="35"/>
      <c r="K14" s="35"/>
      <c r="L14" s="105"/>
      <c r="S14" s="35"/>
      <c r="T14" s="35"/>
      <c r="U14" s="35"/>
      <c r="V14" s="35"/>
      <c r="W14" s="35"/>
      <c r="X14" s="35"/>
      <c r="Y14" s="35"/>
      <c r="Z14" s="35"/>
      <c r="AA14" s="35"/>
      <c r="AB14" s="35"/>
      <c r="AC14" s="35"/>
      <c r="AD14" s="35"/>
      <c r="AE14" s="35"/>
    </row>
    <row r="15" spans="1:31" s="2" customFormat="1" ht="12" customHeight="1">
      <c r="A15" s="35"/>
      <c r="B15" s="40"/>
      <c r="C15" s="35"/>
      <c r="D15" s="103" t="s">
        <v>28</v>
      </c>
      <c r="E15" s="35"/>
      <c r="F15" s="35"/>
      <c r="G15" s="35"/>
      <c r="H15" s="35"/>
      <c r="I15" s="107" t="s">
        <v>26</v>
      </c>
      <c r="J15" s="31" t="str">
        <f>'Rekapitulace stavby'!AN13</f>
        <v>Vyplň údaj</v>
      </c>
      <c r="K15" s="35"/>
      <c r="L15" s="105"/>
      <c r="S15" s="35"/>
      <c r="T15" s="35"/>
      <c r="U15" s="35"/>
      <c r="V15" s="35"/>
      <c r="W15" s="35"/>
      <c r="X15" s="35"/>
      <c r="Y15" s="35"/>
      <c r="Z15" s="35"/>
      <c r="AA15" s="35"/>
      <c r="AB15" s="35"/>
      <c r="AC15" s="35"/>
      <c r="AD15" s="35"/>
      <c r="AE15" s="35"/>
    </row>
    <row r="16" spans="1:31" s="2" customFormat="1" ht="18" customHeight="1">
      <c r="A16" s="35"/>
      <c r="B16" s="40"/>
      <c r="C16" s="35"/>
      <c r="D16" s="35"/>
      <c r="E16" s="367" t="str">
        <f>'Rekapitulace stavby'!E14</f>
        <v>Vyplň údaj</v>
      </c>
      <c r="F16" s="368"/>
      <c r="G16" s="368"/>
      <c r="H16" s="368"/>
      <c r="I16" s="107" t="s">
        <v>27</v>
      </c>
      <c r="J16" s="31" t="str">
        <f>'Rekapitulace stavby'!AN14</f>
        <v>Vyplň údaj</v>
      </c>
      <c r="K16" s="35"/>
      <c r="L16" s="105"/>
      <c r="S16" s="35"/>
      <c r="T16" s="35"/>
      <c r="U16" s="35"/>
      <c r="V16" s="35"/>
      <c r="W16" s="35"/>
      <c r="X16" s="35"/>
      <c r="Y16" s="35"/>
      <c r="Z16" s="35"/>
      <c r="AA16" s="35"/>
      <c r="AB16" s="35"/>
      <c r="AC16" s="35"/>
      <c r="AD16" s="35"/>
      <c r="AE16" s="35"/>
    </row>
    <row r="17" spans="1:31" s="2" customFormat="1" ht="6.95" customHeight="1">
      <c r="A17" s="35"/>
      <c r="B17" s="40"/>
      <c r="C17" s="35"/>
      <c r="D17" s="35"/>
      <c r="E17" s="35"/>
      <c r="F17" s="35"/>
      <c r="G17" s="35"/>
      <c r="H17" s="35"/>
      <c r="I17" s="104"/>
      <c r="J17" s="35"/>
      <c r="K17" s="35"/>
      <c r="L17" s="105"/>
      <c r="S17" s="35"/>
      <c r="T17" s="35"/>
      <c r="U17" s="35"/>
      <c r="V17" s="35"/>
      <c r="W17" s="35"/>
      <c r="X17" s="35"/>
      <c r="Y17" s="35"/>
      <c r="Z17" s="35"/>
      <c r="AA17" s="35"/>
      <c r="AB17" s="35"/>
      <c r="AC17" s="35"/>
      <c r="AD17" s="35"/>
      <c r="AE17" s="35"/>
    </row>
    <row r="18" spans="1:31" s="2" customFormat="1" ht="12" customHeight="1">
      <c r="A18" s="35"/>
      <c r="B18" s="40"/>
      <c r="C18" s="35"/>
      <c r="D18" s="103" t="s">
        <v>30</v>
      </c>
      <c r="E18" s="35"/>
      <c r="F18" s="35"/>
      <c r="G18" s="35"/>
      <c r="H18" s="35"/>
      <c r="I18" s="107" t="s">
        <v>26</v>
      </c>
      <c r="J18" s="106" t="str">
        <f>IF('Rekapitulace stavby'!AN16="","",'Rekapitulace stavby'!AN16)</f>
        <v/>
      </c>
      <c r="K18" s="35"/>
      <c r="L18" s="105"/>
      <c r="S18" s="35"/>
      <c r="T18" s="35"/>
      <c r="U18" s="35"/>
      <c r="V18" s="35"/>
      <c r="W18" s="35"/>
      <c r="X18" s="35"/>
      <c r="Y18" s="35"/>
      <c r="Z18" s="35"/>
      <c r="AA18" s="35"/>
      <c r="AB18" s="35"/>
      <c r="AC18" s="35"/>
      <c r="AD18" s="35"/>
      <c r="AE18" s="35"/>
    </row>
    <row r="19" spans="1:31" s="2" customFormat="1" ht="18" customHeight="1">
      <c r="A19" s="35"/>
      <c r="B19" s="40"/>
      <c r="C19" s="35"/>
      <c r="D19" s="35"/>
      <c r="E19" s="106" t="str">
        <f>IF('Rekapitulace stavby'!E17="","",'Rekapitulace stavby'!E17)</f>
        <v xml:space="preserve"> </v>
      </c>
      <c r="F19" s="35"/>
      <c r="G19" s="35"/>
      <c r="H19" s="35"/>
      <c r="I19" s="107" t="s">
        <v>27</v>
      </c>
      <c r="J19" s="106" t="str">
        <f>IF('Rekapitulace stavby'!AN17="","",'Rekapitulace stavby'!AN17)</f>
        <v/>
      </c>
      <c r="K19" s="35"/>
      <c r="L19" s="105"/>
      <c r="S19" s="35"/>
      <c r="T19" s="35"/>
      <c r="U19" s="35"/>
      <c r="V19" s="35"/>
      <c r="W19" s="35"/>
      <c r="X19" s="35"/>
      <c r="Y19" s="35"/>
      <c r="Z19" s="35"/>
      <c r="AA19" s="35"/>
      <c r="AB19" s="35"/>
      <c r="AC19" s="35"/>
      <c r="AD19" s="35"/>
      <c r="AE19" s="35"/>
    </row>
    <row r="20" spans="1:31" s="2" customFormat="1" ht="6.95" customHeight="1">
      <c r="A20" s="35"/>
      <c r="B20" s="40"/>
      <c r="C20" s="35"/>
      <c r="D20" s="35"/>
      <c r="E20" s="35"/>
      <c r="F20" s="35"/>
      <c r="G20" s="35"/>
      <c r="H20" s="35"/>
      <c r="I20" s="104"/>
      <c r="J20" s="35"/>
      <c r="K20" s="35"/>
      <c r="L20" s="105"/>
      <c r="S20" s="35"/>
      <c r="T20" s="35"/>
      <c r="U20" s="35"/>
      <c r="V20" s="35"/>
      <c r="W20" s="35"/>
      <c r="X20" s="35"/>
      <c r="Y20" s="35"/>
      <c r="Z20" s="35"/>
      <c r="AA20" s="35"/>
      <c r="AB20" s="35"/>
      <c r="AC20" s="35"/>
      <c r="AD20" s="35"/>
      <c r="AE20" s="35"/>
    </row>
    <row r="21" spans="1:31" s="2" customFormat="1" ht="12" customHeight="1">
      <c r="A21" s="35"/>
      <c r="B21" s="40"/>
      <c r="C21" s="35"/>
      <c r="D21" s="103" t="s">
        <v>32</v>
      </c>
      <c r="E21" s="35"/>
      <c r="F21" s="35"/>
      <c r="G21" s="35"/>
      <c r="H21" s="35"/>
      <c r="I21" s="107" t="s">
        <v>26</v>
      </c>
      <c r="J21" s="106" t="str">
        <f>IF('Rekapitulace stavby'!AN19="","",'Rekapitulace stavby'!AN19)</f>
        <v/>
      </c>
      <c r="K21" s="35"/>
      <c r="L21" s="105"/>
      <c r="S21" s="35"/>
      <c r="T21" s="35"/>
      <c r="U21" s="35"/>
      <c r="V21" s="35"/>
      <c r="W21" s="35"/>
      <c r="X21" s="35"/>
      <c r="Y21" s="35"/>
      <c r="Z21" s="35"/>
      <c r="AA21" s="35"/>
      <c r="AB21" s="35"/>
      <c r="AC21" s="35"/>
      <c r="AD21" s="35"/>
      <c r="AE21" s="35"/>
    </row>
    <row r="22" spans="1:31" s="2" customFormat="1" ht="18" customHeight="1">
      <c r="A22" s="35"/>
      <c r="B22" s="40"/>
      <c r="C22" s="35"/>
      <c r="D22" s="35"/>
      <c r="E22" s="106" t="str">
        <f>IF('Rekapitulace stavby'!E20="","",'Rekapitulace stavby'!E20)</f>
        <v xml:space="preserve"> </v>
      </c>
      <c r="F22" s="35"/>
      <c r="G22" s="35"/>
      <c r="H22" s="35"/>
      <c r="I22" s="107" t="s">
        <v>27</v>
      </c>
      <c r="J22" s="106" t="str">
        <f>IF('Rekapitulace stavby'!AN20="","",'Rekapitulace stavby'!AN20)</f>
        <v/>
      </c>
      <c r="K22" s="35"/>
      <c r="L22" s="105"/>
      <c r="S22" s="35"/>
      <c r="T22" s="35"/>
      <c r="U22" s="35"/>
      <c r="V22" s="35"/>
      <c r="W22" s="35"/>
      <c r="X22" s="35"/>
      <c r="Y22" s="35"/>
      <c r="Z22" s="35"/>
      <c r="AA22" s="35"/>
      <c r="AB22" s="35"/>
      <c r="AC22" s="35"/>
      <c r="AD22" s="35"/>
      <c r="AE22" s="35"/>
    </row>
    <row r="23" spans="1:31" s="2" customFormat="1" ht="6.95" customHeight="1">
      <c r="A23" s="35"/>
      <c r="B23" s="40"/>
      <c r="C23" s="35"/>
      <c r="D23" s="35"/>
      <c r="E23" s="35"/>
      <c r="F23" s="35"/>
      <c r="G23" s="35"/>
      <c r="H23" s="35"/>
      <c r="I23" s="104"/>
      <c r="J23" s="35"/>
      <c r="K23" s="35"/>
      <c r="L23" s="105"/>
      <c r="S23" s="35"/>
      <c r="T23" s="35"/>
      <c r="U23" s="35"/>
      <c r="V23" s="35"/>
      <c r="W23" s="35"/>
      <c r="X23" s="35"/>
      <c r="Y23" s="35"/>
      <c r="Z23" s="35"/>
      <c r="AA23" s="35"/>
      <c r="AB23" s="35"/>
      <c r="AC23" s="35"/>
      <c r="AD23" s="35"/>
      <c r="AE23" s="35"/>
    </row>
    <row r="24" spans="1:31" s="2" customFormat="1" ht="12" customHeight="1">
      <c r="A24" s="35"/>
      <c r="B24" s="40"/>
      <c r="C24" s="35"/>
      <c r="D24" s="103" t="s">
        <v>33</v>
      </c>
      <c r="E24" s="35"/>
      <c r="F24" s="35"/>
      <c r="G24" s="35"/>
      <c r="H24" s="35"/>
      <c r="I24" s="104"/>
      <c r="J24" s="35"/>
      <c r="K24" s="35"/>
      <c r="L24" s="105"/>
      <c r="S24" s="35"/>
      <c r="T24" s="35"/>
      <c r="U24" s="35"/>
      <c r="V24" s="35"/>
      <c r="W24" s="35"/>
      <c r="X24" s="35"/>
      <c r="Y24" s="35"/>
      <c r="Z24" s="35"/>
      <c r="AA24" s="35"/>
      <c r="AB24" s="35"/>
      <c r="AC24" s="35"/>
      <c r="AD24" s="35"/>
      <c r="AE24" s="35"/>
    </row>
    <row r="25" spans="1:31" s="8" customFormat="1" ht="47.25" customHeight="1">
      <c r="A25" s="109"/>
      <c r="B25" s="110"/>
      <c r="C25" s="109"/>
      <c r="D25" s="109"/>
      <c r="E25" s="369" t="s">
        <v>34</v>
      </c>
      <c r="F25" s="369"/>
      <c r="G25" s="369"/>
      <c r="H25" s="369"/>
      <c r="I25" s="111"/>
      <c r="J25" s="109"/>
      <c r="K25" s="109"/>
      <c r="L25" s="112"/>
      <c r="S25" s="109"/>
      <c r="T25" s="109"/>
      <c r="U25" s="109"/>
      <c r="V25" s="109"/>
      <c r="W25" s="109"/>
      <c r="X25" s="109"/>
      <c r="Y25" s="109"/>
      <c r="Z25" s="109"/>
      <c r="AA25" s="109"/>
      <c r="AB25" s="109"/>
      <c r="AC25" s="109"/>
      <c r="AD25" s="109"/>
      <c r="AE25" s="109"/>
    </row>
    <row r="26" spans="1:31" s="2" customFormat="1" ht="6.95" customHeight="1">
      <c r="A26" s="35"/>
      <c r="B26" s="40"/>
      <c r="C26" s="35"/>
      <c r="D26" s="35"/>
      <c r="E26" s="35"/>
      <c r="F26" s="35"/>
      <c r="G26" s="35"/>
      <c r="H26" s="35"/>
      <c r="I26" s="104"/>
      <c r="J26" s="35"/>
      <c r="K26" s="35"/>
      <c r="L26" s="105"/>
      <c r="S26" s="35"/>
      <c r="T26" s="35"/>
      <c r="U26" s="35"/>
      <c r="V26" s="35"/>
      <c r="W26" s="35"/>
      <c r="X26" s="35"/>
      <c r="Y26" s="35"/>
      <c r="Z26" s="35"/>
      <c r="AA26" s="35"/>
      <c r="AB26" s="35"/>
      <c r="AC26" s="35"/>
      <c r="AD26" s="35"/>
      <c r="AE26" s="35"/>
    </row>
    <row r="27" spans="1:31" s="2" customFormat="1" ht="6.95" customHeight="1">
      <c r="A27" s="35"/>
      <c r="B27" s="40"/>
      <c r="C27" s="35"/>
      <c r="D27" s="113"/>
      <c r="E27" s="113"/>
      <c r="F27" s="113"/>
      <c r="G27" s="113"/>
      <c r="H27" s="113"/>
      <c r="I27" s="114"/>
      <c r="J27" s="113"/>
      <c r="K27" s="113"/>
      <c r="L27" s="105"/>
      <c r="S27" s="35"/>
      <c r="T27" s="35"/>
      <c r="U27" s="35"/>
      <c r="V27" s="35"/>
      <c r="W27" s="35"/>
      <c r="X27" s="35"/>
      <c r="Y27" s="35"/>
      <c r="Z27" s="35"/>
      <c r="AA27" s="35"/>
      <c r="AB27" s="35"/>
      <c r="AC27" s="35"/>
      <c r="AD27" s="35"/>
      <c r="AE27" s="35"/>
    </row>
    <row r="28" spans="1:31" s="2" customFormat="1" ht="25.35" customHeight="1">
      <c r="A28" s="35"/>
      <c r="B28" s="40"/>
      <c r="C28" s="35"/>
      <c r="D28" s="115" t="s">
        <v>35</v>
      </c>
      <c r="E28" s="35"/>
      <c r="F28" s="35"/>
      <c r="G28" s="35"/>
      <c r="H28" s="35"/>
      <c r="I28" s="104"/>
      <c r="J28" s="116">
        <f>ROUND(J84,2)</f>
        <v>0</v>
      </c>
      <c r="K28" s="35"/>
      <c r="L28" s="105"/>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4"/>
      <c r="J29" s="113"/>
      <c r="K29" s="113"/>
      <c r="L29" s="105"/>
      <c r="S29" s="35"/>
      <c r="T29" s="35"/>
      <c r="U29" s="35"/>
      <c r="V29" s="35"/>
      <c r="W29" s="35"/>
      <c r="X29" s="35"/>
      <c r="Y29" s="35"/>
      <c r="Z29" s="35"/>
      <c r="AA29" s="35"/>
      <c r="AB29" s="35"/>
      <c r="AC29" s="35"/>
      <c r="AD29" s="35"/>
      <c r="AE29" s="35"/>
    </row>
    <row r="30" spans="1:31" s="2" customFormat="1" ht="14.45" customHeight="1">
      <c r="A30" s="35"/>
      <c r="B30" s="40"/>
      <c r="C30" s="35"/>
      <c r="D30" s="35"/>
      <c r="E30" s="35"/>
      <c r="F30" s="117" t="s">
        <v>37</v>
      </c>
      <c r="G30" s="35"/>
      <c r="H30" s="35"/>
      <c r="I30" s="118" t="s">
        <v>36</v>
      </c>
      <c r="J30" s="117" t="s">
        <v>38</v>
      </c>
      <c r="K30" s="35"/>
      <c r="L30" s="105"/>
      <c r="S30" s="35"/>
      <c r="T30" s="35"/>
      <c r="U30" s="35"/>
      <c r="V30" s="35"/>
      <c r="W30" s="35"/>
      <c r="X30" s="35"/>
      <c r="Y30" s="35"/>
      <c r="Z30" s="35"/>
      <c r="AA30" s="35"/>
      <c r="AB30" s="35"/>
      <c r="AC30" s="35"/>
      <c r="AD30" s="35"/>
      <c r="AE30" s="35"/>
    </row>
    <row r="31" spans="1:31" s="2" customFormat="1" ht="14.45" customHeight="1">
      <c r="A31" s="35"/>
      <c r="B31" s="40"/>
      <c r="C31" s="35"/>
      <c r="D31" s="119" t="s">
        <v>39</v>
      </c>
      <c r="E31" s="103" t="s">
        <v>40</v>
      </c>
      <c r="F31" s="120">
        <f>ROUND((SUM(BE84:BE228)),2)</f>
        <v>0</v>
      </c>
      <c r="G31" s="35"/>
      <c r="H31" s="35"/>
      <c r="I31" s="121">
        <v>0.21</v>
      </c>
      <c r="J31" s="120">
        <f>ROUND(((SUM(BE84:BE228))*I31),2)</f>
        <v>0</v>
      </c>
      <c r="K31" s="35"/>
      <c r="L31" s="105"/>
      <c r="S31" s="35"/>
      <c r="T31" s="35"/>
      <c r="U31" s="35"/>
      <c r="V31" s="35"/>
      <c r="W31" s="35"/>
      <c r="X31" s="35"/>
      <c r="Y31" s="35"/>
      <c r="Z31" s="35"/>
      <c r="AA31" s="35"/>
      <c r="AB31" s="35"/>
      <c r="AC31" s="35"/>
      <c r="AD31" s="35"/>
      <c r="AE31" s="35"/>
    </row>
    <row r="32" spans="1:31" s="2" customFormat="1" ht="14.45" customHeight="1">
      <c r="A32" s="35"/>
      <c r="B32" s="40"/>
      <c r="C32" s="35"/>
      <c r="D32" s="35"/>
      <c r="E32" s="103" t="s">
        <v>41</v>
      </c>
      <c r="F32" s="120">
        <f>ROUND((SUM(BF84:BF228)),2)</f>
        <v>0</v>
      </c>
      <c r="G32" s="35"/>
      <c r="H32" s="35"/>
      <c r="I32" s="121">
        <v>0.15</v>
      </c>
      <c r="J32" s="120">
        <f>ROUND(((SUM(BF84:BF228))*I32),2)</f>
        <v>0</v>
      </c>
      <c r="K32" s="35"/>
      <c r="L32" s="105"/>
      <c r="S32" s="35"/>
      <c r="T32" s="35"/>
      <c r="U32" s="35"/>
      <c r="V32" s="35"/>
      <c r="W32" s="35"/>
      <c r="X32" s="35"/>
      <c r="Y32" s="35"/>
      <c r="Z32" s="35"/>
      <c r="AA32" s="35"/>
      <c r="AB32" s="35"/>
      <c r="AC32" s="35"/>
      <c r="AD32" s="35"/>
      <c r="AE32" s="35"/>
    </row>
    <row r="33" spans="1:31" s="2" customFormat="1" ht="14.45" customHeight="1" hidden="1">
      <c r="A33" s="35"/>
      <c r="B33" s="40"/>
      <c r="C33" s="35"/>
      <c r="D33" s="35"/>
      <c r="E33" s="103" t="s">
        <v>42</v>
      </c>
      <c r="F33" s="120">
        <f>ROUND((SUM(BG84:BG228)),2)</f>
        <v>0</v>
      </c>
      <c r="G33" s="35"/>
      <c r="H33" s="35"/>
      <c r="I33" s="121">
        <v>0.21</v>
      </c>
      <c r="J33" s="120">
        <f>0</f>
        <v>0</v>
      </c>
      <c r="K33" s="35"/>
      <c r="L33" s="105"/>
      <c r="S33" s="35"/>
      <c r="T33" s="35"/>
      <c r="U33" s="35"/>
      <c r="V33" s="35"/>
      <c r="W33" s="35"/>
      <c r="X33" s="35"/>
      <c r="Y33" s="35"/>
      <c r="Z33" s="35"/>
      <c r="AA33" s="35"/>
      <c r="AB33" s="35"/>
      <c r="AC33" s="35"/>
      <c r="AD33" s="35"/>
      <c r="AE33" s="35"/>
    </row>
    <row r="34" spans="1:31" s="2" customFormat="1" ht="14.45" customHeight="1" hidden="1">
      <c r="A34" s="35"/>
      <c r="B34" s="40"/>
      <c r="C34" s="35"/>
      <c r="D34" s="35"/>
      <c r="E34" s="103" t="s">
        <v>43</v>
      </c>
      <c r="F34" s="120">
        <f>ROUND((SUM(BH84:BH228)),2)</f>
        <v>0</v>
      </c>
      <c r="G34" s="35"/>
      <c r="H34" s="35"/>
      <c r="I34" s="121">
        <v>0.15</v>
      </c>
      <c r="J34" s="120">
        <f>0</f>
        <v>0</v>
      </c>
      <c r="K34" s="35"/>
      <c r="L34" s="105"/>
      <c r="S34" s="35"/>
      <c r="T34" s="35"/>
      <c r="U34" s="35"/>
      <c r="V34" s="35"/>
      <c r="W34" s="35"/>
      <c r="X34" s="35"/>
      <c r="Y34" s="35"/>
      <c r="Z34" s="35"/>
      <c r="AA34" s="35"/>
      <c r="AB34" s="35"/>
      <c r="AC34" s="35"/>
      <c r="AD34" s="35"/>
      <c r="AE34" s="35"/>
    </row>
    <row r="35" spans="1:31" s="2" customFormat="1" ht="14.45" customHeight="1" hidden="1">
      <c r="A35" s="35"/>
      <c r="B35" s="40"/>
      <c r="C35" s="35"/>
      <c r="D35" s="35"/>
      <c r="E35" s="103" t="s">
        <v>44</v>
      </c>
      <c r="F35" s="120">
        <f>ROUND((SUM(BI84:BI228)),2)</f>
        <v>0</v>
      </c>
      <c r="G35" s="35"/>
      <c r="H35" s="35"/>
      <c r="I35" s="121">
        <v>0</v>
      </c>
      <c r="J35" s="120">
        <f>0</f>
        <v>0</v>
      </c>
      <c r="K35" s="35"/>
      <c r="L35" s="105"/>
      <c r="S35" s="35"/>
      <c r="T35" s="35"/>
      <c r="U35" s="35"/>
      <c r="V35" s="35"/>
      <c r="W35" s="35"/>
      <c r="X35" s="35"/>
      <c r="Y35" s="35"/>
      <c r="Z35" s="35"/>
      <c r="AA35" s="35"/>
      <c r="AB35" s="35"/>
      <c r="AC35" s="35"/>
      <c r="AD35" s="35"/>
      <c r="AE35" s="35"/>
    </row>
    <row r="36" spans="1:31" s="2" customFormat="1" ht="6.95" customHeight="1">
      <c r="A36" s="35"/>
      <c r="B36" s="40"/>
      <c r="C36" s="35"/>
      <c r="D36" s="35"/>
      <c r="E36" s="35"/>
      <c r="F36" s="35"/>
      <c r="G36" s="35"/>
      <c r="H36" s="35"/>
      <c r="I36" s="104"/>
      <c r="J36" s="35"/>
      <c r="K36" s="35"/>
      <c r="L36" s="105"/>
      <c r="S36" s="35"/>
      <c r="T36" s="35"/>
      <c r="U36" s="35"/>
      <c r="V36" s="35"/>
      <c r="W36" s="35"/>
      <c r="X36" s="35"/>
      <c r="Y36" s="35"/>
      <c r="Z36" s="35"/>
      <c r="AA36" s="35"/>
      <c r="AB36" s="35"/>
      <c r="AC36" s="35"/>
      <c r="AD36" s="35"/>
      <c r="AE36" s="35"/>
    </row>
    <row r="37" spans="1:31" s="2" customFormat="1" ht="25.35" customHeight="1">
      <c r="A37" s="35"/>
      <c r="B37" s="40"/>
      <c r="C37" s="122"/>
      <c r="D37" s="123" t="s">
        <v>45</v>
      </c>
      <c r="E37" s="124"/>
      <c r="F37" s="124"/>
      <c r="G37" s="125" t="s">
        <v>46</v>
      </c>
      <c r="H37" s="126" t="s">
        <v>47</v>
      </c>
      <c r="I37" s="127"/>
      <c r="J37" s="128">
        <f>SUM(J28:J35)</f>
        <v>0</v>
      </c>
      <c r="K37" s="129"/>
      <c r="L37" s="105"/>
      <c r="S37" s="35"/>
      <c r="T37" s="35"/>
      <c r="U37" s="35"/>
      <c r="V37" s="35"/>
      <c r="W37" s="35"/>
      <c r="X37" s="35"/>
      <c r="Y37" s="35"/>
      <c r="Z37" s="35"/>
      <c r="AA37" s="35"/>
      <c r="AB37" s="35"/>
      <c r="AC37" s="35"/>
      <c r="AD37" s="35"/>
      <c r="AE37" s="35"/>
    </row>
    <row r="38" spans="1:31" s="2" customFormat="1" ht="14.45" customHeight="1">
      <c r="A38" s="35"/>
      <c r="B38" s="130"/>
      <c r="C38" s="131"/>
      <c r="D38" s="131"/>
      <c r="E38" s="131"/>
      <c r="F38" s="131"/>
      <c r="G38" s="131"/>
      <c r="H38" s="131"/>
      <c r="I38" s="132"/>
      <c r="J38" s="131"/>
      <c r="K38" s="131"/>
      <c r="L38" s="105"/>
      <c r="S38" s="35"/>
      <c r="T38" s="35"/>
      <c r="U38" s="35"/>
      <c r="V38" s="35"/>
      <c r="W38" s="35"/>
      <c r="X38" s="35"/>
      <c r="Y38" s="35"/>
      <c r="Z38" s="35"/>
      <c r="AA38" s="35"/>
      <c r="AB38" s="35"/>
      <c r="AC38" s="35"/>
      <c r="AD38" s="35"/>
      <c r="AE38" s="35"/>
    </row>
    <row r="42" spans="1:31" s="2" customFormat="1" ht="6.95" customHeight="1">
      <c r="A42" s="35"/>
      <c r="B42" s="133"/>
      <c r="C42" s="134"/>
      <c r="D42" s="134"/>
      <c r="E42" s="134"/>
      <c r="F42" s="134"/>
      <c r="G42" s="134"/>
      <c r="H42" s="134"/>
      <c r="I42" s="135"/>
      <c r="J42" s="134"/>
      <c r="K42" s="134"/>
      <c r="L42" s="105"/>
      <c r="S42" s="35"/>
      <c r="T42" s="35"/>
      <c r="U42" s="35"/>
      <c r="V42" s="35"/>
      <c r="W42" s="35"/>
      <c r="X42" s="35"/>
      <c r="Y42" s="35"/>
      <c r="Z42" s="35"/>
      <c r="AA42" s="35"/>
      <c r="AB42" s="35"/>
      <c r="AC42" s="35"/>
      <c r="AD42" s="35"/>
      <c r="AE42" s="35"/>
    </row>
    <row r="43" spans="1:31" s="2" customFormat="1" ht="24.95" customHeight="1">
      <c r="A43" s="35"/>
      <c r="B43" s="36"/>
      <c r="C43" s="24" t="s">
        <v>78</v>
      </c>
      <c r="D43" s="37"/>
      <c r="E43" s="37"/>
      <c r="F43" s="37"/>
      <c r="G43" s="37"/>
      <c r="H43" s="37"/>
      <c r="I43" s="104"/>
      <c r="J43" s="37"/>
      <c r="K43" s="37"/>
      <c r="L43" s="105"/>
      <c r="S43" s="35"/>
      <c r="T43" s="35"/>
      <c r="U43" s="35"/>
      <c r="V43" s="35"/>
      <c r="W43" s="35"/>
      <c r="X43" s="35"/>
      <c r="Y43" s="35"/>
      <c r="Z43" s="35"/>
      <c r="AA43" s="35"/>
      <c r="AB43" s="35"/>
      <c r="AC43" s="35"/>
      <c r="AD43" s="35"/>
      <c r="AE43" s="35"/>
    </row>
    <row r="44" spans="1:31" s="2" customFormat="1" ht="6.95" customHeight="1">
      <c r="A44" s="35"/>
      <c r="B44" s="36"/>
      <c r="C44" s="37"/>
      <c r="D44" s="37"/>
      <c r="E44" s="37"/>
      <c r="F44" s="37"/>
      <c r="G44" s="37"/>
      <c r="H44" s="37"/>
      <c r="I44" s="104"/>
      <c r="J44" s="37"/>
      <c r="K44" s="37"/>
      <c r="L44" s="105"/>
      <c r="S44" s="35"/>
      <c r="T44" s="35"/>
      <c r="U44" s="35"/>
      <c r="V44" s="35"/>
      <c r="W44" s="35"/>
      <c r="X44" s="35"/>
      <c r="Y44" s="35"/>
      <c r="Z44" s="35"/>
      <c r="AA44" s="35"/>
      <c r="AB44" s="35"/>
      <c r="AC44" s="35"/>
      <c r="AD44" s="35"/>
      <c r="AE44" s="35"/>
    </row>
    <row r="45" spans="1:31" s="2" customFormat="1" ht="12" customHeight="1">
      <c r="A45" s="35"/>
      <c r="B45" s="36"/>
      <c r="C45" s="30" t="s">
        <v>16</v>
      </c>
      <c r="D45" s="37"/>
      <c r="E45" s="37"/>
      <c r="F45" s="37"/>
      <c r="G45" s="37"/>
      <c r="H45" s="37"/>
      <c r="I45" s="104"/>
      <c r="J45" s="37"/>
      <c r="K45" s="37"/>
      <c r="L45" s="105"/>
      <c r="S45" s="35"/>
      <c r="T45" s="35"/>
      <c r="U45" s="35"/>
      <c r="V45" s="35"/>
      <c r="W45" s="35"/>
      <c r="X45" s="35"/>
      <c r="Y45" s="35"/>
      <c r="Z45" s="35"/>
      <c r="AA45" s="35"/>
      <c r="AB45" s="35"/>
      <c r="AC45" s="35"/>
      <c r="AD45" s="35"/>
      <c r="AE45" s="35"/>
    </row>
    <row r="46" spans="1:31" s="2" customFormat="1" ht="16.5" customHeight="1">
      <c r="A46" s="35"/>
      <c r="B46" s="36"/>
      <c r="C46" s="37"/>
      <c r="D46" s="37"/>
      <c r="E46" s="344" t="str">
        <f>E7</f>
        <v>OPRAVA HAVARIJNÍCH ZÁLIVŮ MHD - ZBOROVSKÁ</v>
      </c>
      <c r="F46" s="370"/>
      <c r="G46" s="370"/>
      <c r="H46" s="370"/>
      <c r="I46" s="104"/>
      <c r="J46" s="37"/>
      <c r="K46" s="37"/>
      <c r="L46" s="105"/>
      <c r="S46" s="35"/>
      <c r="T46" s="35"/>
      <c r="U46" s="35"/>
      <c r="V46" s="35"/>
      <c r="W46" s="35"/>
      <c r="X46" s="35"/>
      <c r="Y46" s="35"/>
      <c r="Z46" s="35"/>
      <c r="AA46" s="35"/>
      <c r="AB46" s="35"/>
      <c r="AC46" s="35"/>
      <c r="AD46" s="35"/>
      <c r="AE46" s="35"/>
    </row>
    <row r="47" spans="1:31" s="2" customFormat="1" ht="6.95" customHeight="1">
      <c r="A47" s="35"/>
      <c r="B47" s="36"/>
      <c r="C47" s="37"/>
      <c r="D47" s="37"/>
      <c r="E47" s="37"/>
      <c r="F47" s="37"/>
      <c r="G47" s="37"/>
      <c r="H47" s="37"/>
      <c r="I47" s="104"/>
      <c r="J47" s="37"/>
      <c r="K47" s="37"/>
      <c r="L47" s="105"/>
      <c r="S47" s="35"/>
      <c r="T47" s="35"/>
      <c r="U47" s="35"/>
      <c r="V47" s="35"/>
      <c r="W47" s="35"/>
      <c r="X47" s="35"/>
      <c r="Y47" s="35"/>
      <c r="Z47" s="35"/>
      <c r="AA47" s="35"/>
      <c r="AB47" s="35"/>
      <c r="AC47" s="35"/>
      <c r="AD47" s="35"/>
      <c r="AE47" s="35"/>
    </row>
    <row r="48" spans="1:31" s="2" customFormat="1" ht="12" customHeight="1">
      <c r="A48" s="35"/>
      <c r="B48" s="36"/>
      <c r="C48" s="30" t="s">
        <v>21</v>
      </c>
      <c r="D48" s="37"/>
      <c r="E48" s="37"/>
      <c r="F48" s="28" t="str">
        <f>F10</f>
        <v xml:space="preserve"> </v>
      </c>
      <c r="G48" s="37"/>
      <c r="H48" s="37"/>
      <c r="I48" s="107" t="s">
        <v>23</v>
      </c>
      <c r="J48" s="60" t="str">
        <f>IF(J10="","",J10)</f>
        <v>13. 1. 2020</v>
      </c>
      <c r="K48" s="37"/>
      <c r="L48" s="105"/>
      <c r="S48" s="35"/>
      <c r="T48" s="35"/>
      <c r="U48" s="35"/>
      <c r="V48" s="35"/>
      <c r="W48" s="35"/>
      <c r="X48" s="35"/>
      <c r="Y48" s="35"/>
      <c r="Z48" s="35"/>
      <c r="AA48" s="35"/>
      <c r="AB48" s="35"/>
      <c r="AC48" s="35"/>
      <c r="AD48" s="35"/>
      <c r="AE48" s="35"/>
    </row>
    <row r="49" spans="1:31" s="2" customFormat="1" ht="6.95" customHeight="1">
      <c r="A49" s="35"/>
      <c r="B49" s="36"/>
      <c r="C49" s="37"/>
      <c r="D49" s="37"/>
      <c r="E49" s="37"/>
      <c r="F49" s="37"/>
      <c r="G49" s="37"/>
      <c r="H49" s="37"/>
      <c r="I49" s="104"/>
      <c r="J49" s="37"/>
      <c r="K49" s="37"/>
      <c r="L49" s="105"/>
      <c r="S49" s="35"/>
      <c r="T49" s="35"/>
      <c r="U49" s="35"/>
      <c r="V49" s="35"/>
      <c r="W49" s="35"/>
      <c r="X49" s="35"/>
      <c r="Y49" s="35"/>
      <c r="Z49" s="35"/>
      <c r="AA49" s="35"/>
      <c r="AB49" s="35"/>
      <c r="AC49" s="35"/>
      <c r="AD49" s="35"/>
      <c r="AE49" s="35"/>
    </row>
    <row r="50" spans="1:31" s="2" customFormat="1" ht="15.2" customHeight="1">
      <c r="A50" s="35"/>
      <c r="B50" s="36"/>
      <c r="C50" s="30" t="s">
        <v>25</v>
      </c>
      <c r="D50" s="37"/>
      <c r="E50" s="37"/>
      <c r="F50" s="28" t="str">
        <f>E13</f>
        <v xml:space="preserve"> </v>
      </c>
      <c r="G50" s="37"/>
      <c r="H50" s="37"/>
      <c r="I50" s="107" t="s">
        <v>30</v>
      </c>
      <c r="J50" s="33" t="str">
        <f>E19</f>
        <v xml:space="preserve"> </v>
      </c>
      <c r="K50" s="37"/>
      <c r="L50" s="105"/>
      <c r="S50" s="35"/>
      <c r="T50" s="35"/>
      <c r="U50" s="35"/>
      <c r="V50" s="35"/>
      <c r="W50" s="35"/>
      <c r="X50" s="35"/>
      <c r="Y50" s="35"/>
      <c r="Z50" s="35"/>
      <c r="AA50" s="35"/>
      <c r="AB50" s="35"/>
      <c r="AC50" s="35"/>
      <c r="AD50" s="35"/>
      <c r="AE50" s="35"/>
    </row>
    <row r="51" spans="1:31" s="2" customFormat="1" ht="15.2" customHeight="1">
      <c r="A51" s="35"/>
      <c r="B51" s="36"/>
      <c r="C51" s="30" t="s">
        <v>28</v>
      </c>
      <c r="D51" s="37"/>
      <c r="E51" s="37"/>
      <c r="F51" s="28" t="str">
        <f>IF(E16="","",E16)</f>
        <v>Vyplň údaj</v>
      </c>
      <c r="G51" s="37"/>
      <c r="H51" s="37"/>
      <c r="I51" s="107" t="s">
        <v>32</v>
      </c>
      <c r="J51" s="33" t="str">
        <f>E22</f>
        <v xml:space="preserve"> </v>
      </c>
      <c r="K51" s="37"/>
      <c r="L51" s="105"/>
      <c r="S51" s="35"/>
      <c r="T51" s="35"/>
      <c r="U51" s="35"/>
      <c r="V51" s="35"/>
      <c r="W51" s="35"/>
      <c r="X51" s="35"/>
      <c r="Y51" s="35"/>
      <c r="Z51" s="35"/>
      <c r="AA51" s="35"/>
      <c r="AB51" s="35"/>
      <c r="AC51" s="35"/>
      <c r="AD51" s="35"/>
      <c r="AE51" s="35"/>
    </row>
    <row r="52" spans="1:31" s="2" customFormat="1" ht="10.35" customHeight="1">
      <c r="A52" s="35"/>
      <c r="B52" s="36"/>
      <c r="C52" s="37"/>
      <c r="D52" s="37"/>
      <c r="E52" s="37"/>
      <c r="F52" s="37"/>
      <c r="G52" s="37"/>
      <c r="H52" s="37"/>
      <c r="I52" s="104"/>
      <c r="J52" s="37"/>
      <c r="K52" s="37"/>
      <c r="L52" s="105"/>
      <c r="S52" s="35"/>
      <c r="T52" s="35"/>
      <c r="U52" s="35"/>
      <c r="V52" s="35"/>
      <c r="W52" s="35"/>
      <c r="X52" s="35"/>
      <c r="Y52" s="35"/>
      <c r="Z52" s="35"/>
      <c r="AA52" s="35"/>
      <c r="AB52" s="35"/>
      <c r="AC52" s="35"/>
      <c r="AD52" s="35"/>
      <c r="AE52" s="35"/>
    </row>
    <row r="53" spans="1:31" s="2" customFormat="1" ht="29.25" customHeight="1">
      <c r="A53" s="35"/>
      <c r="B53" s="36"/>
      <c r="C53" s="136" t="s">
        <v>79</v>
      </c>
      <c r="D53" s="137"/>
      <c r="E53" s="137"/>
      <c r="F53" s="137"/>
      <c r="G53" s="137"/>
      <c r="H53" s="137"/>
      <c r="I53" s="138"/>
      <c r="J53" s="139" t="s">
        <v>80</v>
      </c>
      <c r="K53" s="137"/>
      <c r="L53" s="105"/>
      <c r="S53" s="35"/>
      <c r="T53" s="35"/>
      <c r="U53" s="35"/>
      <c r="V53" s="35"/>
      <c r="W53" s="35"/>
      <c r="X53" s="35"/>
      <c r="Y53" s="35"/>
      <c r="Z53" s="35"/>
      <c r="AA53" s="35"/>
      <c r="AB53" s="35"/>
      <c r="AC53" s="35"/>
      <c r="AD53" s="35"/>
      <c r="AE53" s="35"/>
    </row>
    <row r="54" spans="1:31" s="2" customFormat="1" ht="10.35" customHeight="1">
      <c r="A54" s="35"/>
      <c r="B54" s="36"/>
      <c r="C54" s="37"/>
      <c r="D54" s="37"/>
      <c r="E54" s="37"/>
      <c r="F54" s="37"/>
      <c r="G54" s="37"/>
      <c r="H54" s="37"/>
      <c r="I54" s="104"/>
      <c r="J54" s="37"/>
      <c r="K54" s="37"/>
      <c r="L54" s="105"/>
      <c r="S54" s="35"/>
      <c r="T54" s="35"/>
      <c r="U54" s="35"/>
      <c r="V54" s="35"/>
      <c r="W54" s="35"/>
      <c r="X54" s="35"/>
      <c r="Y54" s="35"/>
      <c r="Z54" s="35"/>
      <c r="AA54" s="35"/>
      <c r="AB54" s="35"/>
      <c r="AC54" s="35"/>
      <c r="AD54" s="35"/>
      <c r="AE54" s="35"/>
    </row>
    <row r="55" spans="1:47" s="2" customFormat="1" ht="22.9" customHeight="1">
      <c r="A55" s="35"/>
      <c r="B55" s="36"/>
      <c r="C55" s="140" t="s">
        <v>67</v>
      </c>
      <c r="D55" s="37"/>
      <c r="E55" s="37"/>
      <c r="F55" s="37"/>
      <c r="G55" s="37"/>
      <c r="H55" s="37"/>
      <c r="I55" s="104"/>
      <c r="J55" s="78">
        <f>J84</f>
        <v>0</v>
      </c>
      <c r="K55" s="37"/>
      <c r="L55" s="105"/>
      <c r="S55" s="35"/>
      <c r="T55" s="35"/>
      <c r="U55" s="35"/>
      <c r="V55" s="35"/>
      <c r="W55" s="35"/>
      <c r="X55" s="35"/>
      <c r="Y55" s="35"/>
      <c r="Z55" s="35"/>
      <c r="AA55" s="35"/>
      <c r="AB55" s="35"/>
      <c r="AC55" s="35"/>
      <c r="AD55" s="35"/>
      <c r="AE55" s="35"/>
      <c r="AU55" s="18" t="s">
        <v>81</v>
      </c>
    </row>
    <row r="56" spans="2:12" s="9" customFormat="1" ht="24.95" customHeight="1">
      <c r="B56" s="141"/>
      <c r="C56" s="142"/>
      <c r="D56" s="143" t="s">
        <v>82</v>
      </c>
      <c r="E56" s="144"/>
      <c r="F56" s="144"/>
      <c r="G56" s="144"/>
      <c r="H56" s="144"/>
      <c r="I56" s="145"/>
      <c r="J56" s="146">
        <f>J85</f>
        <v>0</v>
      </c>
      <c r="K56" s="142"/>
      <c r="L56" s="147"/>
    </row>
    <row r="57" spans="2:12" s="10" customFormat="1" ht="19.9" customHeight="1">
      <c r="B57" s="148"/>
      <c r="C57" s="149"/>
      <c r="D57" s="150" t="s">
        <v>83</v>
      </c>
      <c r="E57" s="151"/>
      <c r="F57" s="151"/>
      <c r="G57" s="151"/>
      <c r="H57" s="151"/>
      <c r="I57" s="152"/>
      <c r="J57" s="153">
        <f>J86</f>
        <v>0</v>
      </c>
      <c r="K57" s="149"/>
      <c r="L57" s="154"/>
    </row>
    <row r="58" spans="2:12" s="10" customFormat="1" ht="19.9" customHeight="1">
      <c r="B58" s="148"/>
      <c r="C58" s="149"/>
      <c r="D58" s="150" t="s">
        <v>84</v>
      </c>
      <c r="E58" s="151"/>
      <c r="F58" s="151"/>
      <c r="G58" s="151"/>
      <c r="H58" s="151"/>
      <c r="I58" s="152"/>
      <c r="J58" s="153">
        <f>J108</f>
        <v>0</v>
      </c>
      <c r="K58" s="149"/>
      <c r="L58" s="154"/>
    </row>
    <row r="59" spans="2:12" s="10" customFormat="1" ht="19.9" customHeight="1">
      <c r="B59" s="148"/>
      <c r="C59" s="149"/>
      <c r="D59" s="150" t="s">
        <v>85</v>
      </c>
      <c r="E59" s="151"/>
      <c r="F59" s="151"/>
      <c r="G59" s="151"/>
      <c r="H59" s="151"/>
      <c r="I59" s="152"/>
      <c r="J59" s="153">
        <f>J114</f>
        <v>0</v>
      </c>
      <c r="K59" s="149"/>
      <c r="L59" s="154"/>
    </row>
    <row r="60" spans="2:12" s="10" customFormat="1" ht="19.9" customHeight="1">
      <c r="B60" s="148"/>
      <c r="C60" s="149"/>
      <c r="D60" s="150" t="s">
        <v>86</v>
      </c>
      <c r="E60" s="151"/>
      <c r="F60" s="151"/>
      <c r="G60" s="151"/>
      <c r="H60" s="151"/>
      <c r="I60" s="152"/>
      <c r="J60" s="153">
        <f>J139</f>
        <v>0</v>
      </c>
      <c r="K60" s="149"/>
      <c r="L60" s="154"/>
    </row>
    <row r="61" spans="2:12" s="10" customFormat="1" ht="19.9" customHeight="1">
      <c r="B61" s="148"/>
      <c r="C61" s="149"/>
      <c r="D61" s="150" t="s">
        <v>87</v>
      </c>
      <c r="E61" s="151"/>
      <c r="F61" s="151"/>
      <c r="G61" s="151"/>
      <c r="H61" s="151"/>
      <c r="I61" s="152"/>
      <c r="J61" s="153">
        <f>J146</f>
        <v>0</v>
      </c>
      <c r="K61" s="149"/>
      <c r="L61" s="154"/>
    </row>
    <row r="62" spans="2:12" s="10" customFormat="1" ht="19.9" customHeight="1">
      <c r="B62" s="148"/>
      <c r="C62" s="149"/>
      <c r="D62" s="150" t="s">
        <v>88</v>
      </c>
      <c r="E62" s="151"/>
      <c r="F62" s="151"/>
      <c r="G62" s="151"/>
      <c r="H62" s="151"/>
      <c r="I62" s="152"/>
      <c r="J62" s="153">
        <f>J192</f>
        <v>0</v>
      </c>
      <c r="K62" s="149"/>
      <c r="L62" s="154"/>
    </row>
    <row r="63" spans="2:12" s="9" customFormat="1" ht="24.95" customHeight="1">
      <c r="B63" s="141"/>
      <c r="C63" s="142"/>
      <c r="D63" s="143" t="s">
        <v>89</v>
      </c>
      <c r="E63" s="144"/>
      <c r="F63" s="144"/>
      <c r="G63" s="144"/>
      <c r="H63" s="144"/>
      <c r="I63" s="145"/>
      <c r="J63" s="146">
        <f>J211</f>
        <v>0</v>
      </c>
      <c r="K63" s="142"/>
      <c r="L63" s="147"/>
    </row>
    <row r="64" spans="2:12" s="10" customFormat="1" ht="19.9" customHeight="1">
      <c r="B64" s="148"/>
      <c r="C64" s="149"/>
      <c r="D64" s="150" t="s">
        <v>90</v>
      </c>
      <c r="E64" s="151"/>
      <c r="F64" s="151"/>
      <c r="G64" s="151"/>
      <c r="H64" s="151"/>
      <c r="I64" s="152"/>
      <c r="J64" s="153">
        <f>J212</f>
        <v>0</v>
      </c>
      <c r="K64" s="149"/>
      <c r="L64" s="154"/>
    </row>
    <row r="65" spans="2:12" s="10" customFormat="1" ht="19.9" customHeight="1">
      <c r="B65" s="148"/>
      <c r="C65" s="149"/>
      <c r="D65" s="150" t="s">
        <v>91</v>
      </c>
      <c r="E65" s="151"/>
      <c r="F65" s="151"/>
      <c r="G65" s="151"/>
      <c r="H65" s="151"/>
      <c r="I65" s="152"/>
      <c r="J65" s="153">
        <f>J214</f>
        <v>0</v>
      </c>
      <c r="K65" s="149"/>
      <c r="L65" s="154"/>
    </row>
    <row r="66" spans="2:12" s="10" customFormat="1" ht="19.9" customHeight="1">
      <c r="B66" s="148"/>
      <c r="C66" s="149"/>
      <c r="D66" s="150" t="s">
        <v>92</v>
      </c>
      <c r="E66" s="151"/>
      <c r="F66" s="151"/>
      <c r="G66" s="151"/>
      <c r="H66" s="151"/>
      <c r="I66" s="152"/>
      <c r="J66" s="153">
        <f>J227</f>
        <v>0</v>
      </c>
      <c r="K66" s="149"/>
      <c r="L66" s="154"/>
    </row>
    <row r="67" spans="1:31" s="2" customFormat="1" ht="21.75" customHeight="1">
      <c r="A67" s="35"/>
      <c r="B67" s="36"/>
      <c r="C67" s="37"/>
      <c r="D67" s="37"/>
      <c r="E67" s="37"/>
      <c r="F67" s="37"/>
      <c r="G67" s="37"/>
      <c r="H67" s="37"/>
      <c r="I67" s="104"/>
      <c r="J67" s="37"/>
      <c r="K67" s="37"/>
      <c r="L67" s="105"/>
      <c r="S67" s="35"/>
      <c r="T67" s="35"/>
      <c r="U67" s="35"/>
      <c r="V67" s="35"/>
      <c r="W67" s="35"/>
      <c r="X67" s="35"/>
      <c r="Y67" s="35"/>
      <c r="Z67" s="35"/>
      <c r="AA67" s="35"/>
      <c r="AB67" s="35"/>
      <c r="AC67" s="35"/>
      <c r="AD67" s="35"/>
      <c r="AE67" s="35"/>
    </row>
    <row r="68" spans="1:31" s="2" customFormat="1" ht="6.95" customHeight="1">
      <c r="A68" s="35"/>
      <c r="B68" s="48"/>
      <c r="C68" s="49"/>
      <c r="D68" s="49"/>
      <c r="E68" s="49"/>
      <c r="F68" s="49"/>
      <c r="G68" s="49"/>
      <c r="H68" s="49"/>
      <c r="I68" s="132"/>
      <c r="J68" s="49"/>
      <c r="K68" s="49"/>
      <c r="L68" s="105"/>
      <c r="S68" s="35"/>
      <c r="T68" s="35"/>
      <c r="U68" s="35"/>
      <c r="V68" s="35"/>
      <c r="W68" s="35"/>
      <c r="X68" s="35"/>
      <c r="Y68" s="35"/>
      <c r="Z68" s="35"/>
      <c r="AA68" s="35"/>
      <c r="AB68" s="35"/>
      <c r="AC68" s="35"/>
      <c r="AD68" s="35"/>
      <c r="AE68" s="35"/>
    </row>
    <row r="72" spans="1:31" s="2" customFormat="1" ht="6.95" customHeight="1">
      <c r="A72" s="35"/>
      <c r="B72" s="50"/>
      <c r="C72" s="51"/>
      <c r="D72" s="51"/>
      <c r="E72" s="51"/>
      <c r="F72" s="51"/>
      <c r="G72" s="51"/>
      <c r="H72" s="51"/>
      <c r="I72" s="135"/>
      <c r="J72" s="51"/>
      <c r="K72" s="51"/>
      <c r="L72" s="105"/>
      <c r="S72" s="35"/>
      <c r="T72" s="35"/>
      <c r="U72" s="35"/>
      <c r="V72" s="35"/>
      <c r="W72" s="35"/>
      <c r="X72" s="35"/>
      <c r="Y72" s="35"/>
      <c r="Z72" s="35"/>
      <c r="AA72" s="35"/>
      <c r="AB72" s="35"/>
      <c r="AC72" s="35"/>
      <c r="AD72" s="35"/>
      <c r="AE72" s="35"/>
    </row>
    <row r="73" spans="1:31" s="2" customFormat="1" ht="24.95" customHeight="1">
      <c r="A73" s="35"/>
      <c r="B73" s="36"/>
      <c r="C73" s="24" t="s">
        <v>93</v>
      </c>
      <c r="D73" s="37"/>
      <c r="E73" s="37"/>
      <c r="F73" s="37"/>
      <c r="G73" s="37"/>
      <c r="H73" s="37"/>
      <c r="I73" s="104"/>
      <c r="J73" s="37"/>
      <c r="K73" s="37"/>
      <c r="L73" s="105"/>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104"/>
      <c r="J74" s="37"/>
      <c r="K74" s="37"/>
      <c r="L74" s="105"/>
      <c r="S74" s="35"/>
      <c r="T74" s="35"/>
      <c r="U74" s="35"/>
      <c r="V74" s="35"/>
      <c r="W74" s="35"/>
      <c r="X74" s="35"/>
      <c r="Y74" s="35"/>
      <c r="Z74" s="35"/>
      <c r="AA74" s="35"/>
      <c r="AB74" s="35"/>
      <c r="AC74" s="35"/>
      <c r="AD74" s="35"/>
      <c r="AE74" s="35"/>
    </row>
    <row r="75" spans="1:31" s="2" customFormat="1" ht="12" customHeight="1">
      <c r="A75" s="35"/>
      <c r="B75" s="36"/>
      <c r="C75" s="30" t="s">
        <v>16</v>
      </c>
      <c r="D75" s="37"/>
      <c r="E75" s="37"/>
      <c r="F75" s="37"/>
      <c r="G75" s="37"/>
      <c r="H75" s="37"/>
      <c r="I75" s="104"/>
      <c r="J75" s="37"/>
      <c r="K75" s="37"/>
      <c r="L75" s="105"/>
      <c r="S75" s="35"/>
      <c r="T75" s="35"/>
      <c r="U75" s="35"/>
      <c r="V75" s="35"/>
      <c r="W75" s="35"/>
      <c r="X75" s="35"/>
      <c r="Y75" s="35"/>
      <c r="Z75" s="35"/>
      <c r="AA75" s="35"/>
      <c r="AB75" s="35"/>
      <c r="AC75" s="35"/>
      <c r="AD75" s="35"/>
      <c r="AE75" s="35"/>
    </row>
    <row r="76" spans="1:31" s="2" customFormat="1" ht="16.5" customHeight="1">
      <c r="A76" s="35"/>
      <c r="B76" s="36"/>
      <c r="C76" s="37"/>
      <c r="D76" s="37"/>
      <c r="E76" s="344" t="str">
        <f>E7</f>
        <v>OPRAVA HAVARIJNÍCH ZÁLIVŮ MHD - ZBOROVSKÁ</v>
      </c>
      <c r="F76" s="370"/>
      <c r="G76" s="370"/>
      <c r="H76" s="370"/>
      <c r="I76" s="104"/>
      <c r="J76" s="37"/>
      <c r="K76" s="37"/>
      <c r="L76" s="105"/>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104"/>
      <c r="J77" s="37"/>
      <c r="K77" s="37"/>
      <c r="L77" s="105"/>
      <c r="S77" s="35"/>
      <c r="T77" s="35"/>
      <c r="U77" s="35"/>
      <c r="V77" s="35"/>
      <c r="W77" s="35"/>
      <c r="X77" s="35"/>
      <c r="Y77" s="35"/>
      <c r="Z77" s="35"/>
      <c r="AA77" s="35"/>
      <c r="AB77" s="35"/>
      <c r="AC77" s="35"/>
      <c r="AD77" s="35"/>
      <c r="AE77" s="35"/>
    </row>
    <row r="78" spans="1:31" s="2" customFormat="1" ht="12" customHeight="1">
      <c r="A78" s="35"/>
      <c r="B78" s="36"/>
      <c r="C78" s="30" t="s">
        <v>21</v>
      </c>
      <c r="D78" s="37"/>
      <c r="E78" s="37"/>
      <c r="F78" s="28" t="str">
        <f>F10</f>
        <v xml:space="preserve"> </v>
      </c>
      <c r="G78" s="37"/>
      <c r="H78" s="37"/>
      <c r="I78" s="107" t="s">
        <v>23</v>
      </c>
      <c r="J78" s="60" t="str">
        <f>IF(J10="","",J10)</f>
        <v>13. 1. 2020</v>
      </c>
      <c r="K78" s="37"/>
      <c r="L78" s="105"/>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104"/>
      <c r="J79" s="37"/>
      <c r="K79" s="37"/>
      <c r="L79" s="105"/>
      <c r="S79" s="35"/>
      <c r="T79" s="35"/>
      <c r="U79" s="35"/>
      <c r="V79" s="35"/>
      <c r="W79" s="35"/>
      <c r="X79" s="35"/>
      <c r="Y79" s="35"/>
      <c r="Z79" s="35"/>
      <c r="AA79" s="35"/>
      <c r="AB79" s="35"/>
      <c r="AC79" s="35"/>
      <c r="AD79" s="35"/>
      <c r="AE79" s="35"/>
    </row>
    <row r="80" spans="1:31" s="2" customFormat="1" ht="15.2" customHeight="1">
      <c r="A80" s="35"/>
      <c r="B80" s="36"/>
      <c r="C80" s="30" t="s">
        <v>25</v>
      </c>
      <c r="D80" s="37"/>
      <c r="E80" s="37"/>
      <c r="F80" s="28" t="str">
        <f>E13</f>
        <v xml:space="preserve"> </v>
      </c>
      <c r="G80" s="37"/>
      <c r="H80" s="37"/>
      <c r="I80" s="107" t="s">
        <v>30</v>
      </c>
      <c r="J80" s="33" t="str">
        <f>E19</f>
        <v xml:space="preserve"> </v>
      </c>
      <c r="K80" s="37"/>
      <c r="L80" s="105"/>
      <c r="S80" s="35"/>
      <c r="T80" s="35"/>
      <c r="U80" s="35"/>
      <c r="V80" s="35"/>
      <c r="W80" s="35"/>
      <c r="X80" s="35"/>
      <c r="Y80" s="35"/>
      <c r="Z80" s="35"/>
      <c r="AA80" s="35"/>
      <c r="AB80" s="35"/>
      <c r="AC80" s="35"/>
      <c r="AD80" s="35"/>
      <c r="AE80" s="35"/>
    </row>
    <row r="81" spans="1:31" s="2" customFormat="1" ht="15.2" customHeight="1">
      <c r="A81" s="35"/>
      <c r="B81" s="36"/>
      <c r="C81" s="30" t="s">
        <v>28</v>
      </c>
      <c r="D81" s="37"/>
      <c r="E81" s="37"/>
      <c r="F81" s="28" t="str">
        <f>IF(E16="","",E16)</f>
        <v>Vyplň údaj</v>
      </c>
      <c r="G81" s="37"/>
      <c r="H81" s="37"/>
      <c r="I81" s="107" t="s">
        <v>32</v>
      </c>
      <c r="J81" s="33" t="str">
        <f>E22</f>
        <v xml:space="preserve"> </v>
      </c>
      <c r="K81" s="37"/>
      <c r="L81" s="105"/>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104"/>
      <c r="J82" s="37"/>
      <c r="K82" s="37"/>
      <c r="L82" s="105"/>
      <c r="S82" s="35"/>
      <c r="T82" s="35"/>
      <c r="U82" s="35"/>
      <c r="V82" s="35"/>
      <c r="W82" s="35"/>
      <c r="X82" s="35"/>
      <c r="Y82" s="35"/>
      <c r="Z82" s="35"/>
      <c r="AA82" s="35"/>
      <c r="AB82" s="35"/>
      <c r="AC82" s="35"/>
      <c r="AD82" s="35"/>
      <c r="AE82" s="35"/>
    </row>
    <row r="83" spans="1:31" s="11" customFormat="1" ht="29.25" customHeight="1">
      <c r="A83" s="155"/>
      <c r="B83" s="156"/>
      <c r="C83" s="157" t="s">
        <v>94</v>
      </c>
      <c r="D83" s="158" t="s">
        <v>54</v>
      </c>
      <c r="E83" s="158" t="s">
        <v>50</v>
      </c>
      <c r="F83" s="158" t="s">
        <v>51</v>
      </c>
      <c r="G83" s="158" t="s">
        <v>95</v>
      </c>
      <c r="H83" s="158" t="s">
        <v>96</v>
      </c>
      <c r="I83" s="159" t="s">
        <v>97</v>
      </c>
      <c r="J83" s="158" t="s">
        <v>80</v>
      </c>
      <c r="K83" s="160" t="s">
        <v>98</v>
      </c>
      <c r="L83" s="161"/>
      <c r="M83" s="69" t="s">
        <v>19</v>
      </c>
      <c r="N83" s="70" t="s">
        <v>39</v>
      </c>
      <c r="O83" s="70" t="s">
        <v>99</v>
      </c>
      <c r="P83" s="70" t="s">
        <v>100</v>
      </c>
      <c r="Q83" s="70" t="s">
        <v>101</v>
      </c>
      <c r="R83" s="70" t="s">
        <v>102</v>
      </c>
      <c r="S83" s="70" t="s">
        <v>103</v>
      </c>
      <c r="T83" s="71" t="s">
        <v>104</v>
      </c>
      <c r="U83" s="155"/>
      <c r="V83" s="155"/>
      <c r="W83" s="155"/>
      <c r="X83" s="155"/>
      <c r="Y83" s="155"/>
      <c r="Z83" s="155"/>
      <c r="AA83" s="155"/>
      <c r="AB83" s="155"/>
      <c r="AC83" s="155"/>
      <c r="AD83" s="155"/>
      <c r="AE83" s="155"/>
    </row>
    <row r="84" spans="1:63" s="2" customFormat="1" ht="22.9" customHeight="1">
      <c r="A84" s="35"/>
      <c r="B84" s="36"/>
      <c r="C84" s="76" t="s">
        <v>105</v>
      </c>
      <c r="D84" s="37"/>
      <c r="E84" s="37"/>
      <c r="F84" s="37"/>
      <c r="G84" s="37"/>
      <c r="H84" s="37"/>
      <c r="I84" s="104"/>
      <c r="J84" s="162">
        <f>BK84</f>
        <v>0</v>
      </c>
      <c r="K84" s="37"/>
      <c r="L84" s="40"/>
      <c r="M84" s="72"/>
      <c r="N84" s="163"/>
      <c r="O84" s="73"/>
      <c r="P84" s="164">
        <f>P85+P211</f>
        <v>0</v>
      </c>
      <c r="Q84" s="73"/>
      <c r="R84" s="164">
        <f>R85+R211</f>
        <v>10.140863000000001</v>
      </c>
      <c r="S84" s="73"/>
      <c r="T84" s="165">
        <f>T85+T211</f>
        <v>218.601</v>
      </c>
      <c r="U84" s="35"/>
      <c r="V84" s="35"/>
      <c r="W84" s="35"/>
      <c r="X84" s="35"/>
      <c r="Y84" s="35"/>
      <c r="Z84" s="35"/>
      <c r="AA84" s="35"/>
      <c r="AB84" s="35"/>
      <c r="AC84" s="35"/>
      <c r="AD84" s="35"/>
      <c r="AE84" s="35"/>
      <c r="AT84" s="18" t="s">
        <v>68</v>
      </c>
      <c r="AU84" s="18" t="s">
        <v>81</v>
      </c>
      <c r="BK84" s="166">
        <f>BK85+BK211</f>
        <v>0</v>
      </c>
    </row>
    <row r="85" spans="2:63" s="12" customFormat="1" ht="25.9" customHeight="1">
      <c r="B85" s="167"/>
      <c r="C85" s="168"/>
      <c r="D85" s="169" t="s">
        <v>68</v>
      </c>
      <c r="E85" s="170" t="s">
        <v>106</v>
      </c>
      <c r="F85" s="170" t="s">
        <v>107</v>
      </c>
      <c r="G85" s="168"/>
      <c r="H85" s="168"/>
      <c r="I85" s="171"/>
      <c r="J85" s="172">
        <f>BK85</f>
        <v>0</v>
      </c>
      <c r="K85" s="168"/>
      <c r="L85" s="173"/>
      <c r="M85" s="174"/>
      <c r="N85" s="175"/>
      <c r="O85" s="175"/>
      <c r="P85" s="176">
        <f>P86+P108+P114+P139+P146+P192</f>
        <v>0</v>
      </c>
      <c r="Q85" s="175"/>
      <c r="R85" s="176">
        <f>R86+R108+R114+R139+R146+R192</f>
        <v>10.140863000000001</v>
      </c>
      <c r="S85" s="175"/>
      <c r="T85" s="177">
        <f>T86+T108+T114+T139+T146+T192</f>
        <v>218.601</v>
      </c>
      <c r="AR85" s="178" t="s">
        <v>74</v>
      </c>
      <c r="AT85" s="179" t="s">
        <v>68</v>
      </c>
      <c r="AU85" s="179" t="s">
        <v>69</v>
      </c>
      <c r="AY85" s="178" t="s">
        <v>108</v>
      </c>
      <c r="BK85" s="180">
        <f>BK86+BK108+BK114+BK139+BK146+BK192</f>
        <v>0</v>
      </c>
    </row>
    <row r="86" spans="2:63" s="12" customFormat="1" ht="22.9" customHeight="1">
      <c r="B86" s="167"/>
      <c r="C86" s="168"/>
      <c r="D86" s="169" t="s">
        <v>68</v>
      </c>
      <c r="E86" s="181" t="s">
        <v>74</v>
      </c>
      <c r="F86" s="181" t="s">
        <v>109</v>
      </c>
      <c r="G86" s="168"/>
      <c r="H86" s="168"/>
      <c r="I86" s="171"/>
      <c r="J86" s="182">
        <f>BK86</f>
        <v>0</v>
      </c>
      <c r="K86" s="168"/>
      <c r="L86" s="173"/>
      <c r="M86" s="174"/>
      <c r="N86" s="175"/>
      <c r="O86" s="175"/>
      <c r="P86" s="176">
        <f>SUM(P87:P107)</f>
        <v>0</v>
      </c>
      <c r="Q86" s="175"/>
      <c r="R86" s="176">
        <f>SUM(R87:R107)</f>
        <v>0.0405</v>
      </c>
      <c r="S86" s="175"/>
      <c r="T86" s="177">
        <f>SUM(T87:T107)</f>
        <v>209.601</v>
      </c>
      <c r="AR86" s="178" t="s">
        <v>74</v>
      </c>
      <c r="AT86" s="179" t="s">
        <v>68</v>
      </c>
      <c r="AU86" s="179" t="s">
        <v>74</v>
      </c>
      <c r="AY86" s="178" t="s">
        <v>108</v>
      </c>
      <c r="BK86" s="180">
        <f>SUM(BK87:BK107)</f>
        <v>0</v>
      </c>
    </row>
    <row r="87" spans="1:65" s="2" customFormat="1" ht="33" customHeight="1">
      <c r="A87" s="35"/>
      <c r="B87" s="36"/>
      <c r="C87" s="183" t="s">
        <v>74</v>
      </c>
      <c r="D87" s="183" t="s">
        <v>110</v>
      </c>
      <c r="E87" s="184" t="s">
        <v>111</v>
      </c>
      <c r="F87" s="185" t="s">
        <v>112</v>
      </c>
      <c r="G87" s="186" t="s">
        <v>113</v>
      </c>
      <c r="H87" s="187">
        <v>63</v>
      </c>
      <c r="I87" s="188"/>
      <c r="J87" s="189">
        <f>ROUND(I87*H87,2)</f>
        <v>0</v>
      </c>
      <c r="K87" s="185" t="s">
        <v>114</v>
      </c>
      <c r="L87" s="40"/>
      <c r="M87" s="190" t="s">
        <v>19</v>
      </c>
      <c r="N87" s="191" t="s">
        <v>40</v>
      </c>
      <c r="O87" s="65"/>
      <c r="P87" s="192">
        <f>O87*H87</f>
        <v>0</v>
      </c>
      <c r="Q87" s="192">
        <v>0</v>
      </c>
      <c r="R87" s="192">
        <f>Q87*H87</f>
        <v>0</v>
      </c>
      <c r="S87" s="192">
        <v>0.417</v>
      </c>
      <c r="T87" s="193">
        <f>S87*H87</f>
        <v>26.270999999999997</v>
      </c>
      <c r="U87" s="35"/>
      <c r="V87" s="35"/>
      <c r="W87" s="35"/>
      <c r="X87" s="35"/>
      <c r="Y87" s="35"/>
      <c r="Z87" s="35"/>
      <c r="AA87" s="35"/>
      <c r="AB87" s="35"/>
      <c r="AC87" s="35"/>
      <c r="AD87" s="35"/>
      <c r="AE87" s="35"/>
      <c r="AR87" s="194" t="s">
        <v>115</v>
      </c>
      <c r="AT87" s="194" t="s">
        <v>110</v>
      </c>
      <c r="AU87" s="194" t="s">
        <v>76</v>
      </c>
      <c r="AY87" s="18" t="s">
        <v>108</v>
      </c>
      <c r="BE87" s="195">
        <f>IF(N87="základní",J87,0)</f>
        <v>0</v>
      </c>
      <c r="BF87" s="195">
        <f>IF(N87="snížená",J87,0)</f>
        <v>0</v>
      </c>
      <c r="BG87" s="195">
        <f>IF(N87="zákl. přenesená",J87,0)</f>
        <v>0</v>
      </c>
      <c r="BH87" s="195">
        <f>IF(N87="sníž. přenesená",J87,0)</f>
        <v>0</v>
      </c>
      <c r="BI87" s="195">
        <f>IF(N87="nulová",J87,0)</f>
        <v>0</v>
      </c>
      <c r="BJ87" s="18" t="s">
        <v>74</v>
      </c>
      <c r="BK87" s="195">
        <f>ROUND(I87*H87,2)</f>
        <v>0</v>
      </c>
      <c r="BL87" s="18" t="s">
        <v>115</v>
      </c>
      <c r="BM87" s="194" t="s">
        <v>116</v>
      </c>
    </row>
    <row r="88" spans="1:47" s="2" customFormat="1" ht="117">
      <c r="A88" s="35"/>
      <c r="B88" s="36"/>
      <c r="C88" s="37"/>
      <c r="D88" s="196" t="s">
        <v>117</v>
      </c>
      <c r="E88" s="37"/>
      <c r="F88" s="197" t="s">
        <v>118</v>
      </c>
      <c r="G88" s="37"/>
      <c r="H88" s="37"/>
      <c r="I88" s="104"/>
      <c r="J88" s="37"/>
      <c r="K88" s="37"/>
      <c r="L88" s="40"/>
      <c r="M88" s="198"/>
      <c r="N88" s="199"/>
      <c r="O88" s="65"/>
      <c r="P88" s="65"/>
      <c r="Q88" s="65"/>
      <c r="R88" s="65"/>
      <c r="S88" s="65"/>
      <c r="T88" s="66"/>
      <c r="U88" s="35"/>
      <c r="V88" s="35"/>
      <c r="W88" s="35"/>
      <c r="X88" s="35"/>
      <c r="Y88" s="35"/>
      <c r="Z88" s="35"/>
      <c r="AA88" s="35"/>
      <c r="AB88" s="35"/>
      <c r="AC88" s="35"/>
      <c r="AD88" s="35"/>
      <c r="AE88" s="35"/>
      <c r="AT88" s="18" t="s">
        <v>117</v>
      </c>
      <c r="AU88" s="18" t="s">
        <v>76</v>
      </c>
    </row>
    <row r="89" spans="1:47" s="2" customFormat="1" ht="39">
      <c r="A89" s="35"/>
      <c r="B89" s="36"/>
      <c r="C89" s="37"/>
      <c r="D89" s="196" t="s">
        <v>119</v>
      </c>
      <c r="E89" s="37"/>
      <c r="F89" s="197" t="s">
        <v>120</v>
      </c>
      <c r="G89" s="37"/>
      <c r="H89" s="37"/>
      <c r="I89" s="104"/>
      <c r="J89" s="37"/>
      <c r="K89" s="37"/>
      <c r="L89" s="40"/>
      <c r="M89" s="198"/>
      <c r="N89" s="199"/>
      <c r="O89" s="65"/>
      <c r="P89" s="65"/>
      <c r="Q89" s="65"/>
      <c r="R89" s="65"/>
      <c r="S89" s="65"/>
      <c r="T89" s="66"/>
      <c r="U89" s="35"/>
      <c r="V89" s="35"/>
      <c r="W89" s="35"/>
      <c r="X89" s="35"/>
      <c r="Y89" s="35"/>
      <c r="Z89" s="35"/>
      <c r="AA89" s="35"/>
      <c r="AB89" s="35"/>
      <c r="AC89" s="35"/>
      <c r="AD89" s="35"/>
      <c r="AE89" s="35"/>
      <c r="AT89" s="18" t="s">
        <v>119</v>
      </c>
      <c r="AU89" s="18" t="s">
        <v>76</v>
      </c>
    </row>
    <row r="90" spans="1:65" s="2" customFormat="1" ht="33" customHeight="1">
      <c r="A90" s="35"/>
      <c r="B90" s="36"/>
      <c r="C90" s="183" t="s">
        <v>76</v>
      </c>
      <c r="D90" s="183" t="s">
        <v>110</v>
      </c>
      <c r="E90" s="184" t="s">
        <v>121</v>
      </c>
      <c r="F90" s="185" t="s">
        <v>122</v>
      </c>
      <c r="G90" s="186" t="s">
        <v>113</v>
      </c>
      <c r="H90" s="187">
        <v>63</v>
      </c>
      <c r="I90" s="188"/>
      <c r="J90" s="189">
        <f>ROUND(I90*H90,2)</f>
        <v>0</v>
      </c>
      <c r="K90" s="185" t="s">
        <v>114</v>
      </c>
      <c r="L90" s="40"/>
      <c r="M90" s="190" t="s">
        <v>19</v>
      </c>
      <c r="N90" s="191" t="s">
        <v>40</v>
      </c>
      <c r="O90" s="65"/>
      <c r="P90" s="192">
        <f>O90*H90</f>
        <v>0</v>
      </c>
      <c r="Q90" s="192">
        <v>0</v>
      </c>
      <c r="R90" s="192">
        <f>Q90*H90</f>
        <v>0</v>
      </c>
      <c r="S90" s="192">
        <v>0.63</v>
      </c>
      <c r="T90" s="193">
        <f>S90*H90</f>
        <v>39.69</v>
      </c>
      <c r="U90" s="35"/>
      <c r="V90" s="35"/>
      <c r="W90" s="35"/>
      <c r="X90" s="35"/>
      <c r="Y90" s="35"/>
      <c r="Z90" s="35"/>
      <c r="AA90" s="35"/>
      <c r="AB90" s="35"/>
      <c r="AC90" s="35"/>
      <c r="AD90" s="35"/>
      <c r="AE90" s="35"/>
      <c r="AR90" s="194" t="s">
        <v>115</v>
      </c>
      <c r="AT90" s="194" t="s">
        <v>110</v>
      </c>
      <c r="AU90" s="194" t="s">
        <v>76</v>
      </c>
      <c r="AY90" s="18" t="s">
        <v>108</v>
      </c>
      <c r="BE90" s="195">
        <f>IF(N90="základní",J90,0)</f>
        <v>0</v>
      </c>
      <c r="BF90" s="195">
        <f>IF(N90="snížená",J90,0)</f>
        <v>0</v>
      </c>
      <c r="BG90" s="195">
        <f>IF(N90="zákl. přenesená",J90,0)</f>
        <v>0</v>
      </c>
      <c r="BH90" s="195">
        <f>IF(N90="sníž. přenesená",J90,0)</f>
        <v>0</v>
      </c>
      <c r="BI90" s="195">
        <f>IF(N90="nulová",J90,0)</f>
        <v>0</v>
      </c>
      <c r="BJ90" s="18" t="s">
        <v>74</v>
      </c>
      <c r="BK90" s="195">
        <f>ROUND(I90*H90,2)</f>
        <v>0</v>
      </c>
      <c r="BL90" s="18" t="s">
        <v>115</v>
      </c>
      <c r="BM90" s="194" t="s">
        <v>123</v>
      </c>
    </row>
    <row r="91" spans="1:47" s="2" customFormat="1" ht="175.5">
      <c r="A91" s="35"/>
      <c r="B91" s="36"/>
      <c r="C91" s="37"/>
      <c r="D91" s="196" t="s">
        <v>117</v>
      </c>
      <c r="E91" s="37"/>
      <c r="F91" s="197" t="s">
        <v>124</v>
      </c>
      <c r="G91" s="37"/>
      <c r="H91" s="37"/>
      <c r="I91" s="104"/>
      <c r="J91" s="37"/>
      <c r="K91" s="37"/>
      <c r="L91" s="40"/>
      <c r="M91" s="198"/>
      <c r="N91" s="199"/>
      <c r="O91" s="65"/>
      <c r="P91" s="65"/>
      <c r="Q91" s="65"/>
      <c r="R91" s="65"/>
      <c r="S91" s="65"/>
      <c r="T91" s="66"/>
      <c r="U91" s="35"/>
      <c r="V91" s="35"/>
      <c r="W91" s="35"/>
      <c r="X91" s="35"/>
      <c r="Y91" s="35"/>
      <c r="Z91" s="35"/>
      <c r="AA91" s="35"/>
      <c r="AB91" s="35"/>
      <c r="AC91" s="35"/>
      <c r="AD91" s="35"/>
      <c r="AE91" s="35"/>
      <c r="AT91" s="18" t="s">
        <v>117</v>
      </c>
      <c r="AU91" s="18" t="s">
        <v>76</v>
      </c>
    </row>
    <row r="92" spans="1:65" s="2" customFormat="1" ht="33" customHeight="1">
      <c r="A92" s="35"/>
      <c r="B92" s="36"/>
      <c r="C92" s="183" t="s">
        <v>125</v>
      </c>
      <c r="D92" s="183" t="s">
        <v>110</v>
      </c>
      <c r="E92" s="184" t="s">
        <v>126</v>
      </c>
      <c r="F92" s="185" t="s">
        <v>127</v>
      </c>
      <c r="G92" s="186" t="s">
        <v>113</v>
      </c>
      <c r="H92" s="187">
        <v>90</v>
      </c>
      <c r="I92" s="188"/>
      <c r="J92" s="189">
        <f>ROUND(I92*H92,2)</f>
        <v>0</v>
      </c>
      <c r="K92" s="185" t="s">
        <v>114</v>
      </c>
      <c r="L92" s="40"/>
      <c r="M92" s="190" t="s">
        <v>19</v>
      </c>
      <c r="N92" s="191" t="s">
        <v>40</v>
      </c>
      <c r="O92" s="65"/>
      <c r="P92" s="192">
        <f>O92*H92</f>
        <v>0</v>
      </c>
      <c r="Q92" s="192">
        <v>0</v>
      </c>
      <c r="R92" s="192">
        <f>Q92*H92</f>
        <v>0</v>
      </c>
      <c r="S92" s="192">
        <v>0.316</v>
      </c>
      <c r="T92" s="193">
        <f>S92*H92</f>
        <v>28.44</v>
      </c>
      <c r="U92" s="35"/>
      <c r="V92" s="35"/>
      <c r="W92" s="35"/>
      <c r="X92" s="35"/>
      <c r="Y92" s="35"/>
      <c r="Z92" s="35"/>
      <c r="AA92" s="35"/>
      <c r="AB92" s="35"/>
      <c r="AC92" s="35"/>
      <c r="AD92" s="35"/>
      <c r="AE92" s="35"/>
      <c r="AR92" s="194" t="s">
        <v>115</v>
      </c>
      <c r="AT92" s="194" t="s">
        <v>110</v>
      </c>
      <c r="AU92" s="194" t="s">
        <v>76</v>
      </c>
      <c r="AY92" s="18" t="s">
        <v>108</v>
      </c>
      <c r="BE92" s="195">
        <f>IF(N92="základní",J92,0)</f>
        <v>0</v>
      </c>
      <c r="BF92" s="195">
        <f>IF(N92="snížená",J92,0)</f>
        <v>0</v>
      </c>
      <c r="BG92" s="195">
        <f>IF(N92="zákl. přenesená",J92,0)</f>
        <v>0</v>
      </c>
      <c r="BH92" s="195">
        <f>IF(N92="sníž. přenesená",J92,0)</f>
        <v>0</v>
      </c>
      <c r="BI92" s="195">
        <f>IF(N92="nulová",J92,0)</f>
        <v>0</v>
      </c>
      <c r="BJ92" s="18" t="s">
        <v>74</v>
      </c>
      <c r="BK92" s="195">
        <f>ROUND(I92*H92,2)</f>
        <v>0</v>
      </c>
      <c r="BL92" s="18" t="s">
        <v>115</v>
      </c>
      <c r="BM92" s="194" t="s">
        <v>128</v>
      </c>
    </row>
    <row r="93" spans="1:47" s="2" customFormat="1" ht="175.5">
      <c r="A93" s="35"/>
      <c r="B93" s="36"/>
      <c r="C93" s="37"/>
      <c r="D93" s="196" t="s">
        <v>117</v>
      </c>
      <c r="E93" s="37"/>
      <c r="F93" s="197" t="s">
        <v>124</v>
      </c>
      <c r="G93" s="37"/>
      <c r="H93" s="37"/>
      <c r="I93" s="104"/>
      <c r="J93" s="37"/>
      <c r="K93" s="37"/>
      <c r="L93" s="40"/>
      <c r="M93" s="198"/>
      <c r="N93" s="199"/>
      <c r="O93" s="65"/>
      <c r="P93" s="65"/>
      <c r="Q93" s="65"/>
      <c r="R93" s="65"/>
      <c r="S93" s="65"/>
      <c r="T93" s="66"/>
      <c r="U93" s="35"/>
      <c r="V93" s="35"/>
      <c r="W93" s="35"/>
      <c r="X93" s="35"/>
      <c r="Y93" s="35"/>
      <c r="Z93" s="35"/>
      <c r="AA93" s="35"/>
      <c r="AB93" s="35"/>
      <c r="AC93" s="35"/>
      <c r="AD93" s="35"/>
      <c r="AE93" s="35"/>
      <c r="AT93" s="18" t="s">
        <v>117</v>
      </c>
      <c r="AU93" s="18" t="s">
        <v>76</v>
      </c>
    </row>
    <row r="94" spans="1:47" s="2" customFormat="1" ht="39">
      <c r="A94" s="35"/>
      <c r="B94" s="36"/>
      <c r="C94" s="37"/>
      <c r="D94" s="196" t="s">
        <v>119</v>
      </c>
      <c r="E94" s="37"/>
      <c r="F94" s="197" t="s">
        <v>129</v>
      </c>
      <c r="G94" s="37"/>
      <c r="H94" s="37"/>
      <c r="I94" s="104"/>
      <c r="J94" s="37"/>
      <c r="K94" s="37"/>
      <c r="L94" s="40"/>
      <c r="M94" s="198"/>
      <c r="N94" s="199"/>
      <c r="O94" s="65"/>
      <c r="P94" s="65"/>
      <c r="Q94" s="65"/>
      <c r="R94" s="65"/>
      <c r="S94" s="65"/>
      <c r="T94" s="66"/>
      <c r="U94" s="35"/>
      <c r="V94" s="35"/>
      <c r="W94" s="35"/>
      <c r="X94" s="35"/>
      <c r="Y94" s="35"/>
      <c r="Z94" s="35"/>
      <c r="AA94" s="35"/>
      <c r="AB94" s="35"/>
      <c r="AC94" s="35"/>
      <c r="AD94" s="35"/>
      <c r="AE94" s="35"/>
      <c r="AT94" s="18" t="s">
        <v>119</v>
      </c>
      <c r="AU94" s="18" t="s">
        <v>76</v>
      </c>
    </row>
    <row r="95" spans="2:51" s="13" customFormat="1" ht="11.25">
      <c r="B95" s="200"/>
      <c r="C95" s="201"/>
      <c r="D95" s="196" t="s">
        <v>130</v>
      </c>
      <c r="E95" s="202" t="s">
        <v>19</v>
      </c>
      <c r="F95" s="203" t="s">
        <v>131</v>
      </c>
      <c r="G95" s="201"/>
      <c r="H95" s="204">
        <v>90</v>
      </c>
      <c r="I95" s="205"/>
      <c r="J95" s="201"/>
      <c r="K95" s="201"/>
      <c r="L95" s="206"/>
      <c r="M95" s="207"/>
      <c r="N95" s="208"/>
      <c r="O95" s="208"/>
      <c r="P95" s="208"/>
      <c r="Q95" s="208"/>
      <c r="R95" s="208"/>
      <c r="S95" s="208"/>
      <c r="T95" s="209"/>
      <c r="AT95" s="210" t="s">
        <v>130</v>
      </c>
      <c r="AU95" s="210" t="s">
        <v>76</v>
      </c>
      <c r="AV95" s="13" t="s">
        <v>76</v>
      </c>
      <c r="AW95" s="13" t="s">
        <v>31</v>
      </c>
      <c r="AX95" s="13" t="s">
        <v>74</v>
      </c>
      <c r="AY95" s="210" t="s">
        <v>108</v>
      </c>
    </row>
    <row r="96" spans="1:65" s="2" customFormat="1" ht="21.75" customHeight="1">
      <c r="A96" s="35"/>
      <c r="B96" s="36"/>
      <c r="C96" s="183" t="s">
        <v>115</v>
      </c>
      <c r="D96" s="183" t="s">
        <v>110</v>
      </c>
      <c r="E96" s="184" t="s">
        <v>132</v>
      </c>
      <c r="F96" s="185" t="s">
        <v>133</v>
      </c>
      <c r="G96" s="186" t="s">
        <v>113</v>
      </c>
      <c r="H96" s="187">
        <v>450</v>
      </c>
      <c r="I96" s="188"/>
      <c r="J96" s="189">
        <f>ROUND(I96*H96,2)</f>
        <v>0</v>
      </c>
      <c r="K96" s="185" t="s">
        <v>114</v>
      </c>
      <c r="L96" s="40"/>
      <c r="M96" s="190" t="s">
        <v>19</v>
      </c>
      <c r="N96" s="191" t="s">
        <v>40</v>
      </c>
      <c r="O96" s="65"/>
      <c r="P96" s="192">
        <f>O96*H96</f>
        <v>0</v>
      </c>
      <c r="Q96" s="192">
        <v>9E-05</v>
      </c>
      <c r="R96" s="192">
        <f>Q96*H96</f>
        <v>0.0405</v>
      </c>
      <c r="S96" s="192">
        <v>0.256</v>
      </c>
      <c r="T96" s="193">
        <f>S96*H96</f>
        <v>115.2</v>
      </c>
      <c r="U96" s="35"/>
      <c r="V96" s="35"/>
      <c r="W96" s="35"/>
      <c r="X96" s="35"/>
      <c r="Y96" s="35"/>
      <c r="Z96" s="35"/>
      <c r="AA96" s="35"/>
      <c r="AB96" s="35"/>
      <c r="AC96" s="35"/>
      <c r="AD96" s="35"/>
      <c r="AE96" s="35"/>
      <c r="AR96" s="194" t="s">
        <v>115</v>
      </c>
      <c r="AT96" s="194" t="s">
        <v>110</v>
      </c>
      <c r="AU96" s="194" t="s">
        <v>76</v>
      </c>
      <c r="AY96" s="18" t="s">
        <v>108</v>
      </c>
      <c r="BE96" s="195">
        <f>IF(N96="základní",J96,0)</f>
        <v>0</v>
      </c>
      <c r="BF96" s="195">
        <f>IF(N96="snížená",J96,0)</f>
        <v>0</v>
      </c>
      <c r="BG96" s="195">
        <f>IF(N96="zákl. přenesená",J96,0)</f>
        <v>0</v>
      </c>
      <c r="BH96" s="195">
        <f>IF(N96="sníž. přenesená",J96,0)</f>
        <v>0</v>
      </c>
      <c r="BI96" s="195">
        <f>IF(N96="nulová",J96,0)</f>
        <v>0</v>
      </c>
      <c r="BJ96" s="18" t="s">
        <v>74</v>
      </c>
      <c r="BK96" s="195">
        <f>ROUND(I96*H96,2)</f>
        <v>0</v>
      </c>
      <c r="BL96" s="18" t="s">
        <v>115</v>
      </c>
      <c r="BM96" s="194" t="s">
        <v>134</v>
      </c>
    </row>
    <row r="97" spans="1:47" s="2" customFormat="1" ht="195">
      <c r="A97" s="35"/>
      <c r="B97" s="36"/>
      <c r="C97" s="37"/>
      <c r="D97" s="196" t="s">
        <v>117</v>
      </c>
      <c r="E97" s="37"/>
      <c r="F97" s="197" t="s">
        <v>135</v>
      </c>
      <c r="G97" s="37"/>
      <c r="H97" s="37"/>
      <c r="I97" s="104"/>
      <c r="J97" s="37"/>
      <c r="K97" s="37"/>
      <c r="L97" s="40"/>
      <c r="M97" s="198"/>
      <c r="N97" s="199"/>
      <c r="O97" s="65"/>
      <c r="P97" s="65"/>
      <c r="Q97" s="65"/>
      <c r="R97" s="65"/>
      <c r="S97" s="65"/>
      <c r="T97" s="66"/>
      <c r="U97" s="35"/>
      <c r="V97" s="35"/>
      <c r="W97" s="35"/>
      <c r="X97" s="35"/>
      <c r="Y97" s="35"/>
      <c r="Z97" s="35"/>
      <c r="AA97" s="35"/>
      <c r="AB97" s="35"/>
      <c r="AC97" s="35"/>
      <c r="AD97" s="35"/>
      <c r="AE97" s="35"/>
      <c r="AT97" s="18" t="s">
        <v>117</v>
      </c>
      <c r="AU97" s="18" t="s">
        <v>76</v>
      </c>
    </row>
    <row r="98" spans="1:65" s="2" customFormat="1" ht="16.5" customHeight="1">
      <c r="A98" s="35"/>
      <c r="B98" s="36"/>
      <c r="C98" s="183" t="s">
        <v>136</v>
      </c>
      <c r="D98" s="183" t="s">
        <v>110</v>
      </c>
      <c r="E98" s="184" t="s">
        <v>137</v>
      </c>
      <c r="F98" s="185" t="s">
        <v>138</v>
      </c>
      <c r="G98" s="186" t="s">
        <v>139</v>
      </c>
      <c r="H98" s="187">
        <v>46.53</v>
      </c>
      <c r="I98" s="188"/>
      <c r="J98" s="189">
        <f>ROUND(I98*H98,2)</f>
        <v>0</v>
      </c>
      <c r="K98" s="185" t="s">
        <v>114</v>
      </c>
      <c r="L98" s="40"/>
      <c r="M98" s="190" t="s">
        <v>19</v>
      </c>
      <c r="N98" s="191" t="s">
        <v>40</v>
      </c>
      <c r="O98" s="65"/>
      <c r="P98" s="192">
        <f>O98*H98</f>
        <v>0</v>
      </c>
      <c r="Q98" s="192">
        <v>0</v>
      </c>
      <c r="R98" s="192">
        <f>Q98*H98</f>
        <v>0</v>
      </c>
      <c r="S98" s="192">
        <v>0</v>
      </c>
      <c r="T98" s="193">
        <f>S98*H98</f>
        <v>0</v>
      </c>
      <c r="U98" s="35"/>
      <c r="V98" s="35"/>
      <c r="W98" s="35"/>
      <c r="X98" s="35"/>
      <c r="Y98" s="35"/>
      <c r="Z98" s="35"/>
      <c r="AA98" s="35"/>
      <c r="AB98" s="35"/>
      <c r="AC98" s="35"/>
      <c r="AD98" s="35"/>
      <c r="AE98" s="35"/>
      <c r="AR98" s="194" t="s">
        <v>115</v>
      </c>
      <c r="AT98" s="194" t="s">
        <v>110</v>
      </c>
      <c r="AU98" s="194" t="s">
        <v>76</v>
      </c>
      <c r="AY98" s="18" t="s">
        <v>108</v>
      </c>
      <c r="BE98" s="195">
        <f>IF(N98="základní",J98,0)</f>
        <v>0</v>
      </c>
      <c r="BF98" s="195">
        <f>IF(N98="snížená",J98,0)</f>
        <v>0</v>
      </c>
      <c r="BG98" s="195">
        <f>IF(N98="zákl. přenesená",J98,0)</f>
        <v>0</v>
      </c>
      <c r="BH98" s="195">
        <f>IF(N98="sníž. přenesená",J98,0)</f>
        <v>0</v>
      </c>
      <c r="BI98" s="195">
        <f>IF(N98="nulová",J98,0)</f>
        <v>0</v>
      </c>
      <c r="BJ98" s="18" t="s">
        <v>74</v>
      </c>
      <c r="BK98" s="195">
        <f>ROUND(I98*H98,2)</f>
        <v>0</v>
      </c>
      <c r="BL98" s="18" t="s">
        <v>115</v>
      </c>
      <c r="BM98" s="194" t="s">
        <v>140</v>
      </c>
    </row>
    <row r="99" spans="1:47" s="2" customFormat="1" ht="29.25">
      <c r="A99" s="35"/>
      <c r="B99" s="36"/>
      <c r="C99" s="37"/>
      <c r="D99" s="196" t="s">
        <v>117</v>
      </c>
      <c r="E99" s="37"/>
      <c r="F99" s="197" t="s">
        <v>141</v>
      </c>
      <c r="G99" s="37"/>
      <c r="H99" s="37"/>
      <c r="I99" s="104"/>
      <c r="J99" s="37"/>
      <c r="K99" s="37"/>
      <c r="L99" s="40"/>
      <c r="M99" s="198"/>
      <c r="N99" s="199"/>
      <c r="O99" s="65"/>
      <c r="P99" s="65"/>
      <c r="Q99" s="65"/>
      <c r="R99" s="65"/>
      <c r="S99" s="65"/>
      <c r="T99" s="66"/>
      <c r="U99" s="35"/>
      <c r="V99" s="35"/>
      <c r="W99" s="35"/>
      <c r="X99" s="35"/>
      <c r="Y99" s="35"/>
      <c r="Z99" s="35"/>
      <c r="AA99" s="35"/>
      <c r="AB99" s="35"/>
      <c r="AC99" s="35"/>
      <c r="AD99" s="35"/>
      <c r="AE99" s="35"/>
      <c r="AT99" s="18" t="s">
        <v>117</v>
      </c>
      <c r="AU99" s="18" t="s">
        <v>76</v>
      </c>
    </row>
    <row r="100" spans="1:65" s="2" customFormat="1" ht="33" customHeight="1">
      <c r="A100" s="35"/>
      <c r="B100" s="36"/>
      <c r="C100" s="211" t="s">
        <v>142</v>
      </c>
      <c r="D100" s="211" t="s">
        <v>143</v>
      </c>
      <c r="E100" s="212" t="s">
        <v>144</v>
      </c>
      <c r="F100" s="213" t="s">
        <v>145</v>
      </c>
      <c r="G100" s="214" t="s">
        <v>139</v>
      </c>
      <c r="H100" s="215">
        <v>18.9</v>
      </c>
      <c r="I100" s="216"/>
      <c r="J100" s="217">
        <f>ROUND(I100*H100,2)</f>
        <v>0</v>
      </c>
      <c r="K100" s="213" t="s">
        <v>114</v>
      </c>
      <c r="L100" s="218"/>
      <c r="M100" s="219" t="s">
        <v>19</v>
      </c>
      <c r="N100" s="220" t="s">
        <v>40</v>
      </c>
      <c r="O100" s="65"/>
      <c r="P100" s="192">
        <f>O100*H100</f>
        <v>0</v>
      </c>
      <c r="Q100" s="192">
        <v>0</v>
      </c>
      <c r="R100" s="192">
        <f>Q100*H100</f>
        <v>0</v>
      </c>
      <c r="S100" s="192">
        <v>0</v>
      </c>
      <c r="T100" s="193">
        <f>S100*H100</f>
        <v>0</v>
      </c>
      <c r="U100" s="35"/>
      <c r="V100" s="35"/>
      <c r="W100" s="35"/>
      <c r="X100" s="35"/>
      <c r="Y100" s="35"/>
      <c r="Z100" s="35"/>
      <c r="AA100" s="35"/>
      <c r="AB100" s="35"/>
      <c r="AC100" s="35"/>
      <c r="AD100" s="35"/>
      <c r="AE100" s="35"/>
      <c r="AR100" s="194" t="s">
        <v>146</v>
      </c>
      <c r="AT100" s="194" t="s">
        <v>143</v>
      </c>
      <c r="AU100" s="194" t="s">
        <v>76</v>
      </c>
      <c r="AY100" s="18" t="s">
        <v>108</v>
      </c>
      <c r="BE100" s="195">
        <f>IF(N100="základní",J100,0)</f>
        <v>0</v>
      </c>
      <c r="BF100" s="195">
        <f>IF(N100="snížená",J100,0)</f>
        <v>0</v>
      </c>
      <c r="BG100" s="195">
        <f>IF(N100="zákl. přenesená",J100,0)</f>
        <v>0</v>
      </c>
      <c r="BH100" s="195">
        <f>IF(N100="sníž. přenesená",J100,0)</f>
        <v>0</v>
      </c>
      <c r="BI100" s="195">
        <f>IF(N100="nulová",J100,0)</f>
        <v>0</v>
      </c>
      <c r="BJ100" s="18" t="s">
        <v>74</v>
      </c>
      <c r="BK100" s="195">
        <f>ROUND(I100*H100,2)</f>
        <v>0</v>
      </c>
      <c r="BL100" s="18" t="s">
        <v>115</v>
      </c>
      <c r="BM100" s="194" t="s">
        <v>147</v>
      </c>
    </row>
    <row r="101" spans="2:51" s="13" customFormat="1" ht="11.25">
      <c r="B101" s="200"/>
      <c r="C101" s="201"/>
      <c r="D101" s="196" t="s">
        <v>130</v>
      </c>
      <c r="E101" s="202" t="s">
        <v>19</v>
      </c>
      <c r="F101" s="203" t="s">
        <v>148</v>
      </c>
      <c r="G101" s="201"/>
      <c r="H101" s="204">
        <v>18.9</v>
      </c>
      <c r="I101" s="205"/>
      <c r="J101" s="201"/>
      <c r="K101" s="201"/>
      <c r="L101" s="206"/>
      <c r="M101" s="207"/>
      <c r="N101" s="208"/>
      <c r="O101" s="208"/>
      <c r="P101" s="208"/>
      <c r="Q101" s="208"/>
      <c r="R101" s="208"/>
      <c r="S101" s="208"/>
      <c r="T101" s="209"/>
      <c r="AT101" s="210" t="s">
        <v>130</v>
      </c>
      <c r="AU101" s="210" t="s">
        <v>76</v>
      </c>
      <c r="AV101" s="13" t="s">
        <v>76</v>
      </c>
      <c r="AW101" s="13" t="s">
        <v>31</v>
      </c>
      <c r="AX101" s="13" t="s">
        <v>74</v>
      </c>
      <c r="AY101" s="210" t="s">
        <v>108</v>
      </c>
    </row>
    <row r="102" spans="1:65" s="2" customFormat="1" ht="33" customHeight="1">
      <c r="A102" s="35"/>
      <c r="B102" s="36"/>
      <c r="C102" s="183" t="s">
        <v>149</v>
      </c>
      <c r="D102" s="183" t="s">
        <v>110</v>
      </c>
      <c r="E102" s="184" t="s">
        <v>150</v>
      </c>
      <c r="F102" s="185" t="s">
        <v>151</v>
      </c>
      <c r="G102" s="186" t="s">
        <v>139</v>
      </c>
      <c r="H102" s="187">
        <v>46.53</v>
      </c>
      <c r="I102" s="188"/>
      <c r="J102" s="189">
        <f>ROUND(I102*H102,2)</f>
        <v>0</v>
      </c>
      <c r="K102" s="185" t="s">
        <v>114</v>
      </c>
      <c r="L102" s="40"/>
      <c r="M102" s="190" t="s">
        <v>19</v>
      </c>
      <c r="N102" s="191" t="s">
        <v>40</v>
      </c>
      <c r="O102" s="65"/>
      <c r="P102" s="192">
        <f>O102*H102</f>
        <v>0</v>
      </c>
      <c r="Q102" s="192">
        <v>0</v>
      </c>
      <c r="R102" s="192">
        <f>Q102*H102</f>
        <v>0</v>
      </c>
      <c r="S102" s="192">
        <v>0</v>
      </c>
      <c r="T102" s="193">
        <f>S102*H102</f>
        <v>0</v>
      </c>
      <c r="U102" s="35"/>
      <c r="V102" s="35"/>
      <c r="W102" s="35"/>
      <c r="X102" s="35"/>
      <c r="Y102" s="35"/>
      <c r="Z102" s="35"/>
      <c r="AA102" s="35"/>
      <c r="AB102" s="35"/>
      <c r="AC102" s="35"/>
      <c r="AD102" s="35"/>
      <c r="AE102" s="35"/>
      <c r="AR102" s="194" t="s">
        <v>115</v>
      </c>
      <c r="AT102" s="194" t="s">
        <v>110</v>
      </c>
      <c r="AU102" s="194" t="s">
        <v>76</v>
      </c>
      <c r="AY102" s="18" t="s">
        <v>108</v>
      </c>
      <c r="BE102" s="195">
        <f>IF(N102="základní",J102,0)</f>
        <v>0</v>
      </c>
      <c r="BF102" s="195">
        <f>IF(N102="snížená",J102,0)</f>
        <v>0</v>
      </c>
      <c r="BG102" s="195">
        <f>IF(N102="zákl. přenesená",J102,0)</f>
        <v>0</v>
      </c>
      <c r="BH102" s="195">
        <f>IF(N102="sníž. přenesená",J102,0)</f>
        <v>0</v>
      </c>
      <c r="BI102" s="195">
        <f>IF(N102="nulová",J102,0)</f>
        <v>0</v>
      </c>
      <c r="BJ102" s="18" t="s">
        <v>74</v>
      </c>
      <c r="BK102" s="195">
        <f>ROUND(I102*H102,2)</f>
        <v>0</v>
      </c>
      <c r="BL102" s="18" t="s">
        <v>115</v>
      </c>
      <c r="BM102" s="194" t="s">
        <v>152</v>
      </c>
    </row>
    <row r="103" spans="1:47" s="2" customFormat="1" ht="58.5">
      <c r="A103" s="35"/>
      <c r="B103" s="36"/>
      <c r="C103" s="37"/>
      <c r="D103" s="196" t="s">
        <v>117</v>
      </c>
      <c r="E103" s="37"/>
      <c r="F103" s="197" t="s">
        <v>153</v>
      </c>
      <c r="G103" s="37"/>
      <c r="H103" s="37"/>
      <c r="I103" s="104"/>
      <c r="J103" s="37"/>
      <c r="K103" s="37"/>
      <c r="L103" s="40"/>
      <c r="M103" s="198"/>
      <c r="N103" s="199"/>
      <c r="O103" s="65"/>
      <c r="P103" s="65"/>
      <c r="Q103" s="65"/>
      <c r="R103" s="65"/>
      <c r="S103" s="65"/>
      <c r="T103" s="66"/>
      <c r="U103" s="35"/>
      <c r="V103" s="35"/>
      <c r="W103" s="35"/>
      <c r="X103" s="35"/>
      <c r="Y103" s="35"/>
      <c r="Z103" s="35"/>
      <c r="AA103" s="35"/>
      <c r="AB103" s="35"/>
      <c r="AC103" s="35"/>
      <c r="AD103" s="35"/>
      <c r="AE103" s="35"/>
      <c r="AT103" s="18" t="s">
        <v>117</v>
      </c>
      <c r="AU103" s="18" t="s">
        <v>76</v>
      </c>
    </row>
    <row r="104" spans="1:65" s="2" customFormat="1" ht="33" customHeight="1">
      <c r="A104" s="35"/>
      <c r="B104" s="36"/>
      <c r="C104" s="183" t="s">
        <v>146</v>
      </c>
      <c r="D104" s="183" t="s">
        <v>110</v>
      </c>
      <c r="E104" s="184" t="s">
        <v>154</v>
      </c>
      <c r="F104" s="185" t="s">
        <v>155</v>
      </c>
      <c r="G104" s="186" t="s">
        <v>139</v>
      </c>
      <c r="H104" s="187">
        <v>232.65</v>
      </c>
      <c r="I104" s="188"/>
      <c r="J104" s="189">
        <f>ROUND(I104*H104,2)</f>
        <v>0</v>
      </c>
      <c r="K104" s="185" t="s">
        <v>114</v>
      </c>
      <c r="L104" s="40"/>
      <c r="M104" s="190" t="s">
        <v>19</v>
      </c>
      <c r="N104" s="191" t="s">
        <v>40</v>
      </c>
      <c r="O104" s="65"/>
      <c r="P104" s="192">
        <f>O104*H104</f>
        <v>0</v>
      </c>
      <c r="Q104" s="192">
        <v>0</v>
      </c>
      <c r="R104" s="192">
        <f>Q104*H104</f>
        <v>0</v>
      </c>
      <c r="S104" s="192">
        <v>0</v>
      </c>
      <c r="T104" s="193">
        <f>S104*H104</f>
        <v>0</v>
      </c>
      <c r="U104" s="35"/>
      <c r="V104" s="35"/>
      <c r="W104" s="35"/>
      <c r="X104" s="35"/>
      <c r="Y104" s="35"/>
      <c r="Z104" s="35"/>
      <c r="AA104" s="35"/>
      <c r="AB104" s="35"/>
      <c r="AC104" s="35"/>
      <c r="AD104" s="35"/>
      <c r="AE104" s="35"/>
      <c r="AR104" s="194" t="s">
        <v>115</v>
      </c>
      <c r="AT104" s="194" t="s">
        <v>110</v>
      </c>
      <c r="AU104" s="194" t="s">
        <v>76</v>
      </c>
      <c r="AY104" s="18" t="s">
        <v>108</v>
      </c>
      <c r="BE104" s="195">
        <f>IF(N104="základní",J104,0)</f>
        <v>0</v>
      </c>
      <c r="BF104" s="195">
        <f>IF(N104="snížená",J104,0)</f>
        <v>0</v>
      </c>
      <c r="BG104" s="195">
        <f>IF(N104="zákl. přenesená",J104,0)</f>
        <v>0</v>
      </c>
      <c r="BH104" s="195">
        <f>IF(N104="sníž. přenesená",J104,0)</f>
        <v>0</v>
      </c>
      <c r="BI104" s="195">
        <f>IF(N104="nulová",J104,0)</f>
        <v>0</v>
      </c>
      <c r="BJ104" s="18" t="s">
        <v>74</v>
      </c>
      <c r="BK104" s="195">
        <f>ROUND(I104*H104,2)</f>
        <v>0</v>
      </c>
      <c r="BL104" s="18" t="s">
        <v>115</v>
      </c>
      <c r="BM104" s="194" t="s">
        <v>156</v>
      </c>
    </row>
    <row r="105" spans="1:47" s="2" customFormat="1" ht="58.5">
      <c r="A105" s="35"/>
      <c r="B105" s="36"/>
      <c r="C105" s="37"/>
      <c r="D105" s="196" t="s">
        <v>117</v>
      </c>
      <c r="E105" s="37"/>
      <c r="F105" s="197" t="s">
        <v>153</v>
      </c>
      <c r="G105" s="37"/>
      <c r="H105" s="37"/>
      <c r="I105" s="104"/>
      <c r="J105" s="37"/>
      <c r="K105" s="37"/>
      <c r="L105" s="40"/>
      <c r="M105" s="198"/>
      <c r="N105" s="199"/>
      <c r="O105" s="65"/>
      <c r="P105" s="65"/>
      <c r="Q105" s="65"/>
      <c r="R105" s="65"/>
      <c r="S105" s="65"/>
      <c r="T105" s="66"/>
      <c r="U105" s="35"/>
      <c r="V105" s="35"/>
      <c r="W105" s="35"/>
      <c r="X105" s="35"/>
      <c r="Y105" s="35"/>
      <c r="Z105" s="35"/>
      <c r="AA105" s="35"/>
      <c r="AB105" s="35"/>
      <c r="AC105" s="35"/>
      <c r="AD105" s="35"/>
      <c r="AE105" s="35"/>
      <c r="AT105" s="18" t="s">
        <v>117</v>
      </c>
      <c r="AU105" s="18" t="s">
        <v>76</v>
      </c>
    </row>
    <row r="106" spans="1:65" s="2" customFormat="1" ht="16.5" customHeight="1">
      <c r="A106" s="35"/>
      <c r="B106" s="36"/>
      <c r="C106" s="183" t="s">
        <v>157</v>
      </c>
      <c r="D106" s="183" t="s">
        <v>110</v>
      </c>
      <c r="E106" s="184" t="s">
        <v>158</v>
      </c>
      <c r="F106" s="185" t="s">
        <v>159</v>
      </c>
      <c r="G106" s="186" t="s">
        <v>113</v>
      </c>
      <c r="H106" s="187">
        <v>153</v>
      </c>
      <c r="I106" s="188"/>
      <c r="J106" s="189">
        <f>ROUND(I106*H106,2)</f>
        <v>0</v>
      </c>
      <c r="K106" s="185" t="s">
        <v>114</v>
      </c>
      <c r="L106" s="40"/>
      <c r="M106" s="190" t="s">
        <v>19</v>
      </c>
      <c r="N106" s="191" t="s">
        <v>40</v>
      </c>
      <c r="O106" s="65"/>
      <c r="P106" s="192">
        <f>O106*H106</f>
        <v>0</v>
      </c>
      <c r="Q106" s="192">
        <v>0</v>
      </c>
      <c r="R106" s="192">
        <f>Q106*H106</f>
        <v>0</v>
      </c>
      <c r="S106" s="192">
        <v>0</v>
      </c>
      <c r="T106" s="193">
        <f>S106*H106</f>
        <v>0</v>
      </c>
      <c r="U106" s="35"/>
      <c r="V106" s="35"/>
      <c r="W106" s="35"/>
      <c r="X106" s="35"/>
      <c r="Y106" s="35"/>
      <c r="Z106" s="35"/>
      <c r="AA106" s="35"/>
      <c r="AB106" s="35"/>
      <c r="AC106" s="35"/>
      <c r="AD106" s="35"/>
      <c r="AE106" s="35"/>
      <c r="AR106" s="194" t="s">
        <v>115</v>
      </c>
      <c r="AT106" s="194" t="s">
        <v>110</v>
      </c>
      <c r="AU106" s="194" t="s">
        <v>76</v>
      </c>
      <c r="AY106" s="18" t="s">
        <v>108</v>
      </c>
      <c r="BE106" s="195">
        <f>IF(N106="základní",J106,0)</f>
        <v>0</v>
      </c>
      <c r="BF106" s="195">
        <f>IF(N106="snížená",J106,0)</f>
        <v>0</v>
      </c>
      <c r="BG106" s="195">
        <f>IF(N106="zákl. přenesená",J106,0)</f>
        <v>0</v>
      </c>
      <c r="BH106" s="195">
        <f>IF(N106="sníž. přenesená",J106,0)</f>
        <v>0</v>
      </c>
      <c r="BI106" s="195">
        <f>IF(N106="nulová",J106,0)</f>
        <v>0</v>
      </c>
      <c r="BJ106" s="18" t="s">
        <v>74</v>
      </c>
      <c r="BK106" s="195">
        <f>ROUND(I106*H106,2)</f>
        <v>0</v>
      </c>
      <c r="BL106" s="18" t="s">
        <v>115</v>
      </c>
      <c r="BM106" s="194" t="s">
        <v>160</v>
      </c>
    </row>
    <row r="107" spans="1:47" s="2" customFormat="1" ht="87.75">
      <c r="A107" s="35"/>
      <c r="B107" s="36"/>
      <c r="C107" s="37"/>
      <c r="D107" s="196" t="s">
        <v>117</v>
      </c>
      <c r="E107" s="37"/>
      <c r="F107" s="197" t="s">
        <v>161</v>
      </c>
      <c r="G107" s="37"/>
      <c r="H107" s="37"/>
      <c r="I107" s="104"/>
      <c r="J107" s="37"/>
      <c r="K107" s="37"/>
      <c r="L107" s="40"/>
      <c r="M107" s="198"/>
      <c r="N107" s="199"/>
      <c r="O107" s="65"/>
      <c r="P107" s="65"/>
      <c r="Q107" s="65"/>
      <c r="R107" s="65"/>
      <c r="S107" s="65"/>
      <c r="T107" s="66"/>
      <c r="U107" s="35"/>
      <c r="V107" s="35"/>
      <c r="W107" s="35"/>
      <c r="X107" s="35"/>
      <c r="Y107" s="35"/>
      <c r="Z107" s="35"/>
      <c r="AA107" s="35"/>
      <c r="AB107" s="35"/>
      <c r="AC107" s="35"/>
      <c r="AD107" s="35"/>
      <c r="AE107" s="35"/>
      <c r="AT107" s="18" t="s">
        <v>117</v>
      </c>
      <c r="AU107" s="18" t="s">
        <v>76</v>
      </c>
    </row>
    <row r="108" spans="2:63" s="12" customFormat="1" ht="22.9" customHeight="1">
      <c r="B108" s="167"/>
      <c r="C108" s="168"/>
      <c r="D108" s="169" t="s">
        <v>68</v>
      </c>
      <c r="E108" s="181" t="s">
        <v>76</v>
      </c>
      <c r="F108" s="181" t="s">
        <v>162</v>
      </c>
      <c r="G108" s="168"/>
      <c r="H108" s="168"/>
      <c r="I108" s="171"/>
      <c r="J108" s="182">
        <f>BK108</f>
        <v>0</v>
      </c>
      <c r="K108" s="168"/>
      <c r="L108" s="173"/>
      <c r="M108" s="174"/>
      <c r="N108" s="175"/>
      <c r="O108" s="175"/>
      <c r="P108" s="176">
        <f>SUM(P109:P113)</f>
        <v>0</v>
      </c>
      <c r="Q108" s="175"/>
      <c r="R108" s="176">
        <f>SUM(R109:R113)</f>
        <v>0.031878</v>
      </c>
      <c r="S108" s="175"/>
      <c r="T108" s="177">
        <f>SUM(T109:T113)</f>
        <v>0</v>
      </c>
      <c r="AR108" s="178" t="s">
        <v>74</v>
      </c>
      <c r="AT108" s="179" t="s">
        <v>68</v>
      </c>
      <c r="AU108" s="179" t="s">
        <v>74</v>
      </c>
      <c r="AY108" s="178" t="s">
        <v>108</v>
      </c>
      <c r="BK108" s="180">
        <f>SUM(BK109:BK113)</f>
        <v>0</v>
      </c>
    </row>
    <row r="109" spans="1:65" s="2" customFormat="1" ht="21.75" customHeight="1">
      <c r="A109" s="35"/>
      <c r="B109" s="36"/>
      <c r="C109" s="183" t="s">
        <v>163</v>
      </c>
      <c r="D109" s="183" t="s">
        <v>110</v>
      </c>
      <c r="E109" s="184" t="s">
        <v>164</v>
      </c>
      <c r="F109" s="185" t="s">
        <v>165</v>
      </c>
      <c r="G109" s="186" t="s">
        <v>113</v>
      </c>
      <c r="H109" s="187">
        <v>72.45</v>
      </c>
      <c r="I109" s="188"/>
      <c r="J109" s="189">
        <f>ROUND(I109*H109,2)</f>
        <v>0</v>
      </c>
      <c r="K109" s="185" t="s">
        <v>114</v>
      </c>
      <c r="L109" s="40"/>
      <c r="M109" s="190" t="s">
        <v>19</v>
      </c>
      <c r="N109" s="191" t="s">
        <v>40</v>
      </c>
      <c r="O109" s="65"/>
      <c r="P109" s="192">
        <f>O109*H109</f>
        <v>0</v>
      </c>
      <c r="Q109" s="192">
        <v>0.00014</v>
      </c>
      <c r="R109" s="192">
        <f>Q109*H109</f>
        <v>0.010143</v>
      </c>
      <c r="S109" s="192">
        <v>0</v>
      </c>
      <c r="T109" s="193">
        <f>S109*H109</f>
        <v>0</v>
      </c>
      <c r="U109" s="35"/>
      <c r="V109" s="35"/>
      <c r="W109" s="35"/>
      <c r="X109" s="35"/>
      <c r="Y109" s="35"/>
      <c r="Z109" s="35"/>
      <c r="AA109" s="35"/>
      <c r="AB109" s="35"/>
      <c r="AC109" s="35"/>
      <c r="AD109" s="35"/>
      <c r="AE109" s="35"/>
      <c r="AR109" s="194" t="s">
        <v>115</v>
      </c>
      <c r="AT109" s="194" t="s">
        <v>110</v>
      </c>
      <c r="AU109" s="194" t="s">
        <v>76</v>
      </c>
      <c r="AY109" s="18" t="s">
        <v>108</v>
      </c>
      <c r="BE109" s="195">
        <f>IF(N109="základní",J109,0)</f>
        <v>0</v>
      </c>
      <c r="BF109" s="195">
        <f>IF(N109="snížená",J109,0)</f>
        <v>0</v>
      </c>
      <c r="BG109" s="195">
        <f>IF(N109="zákl. přenesená",J109,0)</f>
        <v>0</v>
      </c>
      <c r="BH109" s="195">
        <f>IF(N109="sníž. přenesená",J109,0)</f>
        <v>0</v>
      </c>
      <c r="BI109" s="195">
        <f>IF(N109="nulová",J109,0)</f>
        <v>0</v>
      </c>
      <c r="BJ109" s="18" t="s">
        <v>74</v>
      </c>
      <c r="BK109" s="195">
        <f>ROUND(I109*H109,2)</f>
        <v>0</v>
      </c>
      <c r="BL109" s="18" t="s">
        <v>115</v>
      </c>
      <c r="BM109" s="194" t="s">
        <v>166</v>
      </c>
    </row>
    <row r="110" spans="1:47" s="2" customFormat="1" ht="68.25">
      <c r="A110" s="35"/>
      <c r="B110" s="36"/>
      <c r="C110" s="37"/>
      <c r="D110" s="196" t="s">
        <v>117</v>
      </c>
      <c r="E110" s="37"/>
      <c r="F110" s="197" t="s">
        <v>167</v>
      </c>
      <c r="G110" s="37"/>
      <c r="H110" s="37"/>
      <c r="I110" s="104"/>
      <c r="J110" s="37"/>
      <c r="K110" s="37"/>
      <c r="L110" s="40"/>
      <c r="M110" s="198"/>
      <c r="N110" s="199"/>
      <c r="O110" s="65"/>
      <c r="P110" s="65"/>
      <c r="Q110" s="65"/>
      <c r="R110" s="65"/>
      <c r="S110" s="65"/>
      <c r="T110" s="66"/>
      <c r="U110" s="35"/>
      <c r="V110" s="35"/>
      <c r="W110" s="35"/>
      <c r="X110" s="35"/>
      <c r="Y110" s="35"/>
      <c r="Z110" s="35"/>
      <c r="AA110" s="35"/>
      <c r="AB110" s="35"/>
      <c r="AC110" s="35"/>
      <c r="AD110" s="35"/>
      <c r="AE110" s="35"/>
      <c r="AT110" s="18" t="s">
        <v>117</v>
      </c>
      <c r="AU110" s="18" t="s">
        <v>76</v>
      </c>
    </row>
    <row r="111" spans="2:51" s="13" customFormat="1" ht="11.25">
      <c r="B111" s="200"/>
      <c r="C111" s="201"/>
      <c r="D111" s="196" t="s">
        <v>130</v>
      </c>
      <c r="E111" s="201"/>
      <c r="F111" s="203" t="s">
        <v>168</v>
      </c>
      <c r="G111" s="201"/>
      <c r="H111" s="204">
        <v>72.45</v>
      </c>
      <c r="I111" s="205"/>
      <c r="J111" s="201"/>
      <c r="K111" s="201"/>
      <c r="L111" s="206"/>
      <c r="M111" s="207"/>
      <c r="N111" s="208"/>
      <c r="O111" s="208"/>
      <c r="P111" s="208"/>
      <c r="Q111" s="208"/>
      <c r="R111" s="208"/>
      <c r="S111" s="208"/>
      <c r="T111" s="209"/>
      <c r="AT111" s="210" t="s">
        <v>130</v>
      </c>
      <c r="AU111" s="210" t="s">
        <v>76</v>
      </c>
      <c r="AV111" s="13" t="s">
        <v>76</v>
      </c>
      <c r="AW111" s="13" t="s">
        <v>4</v>
      </c>
      <c r="AX111" s="13" t="s">
        <v>74</v>
      </c>
      <c r="AY111" s="210" t="s">
        <v>108</v>
      </c>
    </row>
    <row r="112" spans="1:65" s="2" customFormat="1" ht="16.5" customHeight="1">
      <c r="A112" s="35"/>
      <c r="B112" s="36"/>
      <c r="C112" s="211" t="s">
        <v>169</v>
      </c>
      <c r="D112" s="211" t="s">
        <v>143</v>
      </c>
      <c r="E112" s="212" t="s">
        <v>170</v>
      </c>
      <c r="F112" s="213" t="s">
        <v>171</v>
      </c>
      <c r="G112" s="214" t="s">
        <v>113</v>
      </c>
      <c r="H112" s="215">
        <v>72.45</v>
      </c>
      <c r="I112" s="216"/>
      <c r="J112" s="217">
        <f>ROUND(I112*H112,2)</f>
        <v>0</v>
      </c>
      <c r="K112" s="213" t="s">
        <v>114</v>
      </c>
      <c r="L112" s="218"/>
      <c r="M112" s="219" t="s">
        <v>19</v>
      </c>
      <c r="N112" s="220" t="s">
        <v>40</v>
      </c>
      <c r="O112" s="65"/>
      <c r="P112" s="192">
        <f>O112*H112</f>
        <v>0</v>
      </c>
      <c r="Q112" s="192">
        <v>0.0003</v>
      </c>
      <c r="R112" s="192">
        <f>Q112*H112</f>
        <v>0.021734999999999997</v>
      </c>
      <c r="S112" s="192">
        <v>0</v>
      </c>
      <c r="T112" s="193">
        <f>S112*H112</f>
        <v>0</v>
      </c>
      <c r="U112" s="35"/>
      <c r="V112" s="35"/>
      <c r="W112" s="35"/>
      <c r="X112" s="35"/>
      <c r="Y112" s="35"/>
      <c r="Z112" s="35"/>
      <c r="AA112" s="35"/>
      <c r="AB112" s="35"/>
      <c r="AC112" s="35"/>
      <c r="AD112" s="35"/>
      <c r="AE112" s="35"/>
      <c r="AR112" s="194" t="s">
        <v>146</v>
      </c>
      <c r="AT112" s="194" t="s">
        <v>143</v>
      </c>
      <c r="AU112" s="194" t="s">
        <v>76</v>
      </c>
      <c r="AY112" s="18" t="s">
        <v>108</v>
      </c>
      <c r="BE112" s="195">
        <f>IF(N112="základní",J112,0)</f>
        <v>0</v>
      </c>
      <c r="BF112" s="195">
        <f>IF(N112="snížená",J112,0)</f>
        <v>0</v>
      </c>
      <c r="BG112" s="195">
        <f>IF(N112="zákl. přenesená",J112,0)</f>
        <v>0</v>
      </c>
      <c r="BH112" s="195">
        <f>IF(N112="sníž. přenesená",J112,0)</f>
        <v>0</v>
      </c>
      <c r="BI112" s="195">
        <f>IF(N112="nulová",J112,0)</f>
        <v>0</v>
      </c>
      <c r="BJ112" s="18" t="s">
        <v>74</v>
      </c>
      <c r="BK112" s="195">
        <f>ROUND(I112*H112,2)</f>
        <v>0</v>
      </c>
      <c r="BL112" s="18" t="s">
        <v>115</v>
      </c>
      <c r="BM112" s="194" t="s">
        <v>172</v>
      </c>
    </row>
    <row r="113" spans="2:51" s="13" customFormat="1" ht="11.25">
      <c r="B113" s="200"/>
      <c r="C113" s="201"/>
      <c r="D113" s="196" t="s">
        <v>130</v>
      </c>
      <c r="E113" s="201"/>
      <c r="F113" s="203" t="s">
        <v>168</v>
      </c>
      <c r="G113" s="201"/>
      <c r="H113" s="204">
        <v>72.45</v>
      </c>
      <c r="I113" s="205"/>
      <c r="J113" s="201"/>
      <c r="K113" s="201"/>
      <c r="L113" s="206"/>
      <c r="M113" s="207"/>
      <c r="N113" s="208"/>
      <c r="O113" s="208"/>
      <c r="P113" s="208"/>
      <c r="Q113" s="208"/>
      <c r="R113" s="208"/>
      <c r="S113" s="208"/>
      <c r="T113" s="209"/>
      <c r="AT113" s="210" t="s">
        <v>130</v>
      </c>
      <c r="AU113" s="210" t="s">
        <v>76</v>
      </c>
      <c r="AV113" s="13" t="s">
        <v>76</v>
      </c>
      <c r="AW113" s="13" t="s">
        <v>4</v>
      </c>
      <c r="AX113" s="13" t="s">
        <v>74</v>
      </c>
      <c r="AY113" s="210" t="s">
        <v>108</v>
      </c>
    </row>
    <row r="114" spans="2:63" s="12" customFormat="1" ht="22.9" customHeight="1">
      <c r="B114" s="167"/>
      <c r="C114" s="168"/>
      <c r="D114" s="169" t="s">
        <v>68</v>
      </c>
      <c r="E114" s="181" t="s">
        <v>136</v>
      </c>
      <c r="F114" s="181" t="s">
        <v>173</v>
      </c>
      <c r="G114" s="168"/>
      <c r="H114" s="168"/>
      <c r="I114" s="171"/>
      <c r="J114" s="182">
        <f>BK114</f>
        <v>0</v>
      </c>
      <c r="K114" s="168"/>
      <c r="L114" s="173"/>
      <c r="M114" s="174"/>
      <c r="N114" s="175"/>
      <c r="O114" s="175"/>
      <c r="P114" s="176">
        <f>SUM(P115:P138)</f>
        <v>0</v>
      </c>
      <c r="Q114" s="175"/>
      <c r="R114" s="176">
        <f>SUM(R115:R138)</f>
        <v>0.013499999999999998</v>
      </c>
      <c r="S114" s="175"/>
      <c r="T114" s="177">
        <f>SUM(T115:T138)</f>
        <v>0</v>
      </c>
      <c r="AR114" s="178" t="s">
        <v>74</v>
      </c>
      <c r="AT114" s="179" t="s">
        <v>68</v>
      </c>
      <c r="AU114" s="179" t="s">
        <v>74</v>
      </c>
      <c r="AY114" s="178" t="s">
        <v>108</v>
      </c>
      <c r="BK114" s="180">
        <f>SUM(BK115:BK138)</f>
        <v>0</v>
      </c>
    </row>
    <row r="115" spans="1:65" s="2" customFormat="1" ht="16.5" customHeight="1">
      <c r="A115" s="35"/>
      <c r="B115" s="36"/>
      <c r="C115" s="183" t="s">
        <v>174</v>
      </c>
      <c r="D115" s="183" t="s">
        <v>110</v>
      </c>
      <c r="E115" s="184" t="s">
        <v>175</v>
      </c>
      <c r="F115" s="185" t="s">
        <v>176</v>
      </c>
      <c r="G115" s="186" t="s">
        <v>113</v>
      </c>
      <c r="H115" s="187">
        <v>90</v>
      </c>
      <c r="I115" s="188"/>
      <c r="J115" s="189">
        <f>ROUND(I115*H115,2)</f>
        <v>0</v>
      </c>
      <c r="K115" s="185" t="s">
        <v>114</v>
      </c>
      <c r="L115" s="40"/>
      <c r="M115" s="190" t="s">
        <v>19</v>
      </c>
      <c r="N115" s="191" t="s">
        <v>40</v>
      </c>
      <c r="O115" s="65"/>
      <c r="P115" s="192">
        <f>O115*H115</f>
        <v>0</v>
      </c>
      <c r="Q115" s="192">
        <v>0</v>
      </c>
      <c r="R115" s="192">
        <f>Q115*H115</f>
        <v>0</v>
      </c>
      <c r="S115" s="192">
        <v>0</v>
      </c>
      <c r="T115" s="193">
        <f>S115*H115</f>
        <v>0</v>
      </c>
      <c r="U115" s="35"/>
      <c r="V115" s="35"/>
      <c r="W115" s="35"/>
      <c r="X115" s="35"/>
      <c r="Y115" s="35"/>
      <c r="Z115" s="35"/>
      <c r="AA115" s="35"/>
      <c r="AB115" s="35"/>
      <c r="AC115" s="35"/>
      <c r="AD115" s="35"/>
      <c r="AE115" s="35"/>
      <c r="AR115" s="194" t="s">
        <v>115</v>
      </c>
      <c r="AT115" s="194" t="s">
        <v>110</v>
      </c>
      <c r="AU115" s="194" t="s">
        <v>76</v>
      </c>
      <c r="AY115" s="18" t="s">
        <v>108</v>
      </c>
      <c r="BE115" s="195">
        <f>IF(N115="základní",J115,0)</f>
        <v>0</v>
      </c>
      <c r="BF115" s="195">
        <f>IF(N115="snížená",J115,0)</f>
        <v>0</v>
      </c>
      <c r="BG115" s="195">
        <f>IF(N115="zákl. přenesená",J115,0)</f>
        <v>0</v>
      </c>
      <c r="BH115" s="195">
        <f>IF(N115="sníž. přenesená",J115,0)</f>
        <v>0</v>
      </c>
      <c r="BI115" s="195">
        <f>IF(N115="nulová",J115,0)</f>
        <v>0</v>
      </c>
      <c r="BJ115" s="18" t="s">
        <v>74</v>
      </c>
      <c r="BK115" s="195">
        <f>ROUND(I115*H115,2)</f>
        <v>0</v>
      </c>
      <c r="BL115" s="18" t="s">
        <v>115</v>
      </c>
      <c r="BM115" s="194" t="s">
        <v>177</v>
      </c>
    </row>
    <row r="116" spans="1:47" s="2" customFormat="1" ht="48.75">
      <c r="A116" s="35"/>
      <c r="B116" s="36"/>
      <c r="C116" s="37"/>
      <c r="D116" s="196" t="s">
        <v>119</v>
      </c>
      <c r="E116" s="37"/>
      <c r="F116" s="197" t="s">
        <v>178</v>
      </c>
      <c r="G116" s="37"/>
      <c r="H116" s="37"/>
      <c r="I116" s="104"/>
      <c r="J116" s="37"/>
      <c r="K116" s="37"/>
      <c r="L116" s="40"/>
      <c r="M116" s="198"/>
      <c r="N116" s="199"/>
      <c r="O116" s="65"/>
      <c r="P116" s="65"/>
      <c r="Q116" s="65"/>
      <c r="R116" s="65"/>
      <c r="S116" s="65"/>
      <c r="T116" s="66"/>
      <c r="U116" s="35"/>
      <c r="V116" s="35"/>
      <c r="W116" s="35"/>
      <c r="X116" s="35"/>
      <c r="Y116" s="35"/>
      <c r="Z116" s="35"/>
      <c r="AA116" s="35"/>
      <c r="AB116" s="35"/>
      <c r="AC116" s="35"/>
      <c r="AD116" s="35"/>
      <c r="AE116" s="35"/>
      <c r="AT116" s="18" t="s">
        <v>119</v>
      </c>
      <c r="AU116" s="18" t="s">
        <v>76</v>
      </c>
    </row>
    <row r="117" spans="2:51" s="13" customFormat="1" ht="11.25">
      <c r="B117" s="200"/>
      <c r="C117" s="201"/>
      <c r="D117" s="196" t="s">
        <v>130</v>
      </c>
      <c r="E117" s="202" t="s">
        <v>19</v>
      </c>
      <c r="F117" s="203" t="s">
        <v>131</v>
      </c>
      <c r="G117" s="201"/>
      <c r="H117" s="204">
        <v>90</v>
      </c>
      <c r="I117" s="205"/>
      <c r="J117" s="201"/>
      <c r="K117" s="201"/>
      <c r="L117" s="206"/>
      <c r="M117" s="207"/>
      <c r="N117" s="208"/>
      <c r="O117" s="208"/>
      <c r="P117" s="208"/>
      <c r="Q117" s="208"/>
      <c r="R117" s="208"/>
      <c r="S117" s="208"/>
      <c r="T117" s="209"/>
      <c r="AT117" s="210" t="s">
        <v>130</v>
      </c>
      <c r="AU117" s="210" t="s">
        <v>76</v>
      </c>
      <c r="AV117" s="13" t="s">
        <v>76</v>
      </c>
      <c r="AW117" s="13" t="s">
        <v>31</v>
      </c>
      <c r="AX117" s="13" t="s">
        <v>74</v>
      </c>
      <c r="AY117" s="210" t="s">
        <v>108</v>
      </c>
    </row>
    <row r="118" spans="1:65" s="2" customFormat="1" ht="16.5" customHeight="1">
      <c r="A118" s="35"/>
      <c r="B118" s="36"/>
      <c r="C118" s="183" t="s">
        <v>179</v>
      </c>
      <c r="D118" s="183" t="s">
        <v>110</v>
      </c>
      <c r="E118" s="184" t="s">
        <v>180</v>
      </c>
      <c r="F118" s="185" t="s">
        <v>181</v>
      </c>
      <c r="G118" s="186" t="s">
        <v>113</v>
      </c>
      <c r="H118" s="187">
        <v>63</v>
      </c>
      <c r="I118" s="188"/>
      <c r="J118" s="189">
        <f>ROUND(I118*H118,2)</f>
        <v>0</v>
      </c>
      <c r="K118" s="185" t="s">
        <v>114</v>
      </c>
      <c r="L118" s="40"/>
      <c r="M118" s="190" t="s">
        <v>19</v>
      </c>
      <c r="N118" s="191" t="s">
        <v>40</v>
      </c>
      <c r="O118" s="65"/>
      <c r="P118" s="192">
        <f>O118*H118</f>
        <v>0</v>
      </c>
      <c r="Q118" s="192">
        <v>0</v>
      </c>
      <c r="R118" s="192">
        <f>Q118*H118</f>
        <v>0</v>
      </c>
      <c r="S118" s="192">
        <v>0</v>
      </c>
      <c r="T118" s="193">
        <f>S118*H118</f>
        <v>0</v>
      </c>
      <c r="U118" s="35"/>
      <c r="V118" s="35"/>
      <c r="W118" s="35"/>
      <c r="X118" s="35"/>
      <c r="Y118" s="35"/>
      <c r="Z118" s="35"/>
      <c r="AA118" s="35"/>
      <c r="AB118" s="35"/>
      <c r="AC118" s="35"/>
      <c r="AD118" s="35"/>
      <c r="AE118" s="35"/>
      <c r="AR118" s="194" t="s">
        <v>115</v>
      </c>
      <c r="AT118" s="194" t="s">
        <v>110</v>
      </c>
      <c r="AU118" s="194" t="s">
        <v>76</v>
      </c>
      <c r="AY118" s="18" t="s">
        <v>108</v>
      </c>
      <c r="BE118" s="195">
        <f>IF(N118="základní",J118,0)</f>
        <v>0</v>
      </c>
      <c r="BF118" s="195">
        <f>IF(N118="snížená",J118,0)</f>
        <v>0</v>
      </c>
      <c r="BG118" s="195">
        <f>IF(N118="zákl. přenesená",J118,0)</f>
        <v>0</v>
      </c>
      <c r="BH118" s="195">
        <f>IF(N118="sníž. přenesená",J118,0)</f>
        <v>0</v>
      </c>
      <c r="BI118" s="195">
        <f>IF(N118="nulová",J118,0)</f>
        <v>0</v>
      </c>
      <c r="BJ118" s="18" t="s">
        <v>74</v>
      </c>
      <c r="BK118" s="195">
        <f>ROUND(I118*H118,2)</f>
        <v>0</v>
      </c>
      <c r="BL118" s="18" t="s">
        <v>115</v>
      </c>
      <c r="BM118" s="194" t="s">
        <v>182</v>
      </c>
    </row>
    <row r="119" spans="1:47" s="2" customFormat="1" ht="19.5">
      <c r="A119" s="35"/>
      <c r="B119" s="36"/>
      <c r="C119" s="37"/>
      <c r="D119" s="196" t="s">
        <v>119</v>
      </c>
      <c r="E119" s="37"/>
      <c r="F119" s="197" t="s">
        <v>183</v>
      </c>
      <c r="G119" s="37"/>
      <c r="H119" s="37"/>
      <c r="I119" s="104"/>
      <c r="J119" s="37"/>
      <c r="K119" s="37"/>
      <c r="L119" s="40"/>
      <c r="M119" s="198"/>
      <c r="N119" s="199"/>
      <c r="O119" s="65"/>
      <c r="P119" s="65"/>
      <c r="Q119" s="65"/>
      <c r="R119" s="65"/>
      <c r="S119" s="65"/>
      <c r="T119" s="66"/>
      <c r="U119" s="35"/>
      <c r="V119" s="35"/>
      <c r="W119" s="35"/>
      <c r="X119" s="35"/>
      <c r="Y119" s="35"/>
      <c r="Z119" s="35"/>
      <c r="AA119" s="35"/>
      <c r="AB119" s="35"/>
      <c r="AC119" s="35"/>
      <c r="AD119" s="35"/>
      <c r="AE119" s="35"/>
      <c r="AT119" s="18" t="s">
        <v>119</v>
      </c>
      <c r="AU119" s="18" t="s">
        <v>76</v>
      </c>
    </row>
    <row r="120" spans="1:65" s="2" customFormat="1" ht="21.75" customHeight="1">
      <c r="A120" s="35"/>
      <c r="B120" s="36"/>
      <c r="C120" s="183" t="s">
        <v>184</v>
      </c>
      <c r="D120" s="183" t="s">
        <v>110</v>
      </c>
      <c r="E120" s="184" t="s">
        <v>185</v>
      </c>
      <c r="F120" s="185" t="s">
        <v>186</v>
      </c>
      <c r="G120" s="186" t="s">
        <v>113</v>
      </c>
      <c r="H120" s="187">
        <v>90</v>
      </c>
      <c r="I120" s="188"/>
      <c r="J120" s="189">
        <f>ROUND(I120*H120,2)</f>
        <v>0</v>
      </c>
      <c r="K120" s="185" t="s">
        <v>114</v>
      </c>
      <c r="L120" s="40"/>
      <c r="M120" s="190" t="s">
        <v>19</v>
      </c>
      <c r="N120" s="191" t="s">
        <v>40</v>
      </c>
      <c r="O120" s="65"/>
      <c r="P120" s="192">
        <f>O120*H120</f>
        <v>0</v>
      </c>
      <c r="Q120" s="192">
        <v>0</v>
      </c>
      <c r="R120" s="192">
        <f>Q120*H120</f>
        <v>0</v>
      </c>
      <c r="S120" s="192">
        <v>0</v>
      </c>
      <c r="T120" s="193">
        <f>S120*H120</f>
        <v>0</v>
      </c>
      <c r="U120" s="35"/>
      <c r="V120" s="35"/>
      <c r="W120" s="35"/>
      <c r="X120" s="35"/>
      <c r="Y120" s="35"/>
      <c r="Z120" s="35"/>
      <c r="AA120" s="35"/>
      <c r="AB120" s="35"/>
      <c r="AC120" s="35"/>
      <c r="AD120" s="35"/>
      <c r="AE120" s="35"/>
      <c r="AR120" s="194" t="s">
        <v>115</v>
      </c>
      <c r="AT120" s="194" t="s">
        <v>110</v>
      </c>
      <c r="AU120" s="194" t="s">
        <v>76</v>
      </c>
      <c r="AY120" s="18" t="s">
        <v>108</v>
      </c>
      <c r="BE120" s="195">
        <f>IF(N120="základní",J120,0)</f>
        <v>0</v>
      </c>
      <c r="BF120" s="195">
        <f>IF(N120="snížená",J120,0)</f>
        <v>0</v>
      </c>
      <c r="BG120" s="195">
        <f>IF(N120="zákl. přenesená",J120,0)</f>
        <v>0</v>
      </c>
      <c r="BH120" s="195">
        <f>IF(N120="sníž. přenesená",J120,0)</f>
        <v>0</v>
      </c>
      <c r="BI120" s="195">
        <f>IF(N120="nulová",J120,0)</f>
        <v>0</v>
      </c>
      <c r="BJ120" s="18" t="s">
        <v>74</v>
      </c>
      <c r="BK120" s="195">
        <f>ROUND(I120*H120,2)</f>
        <v>0</v>
      </c>
      <c r="BL120" s="18" t="s">
        <v>115</v>
      </c>
      <c r="BM120" s="194" t="s">
        <v>187</v>
      </c>
    </row>
    <row r="121" spans="1:47" s="2" customFormat="1" ht="29.25">
      <c r="A121" s="35"/>
      <c r="B121" s="36"/>
      <c r="C121" s="37"/>
      <c r="D121" s="196" t="s">
        <v>117</v>
      </c>
      <c r="E121" s="37"/>
      <c r="F121" s="197" t="s">
        <v>188</v>
      </c>
      <c r="G121" s="37"/>
      <c r="H121" s="37"/>
      <c r="I121" s="104"/>
      <c r="J121" s="37"/>
      <c r="K121" s="37"/>
      <c r="L121" s="40"/>
      <c r="M121" s="198"/>
      <c r="N121" s="199"/>
      <c r="O121" s="65"/>
      <c r="P121" s="65"/>
      <c r="Q121" s="65"/>
      <c r="R121" s="65"/>
      <c r="S121" s="65"/>
      <c r="T121" s="66"/>
      <c r="U121" s="35"/>
      <c r="V121" s="35"/>
      <c r="W121" s="35"/>
      <c r="X121" s="35"/>
      <c r="Y121" s="35"/>
      <c r="Z121" s="35"/>
      <c r="AA121" s="35"/>
      <c r="AB121" s="35"/>
      <c r="AC121" s="35"/>
      <c r="AD121" s="35"/>
      <c r="AE121" s="35"/>
      <c r="AT121" s="18" t="s">
        <v>117</v>
      </c>
      <c r="AU121" s="18" t="s">
        <v>76</v>
      </c>
    </row>
    <row r="122" spans="1:47" s="2" customFormat="1" ht="39">
      <c r="A122" s="35"/>
      <c r="B122" s="36"/>
      <c r="C122" s="37"/>
      <c r="D122" s="196" t="s">
        <v>119</v>
      </c>
      <c r="E122" s="37"/>
      <c r="F122" s="197" t="s">
        <v>189</v>
      </c>
      <c r="G122" s="37"/>
      <c r="H122" s="37"/>
      <c r="I122" s="104"/>
      <c r="J122" s="37"/>
      <c r="K122" s="37"/>
      <c r="L122" s="40"/>
      <c r="M122" s="198"/>
      <c r="N122" s="199"/>
      <c r="O122" s="65"/>
      <c r="P122" s="65"/>
      <c r="Q122" s="65"/>
      <c r="R122" s="65"/>
      <c r="S122" s="65"/>
      <c r="T122" s="66"/>
      <c r="U122" s="35"/>
      <c r="V122" s="35"/>
      <c r="W122" s="35"/>
      <c r="X122" s="35"/>
      <c r="Y122" s="35"/>
      <c r="Z122" s="35"/>
      <c r="AA122" s="35"/>
      <c r="AB122" s="35"/>
      <c r="AC122" s="35"/>
      <c r="AD122" s="35"/>
      <c r="AE122" s="35"/>
      <c r="AT122" s="18" t="s">
        <v>119</v>
      </c>
      <c r="AU122" s="18" t="s">
        <v>76</v>
      </c>
    </row>
    <row r="123" spans="2:51" s="13" customFormat="1" ht="11.25">
      <c r="B123" s="200"/>
      <c r="C123" s="201"/>
      <c r="D123" s="196" t="s">
        <v>130</v>
      </c>
      <c r="E123" s="202" t="s">
        <v>19</v>
      </c>
      <c r="F123" s="203" t="s">
        <v>131</v>
      </c>
      <c r="G123" s="201"/>
      <c r="H123" s="204">
        <v>90</v>
      </c>
      <c r="I123" s="205"/>
      <c r="J123" s="201"/>
      <c r="K123" s="201"/>
      <c r="L123" s="206"/>
      <c r="M123" s="207"/>
      <c r="N123" s="208"/>
      <c r="O123" s="208"/>
      <c r="P123" s="208"/>
      <c r="Q123" s="208"/>
      <c r="R123" s="208"/>
      <c r="S123" s="208"/>
      <c r="T123" s="209"/>
      <c r="AT123" s="210" t="s">
        <v>130</v>
      </c>
      <c r="AU123" s="210" t="s">
        <v>76</v>
      </c>
      <c r="AV123" s="13" t="s">
        <v>76</v>
      </c>
      <c r="AW123" s="13" t="s">
        <v>31</v>
      </c>
      <c r="AX123" s="13" t="s">
        <v>74</v>
      </c>
      <c r="AY123" s="210" t="s">
        <v>108</v>
      </c>
    </row>
    <row r="124" spans="1:65" s="2" customFormat="1" ht="21.75" customHeight="1">
      <c r="A124" s="35"/>
      <c r="B124" s="36"/>
      <c r="C124" s="183" t="s">
        <v>8</v>
      </c>
      <c r="D124" s="183" t="s">
        <v>110</v>
      </c>
      <c r="E124" s="184" t="s">
        <v>190</v>
      </c>
      <c r="F124" s="185" t="s">
        <v>191</v>
      </c>
      <c r="G124" s="186" t="s">
        <v>113</v>
      </c>
      <c r="H124" s="187">
        <v>63</v>
      </c>
      <c r="I124" s="188"/>
      <c r="J124" s="189">
        <f>ROUND(I124*H124,2)</f>
        <v>0</v>
      </c>
      <c r="K124" s="185" t="s">
        <v>114</v>
      </c>
      <c r="L124" s="40"/>
      <c r="M124" s="190" t="s">
        <v>19</v>
      </c>
      <c r="N124" s="191" t="s">
        <v>40</v>
      </c>
      <c r="O124" s="65"/>
      <c r="P124" s="192">
        <f>O124*H124</f>
        <v>0</v>
      </c>
      <c r="Q124" s="192">
        <v>0</v>
      </c>
      <c r="R124" s="192">
        <f>Q124*H124</f>
        <v>0</v>
      </c>
      <c r="S124" s="192">
        <v>0</v>
      </c>
      <c r="T124" s="193">
        <f>S124*H124</f>
        <v>0</v>
      </c>
      <c r="U124" s="35"/>
      <c r="V124" s="35"/>
      <c r="W124" s="35"/>
      <c r="X124" s="35"/>
      <c r="Y124" s="35"/>
      <c r="Z124" s="35"/>
      <c r="AA124" s="35"/>
      <c r="AB124" s="35"/>
      <c r="AC124" s="35"/>
      <c r="AD124" s="35"/>
      <c r="AE124" s="35"/>
      <c r="AR124" s="194" t="s">
        <v>115</v>
      </c>
      <c r="AT124" s="194" t="s">
        <v>110</v>
      </c>
      <c r="AU124" s="194" t="s">
        <v>76</v>
      </c>
      <c r="AY124" s="18" t="s">
        <v>108</v>
      </c>
      <c r="BE124" s="195">
        <f>IF(N124="základní",J124,0)</f>
        <v>0</v>
      </c>
      <c r="BF124" s="195">
        <f>IF(N124="snížená",J124,0)</f>
        <v>0</v>
      </c>
      <c r="BG124" s="195">
        <f>IF(N124="zákl. přenesená",J124,0)</f>
        <v>0</v>
      </c>
      <c r="BH124" s="195">
        <f>IF(N124="sníž. přenesená",J124,0)</f>
        <v>0</v>
      </c>
      <c r="BI124" s="195">
        <f>IF(N124="nulová",J124,0)</f>
        <v>0</v>
      </c>
      <c r="BJ124" s="18" t="s">
        <v>74</v>
      </c>
      <c r="BK124" s="195">
        <f>ROUND(I124*H124,2)</f>
        <v>0</v>
      </c>
      <c r="BL124" s="18" t="s">
        <v>115</v>
      </c>
      <c r="BM124" s="194" t="s">
        <v>192</v>
      </c>
    </row>
    <row r="125" spans="1:47" s="2" customFormat="1" ht="87.75">
      <c r="A125" s="35"/>
      <c r="B125" s="36"/>
      <c r="C125" s="37"/>
      <c r="D125" s="196" t="s">
        <v>117</v>
      </c>
      <c r="E125" s="37"/>
      <c r="F125" s="197" t="s">
        <v>193</v>
      </c>
      <c r="G125" s="37"/>
      <c r="H125" s="37"/>
      <c r="I125" s="104"/>
      <c r="J125" s="37"/>
      <c r="K125" s="37"/>
      <c r="L125" s="40"/>
      <c r="M125" s="198"/>
      <c r="N125" s="199"/>
      <c r="O125" s="65"/>
      <c r="P125" s="65"/>
      <c r="Q125" s="65"/>
      <c r="R125" s="65"/>
      <c r="S125" s="65"/>
      <c r="T125" s="66"/>
      <c r="U125" s="35"/>
      <c r="V125" s="35"/>
      <c r="W125" s="35"/>
      <c r="X125" s="35"/>
      <c r="Y125" s="35"/>
      <c r="Z125" s="35"/>
      <c r="AA125" s="35"/>
      <c r="AB125" s="35"/>
      <c r="AC125" s="35"/>
      <c r="AD125" s="35"/>
      <c r="AE125" s="35"/>
      <c r="AT125" s="18" t="s">
        <v>117</v>
      </c>
      <c r="AU125" s="18" t="s">
        <v>76</v>
      </c>
    </row>
    <row r="126" spans="1:65" s="2" customFormat="1" ht="21.75" customHeight="1">
      <c r="A126" s="35"/>
      <c r="B126" s="36"/>
      <c r="C126" s="183" t="s">
        <v>194</v>
      </c>
      <c r="D126" s="183" t="s">
        <v>110</v>
      </c>
      <c r="E126" s="184" t="s">
        <v>195</v>
      </c>
      <c r="F126" s="185" t="s">
        <v>196</v>
      </c>
      <c r="G126" s="186" t="s">
        <v>197</v>
      </c>
      <c r="H126" s="187">
        <v>90</v>
      </c>
      <c r="I126" s="188"/>
      <c r="J126" s="189">
        <f>ROUND(I126*H126,2)</f>
        <v>0</v>
      </c>
      <c r="K126" s="185" t="s">
        <v>114</v>
      </c>
      <c r="L126" s="40"/>
      <c r="M126" s="190" t="s">
        <v>19</v>
      </c>
      <c r="N126" s="191" t="s">
        <v>40</v>
      </c>
      <c r="O126" s="65"/>
      <c r="P126" s="192">
        <f>O126*H126</f>
        <v>0</v>
      </c>
      <c r="Q126" s="192">
        <v>0.00015</v>
      </c>
      <c r="R126" s="192">
        <f>Q126*H126</f>
        <v>0.013499999999999998</v>
      </c>
      <c r="S126" s="192">
        <v>0</v>
      </c>
      <c r="T126" s="193">
        <f>S126*H126</f>
        <v>0</v>
      </c>
      <c r="U126" s="35"/>
      <c r="V126" s="35"/>
      <c r="W126" s="35"/>
      <c r="X126" s="35"/>
      <c r="Y126" s="35"/>
      <c r="Z126" s="35"/>
      <c r="AA126" s="35"/>
      <c r="AB126" s="35"/>
      <c r="AC126" s="35"/>
      <c r="AD126" s="35"/>
      <c r="AE126" s="35"/>
      <c r="AR126" s="194" t="s">
        <v>115</v>
      </c>
      <c r="AT126" s="194" t="s">
        <v>110</v>
      </c>
      <c r="AU126" s="194" t="s">
        <v>76</v>
      </c>
      <c r="AY126" s="18" t="s">
        <v>108</v>
      </c>
      <c r="BE126" s="195">
        <f>IF(N126="základní",J126,0)</f>
        <v>0</v>
      </c>
      <c r="BF126" s="195">
        <f>IF(N126="snížená",J126,0)</f>
        <v>0</v>
      </c>
      <c r="BG126" s="195">
        <f>IF(N126="zákl. přenesená",J126,0)</f>
        <v>0</v>
      </c>
      <c r="BH126" s="195">
        <f>IF(N126="sníž. přenesená",J126,0)</f>
        <v>0</v>
      </c>
      <c r="BI126" s="195">
        <f>IF(N126="nulová",J126,0)</f>
        <v>0</v>
      </c>
      <c r="BJ126" s="18" t="s">
        <v>74</v>
      </c>
      <c r="BK126" s="195">
        <f>ROUND(I126*H126,2)</f>
        <v>0</v>
      </c>
      <c r="BL126" s="18" t="s">
        <v>115</v>
      </c>
      <c r="BM126" s="194" t="s">
        <v>198</v>
      </c>
    </row>
    <row r="127" spans="1:47" s="2" customFormat="1" ht="68.25">
      <c r="A127" s="35"/>
      <c r="B127" s="36"/>
      <c r="C127" s="37"/>
      <c r="D127" s="196" t="s">
        <v>117</v>
      </c>
      <c r="E127" s="37"/>
      <c r="F127" s="197" t="s">
        <v>199</v>
      </c>
      <c r="G127" s="37"/>
      <c r="H127" s="37"/>
      <c r="I127" s="104"/>
      <c r="J127" s="37"/>
      <c r="K127" s="37"/>
      <c r="L127" s="40"/>
      <c r="M127" s="198"/>
      <c r="N127" s="199"/>
      <c r="O127" s="65"/>
      <c r="P127" s="65"/>
      <c r="Q127" s="65"/>
      <c r="R127" s="65"/>
      <c r="S127" s="65"/>
      <c r="T127" s="66"/>
      <c r="U127" s="35"/>
      <c r="V127" s="35"/>
      <c r="W127" s="35"/>
      <c r="X127" s="35"/>
      <c r="Y127" s="35"/>
      <c r="Z127" s="35"/>
      <c r="AA127" s="35"/>
      <c r="AB127" s="35"/>
      <c r="AC127" s="35"/>
      <c r="AD127" s="35"/>
      <c r="AE127" s="35"/>
      <c r="AT127" s="18" t="s">
        <v>117</v>
      </c>
      <c r="AU127" s="18" t="s">
        <v>76</v>
      </c>
    </row>
    <row r="128" spans="1:47" s="2" customFormat="1" ht="48.75">
      <c r="A128" s="35"/>
      <c r="B128" s="36"/>
      <c r="C128" s="37"/>
      <c r="D128" s="196" t="s">
        <v>119</v>
      </c>
      <c r="E128" s="37"/>
      <c r="F128" s="197" t="s">
        <v>200</v>
      </c>
      <c r="G128" s="37"/>
      <c r="H128" s="37"/>
      <c r="I128" s="104"/>
      <c r="J128" s="37"/>
      <c r="K128" s="37"/>
      <c r="L128" s="40"/>
      <c r="M128" s="198"/>
      <c r="N128" s="199"/>
      <c r="O128" s="65"/>
      <c r="P128" s="65"/>
      <c r="Q128" s="65"/>
      <c r="R128" s="65"/>
      <c r="S128" s="65"/>
      <c r="T128" s="66"/>
      <c r="U128" s="35"/>
      <c r="V128" s="35"/>
      <c r="W128" s="35"/>
      <c r="X128" s="35"/>
      <c r="Y128" s="35"/>
      <c r="Z128" s="35"/>
      <c r="AA128" s="35"/>
      <c r="AB128" s="35"/>
      <c r="AC128" s="35"/>
      <c r="AD128" s="35"/>
      <c r="AE128" s="35"/>
      <c r="AT128" s="18" t="s">
        <v>119</v>
      </c>
      <c r="AU128" s="18" t="s">
        <v>76</v>
      </c>
    </row>
    <row r="129" spans="2:51" s="13" customFormat="1" ht="11.25">
      <c r="B129" s="200"/>
      <c r="C129" s="201"/>
      <c r="D129" s="196" t="s">
        <v>130</v>
      </c>
      <c r="E129" s="202" t="s">
        <v>19</v>
      </c>
      <c r="F129" s="203" t="s">
        <v>131</v>
      </c>
      <c r="G129" s="201"/>
      <c r="H129" s="204">
        <v>90</v>
      </c>
      <c r="I129" s="205"/>
      <c r="J129" s="201"/>
      <c r="K129" s="201"/>
      <c r="L129" s="206"/>
      <c r="M129" s="207"/>
      <c r="N129" s="208"/>
      <c r="O129" s="208"/>
      <c r="P129" s="208"/>
      <c r="Q129" s="208"/>
      <c r="R129" s="208"/>
      <c r="S129" s="208"/>
      <c r="T129" s="209"/>
      <c r="AT129" s="210" t="s">
        <v>130</v>
      </c>
      <c r="AU129" s="210" t="s">
        <v>76</v>
      </c>
      <c r="AV129" s="13" t="s">
        <v>76</v>
      </c>
      <c r="AW129" s="13" t="s">
        <v>31</v>
      </c>
      <c r="AX129" s="13" t="s">
        <v>74</v>
      </c>
      <c r="AY129" s="210" t="s">
        <v>108</v>
      </c>
    </row>
    <row r="130" spans="1:65" s="2" customFormat="1" ht="16.5" customHeight="1">
      <c r="A130" s="35"/>
      <c r="B130" s="36"/>
      <c r="C130" s="183" t="s">
        <v>201</v>
      </c>
      <c r="D130" s="183" t="s">
        <v>110</v>
      </c>
      <c r="E130" s="184" t="s">
        <v>202</v>
      </c>
      <c r="F130" s="185" t="s">
        <v>203</v>
      </c>
      <c r="G130" s="186" t="s">
        <v>113</v>
      </c>
      <c r="H130" s="187">
        <v>480</v>
      </c>
      <c r="I130" s="188"/>
      <c r="J130" s="189">
        <f>ROUND(I130*H130,2)</f>
        <v>0</v>
      </c>
      <c r="K130" s="185" t="s">
        <v>114</v>
      </c>
      <c r="L130" s="40"/>
      <c r="M130" s="190" t="s">
        <v>19</v>
      </c>
      <c r="N130" s="191" t="s">
        <v>40</v>
      </c>
      <c r="O130" s="65"/>
      <c r="P130" s="192">
        <f>O130*H130</f>
        <v>0</v>
      </c>
      <c r="Q130" s="192">
        <v>0</v>
      </c>
      <c r="R130" s="192">
        <f>Q130*H130</f>
        <v>0</v>
      </c>
      <c r="S130" s="192">
        <v>0</v>
      </c>
      <c r="T130" s="193">
        <f>S130*H130</f>
        <v>0</v>
      </c>
      <c r="U130" s="35"/>
      <c r="V130" s="35"/>
      <c r="W130" s="35"/>
      <c r="X130" s="35"/>
      <c r="Y130" s="35"/>
      <c r="Z130" s="35"/>
      <c r="AA130" s="35"/>
      <c r="AB130" s="35"/>
      <c r="AC130" s="35"/>
      <c r="AD130" s="35"/>
      <c r="AE130" s="35"/>
      <c r="AR130" s="194" t="s">
        <v>115</v>
      </c>
      <c r="AT130" s="194" t="s">
        <v>110</v>
      </c>
      <c r="AU130" s="194" t="s">
        <v>76</v>
      </c>
      <c r="AY130" s="18" t="s">
        <v>108</v>
      </c>
      <c r="BE130" s="195">
        <f>IF(N130="základní",J130,0)</f>
        <v>0</v>
      </c>
      <c r="BF130" s="195">
        <f>IF(N130="snížená",J130,0)</f>
        <v>0</v>
      </c>
      <c r="BG130" s="195">
        <f>IF(N130="zákl. přenesená",J130,0)</f>
        <v>0</v>
      </c>
      <c r="BH130" s="195">
        <f>IF(N130="sníž. přenesená",J130,0)</f>
        <v>0</v>
      </c>
      <c r="BI130" s="195">
        <f>IF(N130="nulová",J130,0)</f>
        <v>0</v>
      </c>
      <c r="BJ130" s="18" t="s">
        <v>74</v>
      </c>
      <c r="BK130" s="195">
        <f>ROUND(I130*H130,2)</f>
        <v>0</v>
      </c>
      <c r="BL130" s="18" t="s">
        <v>115</v>
      </c>
      <c r="BM130" s="194" t="s">
        <v>204</v>
      </c>
    </row>
    <row r="131" spans="1:65" s="2" customFormat="1" ht="16.5" customHeight="1">
      <c r="A131" s="35"/>
      <c r="B131" s="36"/>
      <c r="C131" s="183" t="s">
        <v>205</v>
      </c>
      <c r="D131" s="183" t="s">
        <v>110</v>
      </c>
      <c r="E131" s="184" t="s">
        <v>206</v>
      </c>
      <c r="F131" s="185" t="s">
        <v>207</v>
      </c>
      <c r="G131" s="186" t="s">
        <v>113</v>
      </c>
      <c r="H131" s="187">
        <v>480</v>
      </c>
      <c r="I131" s="188"/>
      <c r="J131" s="189">
        <f>ROUND(I131*H131,2)</f>
        <v>0</v>
      </c>
      <c r="K131" s="185" t="s">
        <v>114</v>
      </c>
      <c r="L131" s="40"/>
      <c r="M131" s="190" t="s">
        <v>19</v>
      </c>
      <c r="N131" s="191" t="s">
        <v>40</v>
      </c>
      <c r="O131" s="65"/>
      <c r="P131" s="192">
        <f>O131*H131</f>
        <v>0</v>
      </c>
      <c r="Q131" s="192">
        <v>0</v>
      </c>
      <c r="R131" s="192">
        <f>Q131*H131</f>
        <v>0</v>
      </c>
      <c r="S131" s="192">
        <v>0</v>
      </c>
      <c r="T131" s="193">
        <f>S131*H131</f>
        <v>0</v>
      </c>
      <c r="U131" s="35"/>
      <c r="V131" s="35"/>
      <c r="W131" s="35"/>
      <c r="X131" s="35"/>
      <c r="Y131" s="35"/>
      <c r="Z131" s="35"/>
      <c r="AA131" s="35"/>
      <c r="AB131" s="35"/>
      <c r="AC131" s="35"/>
      <c r="AD131" s="35"/>
      <c r="AE131" s="35"/>
      <c r="AR131" s="194" t="s">
        <v>115</v>
      </c>
      <c r="AT131" s="194" t="s">
        <v>110</v>
      </c>
      <c r="AU131" s="194" t="s">
        <v>76</v>
      </c>
      <c r="AY131" s="18" t="s">
        <v>108</v>
      </c>
      <c r="BE131" s="195">
        <f>IF(N131="základní",J131,0)</f>
        <v>0</v>
      </c>
      <c r="BF131" s="195">
        <f>IF(N131="snížená",J131,0)</f>
        <v>0</v>
      </c>
      <c r="BG131" s="195">
        <f>IF(N131="zákl. přenesená",J131,0)</f>
        <v>0</v>
      </c>
      <c r="BH131" s="195">
        <f>IF(N131="sníž. přenesená",J131,0)</f>
        <v>0</v>
      </c>
      <c r="BI131" s="195">
        <f>IF(N131="nulová",J131,0)</f>
        <v>0</v>
      </c>
      <c r="BJ131" s="18" t="s">
        <v>74</v>
      </c>
      <c r="BK131" s="195">
        <f>ROUND(I131*H131,2)</f>
        <v>0</v>
      </c>
      <c r="BL131" s="18" t="s">
        <v>115</v>
      </c>
      <c r="BM131" s="194" t="s">
        <v>208</v>
      </c>
    </row>
    <row r="132" spans="1:65" s="2" customFormat="1" ht="16.5" customHeight="1">
      <c r="A132" s="35"/>
      <c r="B132" s="36"/>
      <c r="C132" s="183" t="s">
        <v>209</v>
      </c>
      <c r="D132" s="183" t="s">
        <v>110</v>
      </c>
      <c r="E132" s="184" t="s">
        <v>210</v>
      </c>
      <c r="F132" s="185" t="s">
        <v>211</v>
      </c>
      <c r="G132" s="186" t="s">
        <v>113</v>
      </c>
      <c r="H132" s="187">
        <v>480</v>
      </c>
      <c r="I132" s="188"/>
      <c r="J132" s="189">
        <f>ROUND(I132*H132,2)</f>
        <v>0</v>
      </c>
      <c r="K132" s="185" t="s">
        <v>212</v>
      </c>
      <c r="L132" s="40"/>
      <c r="M132" s="190" t="s">
        <v>19</v>
      </c>
      <c r="N132" s="191" t="s">
        <v>40</v>
      </c>
      <c r="O132" s="65"/>
      <c r="P132" s="192">
        <f>O132*H132</f>
        <v>0</v>
      </c>
      <c r="Q132" s="192">
        <v>0</v>
      </c>
      <c r="R132" s="192">
        <f>Q132*H132</f>
        <v>0</v>
      </c>
      <c r="S132" s="192">
        <v>0</v>
      </c>
      <c r="T132" s="193">
        <f>S132*H132</f>
        <v>0</v>
      </c>
      <c r="U132" s="35"/>
      <c r="V132" s="35"/>
      <c r="W132" s="35"/>
      <c r="X132" s="35"/>
      <c r="Y132" s="35"/>
      <c r="Z132" s="35"/>
      <c r="AA132" s="35"/>
      <c r="AB132" s="35"/>
      <c r="AC132" s="35"/>
      <c r="AD132" s="35"/>
      <c r="AE132" s="35"/>
      <c r="AR132" s="194" t="s">
        <v>115</v>
      </c>
      <c r="AT132" s="194" t="s">
        <v>110</v>
      </c>
      <c r="AU132" s="194" t="s">
        <v>76</v>
      </c>
      <c r="AY132" s="18" t="s">
        <v>108</v>
      </c>
      <c r="BE132" s="195">
        <f>IF(N132="základní",J132,0)</f>
        <v>0</v>
      </c>
      <c r="BF132" s="195">
        <f>IF(N132="snížená",J132,0)</f>
        <v>0</v>
      </c>
      <c r="BG132" s="195">
        <f>IF(N132="zákl. přenesená",J132,0)</f>
        <v>0</v>
      </c>
      <c r="BH132" s="195">
        <f>IF(N132="sníž. přenesená",J132,0)</f>
        <v>0</v>
      </c>
      <c r="BI132" s="195">
        <f>IF(N132="nulová",J132,0)</f>
        <v>0</v>
      </c>
      <c r="BJ132" s="18" t="s">
        <v>74</v>
      </c>
      <c r="BK132" s="195">
        <f>ROUND(I132*H132,2)</f>
        <v>0</v>
      </c>
      <c r="BL132" s="18" t="s">
        <v>115</v>
      </c>
      <c r="BM132" s="194" t="s">
        <v>213</v>
      </c>
    </row>
    <row r="133" spans="1:47" s="2" customFormat="1" ht="29.25">
      <c r="A133" s="35"/>
      <c r="B133" s="36"/>
      <c r="C133" s="37"/>
      <c r="D133" s="196" t="s">
        <v>117</v>
      </c>
      <c r="E133" s="37"/>
      <c r="F133" s="197" t="s">
        <v>214</v>
      </c>
      <c r="G133" s="37"/>
      <c r="H133" s="37"/>
      <c r="I133" s="104"/>
      <c r="J133" s="37"/>
      <c r="K133" s="37"/>
      <c r="L133" s="40"/>
      <c r="M133" s="198"/>
      <c r="N133" s="199"/>
      <c r="O133" s="65"/>
      <c r="P133" s="65"/>
      <c r="Q133" s="65"/>
      <c r="R133" s="65"/>
      <c r="S133" s="65"/>
      <c r="T133" s="66"/>
      <c r="U133" s="35"/>
      <c r="V133" s="35"/>
      <c r="W133" s="35"/>
      <c r="X133" s="35"/>
      <c r="Y133" s="35"/>
      <c r="Z133" s="35"/>
      <c r="AA133" s="35"/>
      <c r="AB133" s="35"/>
      <c r="AC133" s="35"/>
      <c r="AD133" s="35"/>
      <c r="AE133" s="35"/>
      <c r="AT133" s="18" t="s">
        <v>117</v>
      </c>
      <c r="AU133" s="18" t="s">
        <v>76</v>
      </c>
    </row>
    <row r="134" spans="1:65" s="2" customFormat="1" ht="21.75" customHeight="1">
      <c r="A134" s="35"/>
      <c r="B134" s="36"/>
      <c r="C134" s="183" t="s">
        <v>215</v>
      </c>
      <c r="D134" s="183" t="s">
        <v>110</v>
      </c>
      <c r="E134" s="184" t="s">
        <v>216</v>
      </c>
      <c r="F134" s="185" t="s">
        <v>217</v>
      </c>
      <c r="G134" s="186" t="s">
        <v>113</v>
      </c>
      <c r="H134" s="187">
        <v>480</v>
      </c>
      <c r="I134" s="188"/>
      <c r="J134" s="189">
        <f>ROUND(I134*H134,2)</f>
        <v>0</v>
      </c>
      <c r="K134" s="185" t="s">
        <v>212</v>
      </c>
      <c r="L134" s="40"/>
      <c r="M134" s="190" t="s">
        <v>19</v>
      </c>
      <c r="N134" s="191" t="s">
        <v>40</v>
      </c>
      <c r="O134" s="65"/>
      <c r="P134" s="192">
        <f>O134*H134</f>
        <v>0</v>
      </c>
      <c r="Q134" s="192">
        <v>0</v>
      </c>
      <c r="R134" s="192">
        <f>Q134*H134</f>
        <v>0</v>
      </c>
      <c r="S134" s="192">
        <v>0</v>
      </c>
      <c r="T134" s="193">
        <f>S134*H134</f>
        <v>0</v>
      </c>
      <c r="U134" s="35"/>
      <c r="V134" s="35"/>
      <c r="W134" s="35"/>
      <c r="X134" s="35"/>
      <c r="Y134" s="35"/>
      <c r="Z134" s="35"/>
      <c r="AA134" s="35"/>
      <c r="AB134" s="35"/>
      <c r="AC134" s="35"/>
      <c r="AD134" s="35"/>
      <c r="AE134" s="35"/>
      <c r="AR134" s="194" t="s">
        <v>115</v>
      </c>
      <c r="AT134" s="194" t="s">
        <v>110</v>
      </c>
      <c r="AU134" s="194" t="s">
        <v>76</v>
      </c>
      <c r="AY134" s="18" t="s">
        <v>108</v>
      </c>
      <c r="BE134" s="195">
        <f>IF(N134="základní",J134,0)</f>
        <v>0</v>
      </c>
      <c r="BF134" s="195">
        <f>IF(N134="snížená",J134,0)</f>
        <v>0</v>
      </c>
      <c r="BG134" s="195">
        <f>IF(N134="zákl. přenesená",J134,0)</f>
        <v>0</v>
      </c>
      <c r="BH134" s="195">
        <f>IF(N134="sníž. přenesená",J134,0)</f>
        <v>0</v>
      </c>
      <c r="BI134" s="195">
        <f>IF(N134="nulová",J134,0)</f>
        <v>0</v>
      </c>
      <c r="BJ134" s="18" t="s">
        <v>74</v>
      </c>
      <c r="BK134" s="195">
        <f>ROUND(I134*H134,2)</f>
        <v>0</v>
      </c>
      <c r="BL134" s="18" t="s">
        <v>115</v>
      </c>
      <c r="BM134" s="194" t="s">
        <v>218</v>
      </c>
    </row>
    <row r="135" spans="1:47" s="2" customFormat="1" ht="29.25">
      <c r="A135" s="35"/>
      <c r="B135" s="36"/>
      <c r="C135" s="37"/>
      <c r="D135" s="196" t="s">
        <v>117</v>
      </c>
      <c r="E135" s="37"/>
      <c r="F135" s="197" t="s">
        <v>219</v>
      </c>
      <c r="G135" s="37"/>
      <c r="H135" s="37"/>
      <c r="I135" s="104"/>
      <c r="J135" s="37"/>
      <c r="K135" s="37"/>
      <c r="L135" s="40"/>
      <c r="M135" s="198"/>
      <c r="N135" s="199"/>
      <c r="O135" s="65"/>
      <c r="P135" s="65"/>
      <c r="Q135" s="65"/>
      <c r="R135" s="65"/>
      <c r="S135" s="65"/>
      <c r="T135" s="66"/>
      <c r="U135" s="35"/>
      <c r="V135" s="35"/>
      <c r="W135" s="35"/>
      <c r="X135" s="35"/>
      <c r="Y135" s="35"/>
      <c r="Z135" s="35"/>
      <c r="AA135" s="35"/>
      <c r="AB135" s="35"/>
      <c r="AC135" s="35"/>
      <c r="AD135" s="35"/>
      <c r="AE135" s="35"/>
      <c r="AT135" s="18" t="s">
        <v>117</v>
      </c>
      <c r="AU135" s="18" t="s">
        <v>76</v>
      </c>
    </row>
    <row r="136" spans="1:65" s="2" customFormat="1" ht="16.5" customHeight="1">
      <c r="A136" s="35"/>
      <c r="B136" s="36"/>
      <c r="C136" s="183" t="s">
        <v>7</v>
      </c>
      <c r="D136" s="183" t="s">
        <v>110</v>
      </c>
      <c r="E136" s="184" t="s">
        <v>220</v>
      </c>
      <c r="F136" s="185" t="s">
        <v>221</v>
      </c>
      <c r="G136" s="186" t="s">
        <v>113</v>
      </c>
      <c r="H136" s="187">
        <v>63</v>
      </c>
      <c r="I136" s="188"/>
      <c r="J136" s="189">
        <f>ROUND(I136*H136,2)</f>
        <v>0</v>
      </c>
      <c r="K136" s="185" t="s">
        <v>114</v>
      </c>
      <c r="L136" s="40"/>
      <c r="M136" s="190" t="s">
        <v>19</v>
      </c>
      <c r="N136" s="191" t="s">
        <v>40</v>
      </c>
      <c r="O136" s="65"/>
      <c r="P136" s="192">
        <f>O136*H136</f>
        <v>0</v>
      </c>
      <c r="Q136" s="192">
        <v>0</v>
      </c>
      <c r="R136" s="192">
        <f>Q136*H136</f>
        <v>0</v>
      </c>
      <c r="S136" s="192">
        <v>0</v>
      </c>
      <c r="T136" s="193">
        <f>S136*H136</f>
        <v>0</v>
      </c>
      <c r="U136" s="35"/>
      <c r="V136" s="35"/>
      <c r="W136" s="35"/>
      <c r="X136" s="35"/>
      <c r="Y136" s="35"/>
      <c r="Z136" s="35"/>
      <c r="AA136" s="35"/>
      <c r="AB136" s="35"/>
      <c r="AC136" s="35"/>
      <c r="AD136" s="35"/>
      <c r="AE136" s="35"/>
      <c r="AR136" s="194" t="s">
        <v>115</v>
      </c>
      <c r="AT136" s="194" t="s">
        <v>110</v>
      </c>
      <c r="AU136" s="194" t="s">
        <v>76</v>
      </c>
      <c r="AY136" s="18" t="s">
        <v>108</v>
      </c>
      <c r="BE136" s="195">
        <f>IF(N136="základní",J136,0)</f>
        <v>0</v>
      </c>
      <c r="BF136" s="195">
        <f>IF(N136="snížená",J136,0)</f>
        <v>0</v>
      </c>
      <c r="BG136" s="195">
        <f>IF(N136="zákl. přenesená",J136,0)</f>
        <v>0</v>
      </c>
      <c r="BH136" s="195">
        <f>IF(N136="sníž. přenesená",J136,0)</f>
        <v>0</v>
      </c>
      <c r="BI136" s="195">
        <f>IF(N136="nulová",J136,0)</f>
        <v>0</v>
      </c>
      <c r="BJ136" s="18" t="s">
        <v>74</v>
      </c>
      <c r="BK136" s="195">
        <f>ROUND(I136*H136,2)</f>
        <v>0</v>
      </c>
      <c r="BL136" s="18" t="s">
        <v>115</v>
      </c>
      <c r="BM136" s="194" t="s">
        <v>222</v>
      </c>
    </row>
    <row r="137" spans="1:47" s="2" customFormat="1" ht="185.25">
      <c r="A137" s="35"/>
      <c r="B137" s="36"/>
      <c r="C137" s="37"/>
      <c r="D137" s="196" t="s">
        <v>117</v>
      </c>
      <c r="E137" s="37"/>
      <c r="F137" s="197" t="s">
        <v>223</v>
      </c>
      <c r="G137" s="37"/>
      <c r="H137" s="37"/>
      <c r="I137" s="104"/>
      <c r="J137" s="37"/>
      <c r="K137" s="37"/>
      <c r="L137" s="40"/>
      <c r="M137" s="198"/>
      <c r="N137" s="199"/>
      <c r="O137" s="65"/>
      <c r="P137" s="65"/>
      <c r="Q137" s="65"/>
      <c r="R137" s="65"/>
      <c r="S137" s="65"/>
      <c r="T137" s="66"/>
      <c r="U137" s="35"/>
      <c r="V137" s="35"/>
      <c r="W137" s="35"/>
      <c r="X137" s="35"/>
      <c r="Y137" s="35"/>
      <c r="Z137" s="35"/>
      <c r="AA137" s="35"/>
      <c r="AB137" s="35"/>
      <c r="AC137" s="35"/>
      <c r="AD137" s="35"/>
      <c r="AE137" s="35"/>
      <c r="AT137" s="18" t="s">
        <v>117</v>
      </c>
      <c r="AU137" s="18" t="s">
        <v>76</v>
      </c>
    </row>
    <row r="138" spans="1:47" s="2" customFormat="1" ht="19.5">
      <c r="A138" s="35"/>
      <c r="B138" s="36"/>
      <c r="C138" s="37"/>
      <c r="D138" s="196" t="s">
        <v>119</v>
      </c>
      <c r="E138" s="37"/>
      <c r="F138" s="197" t="s">
        <v>224</v>
      </c>
      <c r="G138" s="37"/>
      <c r="H138" s="37"/>
      <c r="I138" s="104"/>
      <c r="J138" s="37"/>
      <c r="K138" s="37"/>
      <c r="L138" s="40"/>
      <c r="M138" s="198"/>
      <c r="N138" s="199"/>
      <c r="O138" s="65"/>
      <c r="P138" s="65"/>
      <c r="Q138" s="65"/>
      <c r="R138" s="65"/>
      <c r="S138" s="65"/>
      <c r="T138" s="66"/>
      <c r="U138" s="35"/>
      <c r="V138" s="35"/>
      <c r="W138" s="35"/>
      <c r="X138" s="35"/>
      <c r="Y138" s="35"/>
      <c r="Z138" s="35"/>
      <c r="AA138" s="35"/>
      <c r="AB138" s="35"/>
      <c r="AC138" s="35"/>
      <c r="AD138" s="35"/>
      <c r="AE138" s="35"/>
      <c r="AT138" s="18" t="s">
        <v>119</v>
      </c>
      <c r="AU138" s="18" t="s">
        <v>76</v>
      </c>
    </row>
    <row r="139" spans="2:63" s="12" customFormat="1" ht="22.9" customHeight="1">
      <c r="B139" s="167"/>
      <c r="C139" s="168"/>
      <c r="D139" s="169" t="s">
        <v>68</v>
      </c>
      <c r="E139" s="181" t="s">
        <v>146</v>
      </c>
      <c r="F139" s="181" t="s">
        <v>225</v>
      </c>
      <c r="G139" s="168"/>
      <c r="H139" s="168"/>
      <c r="I139" s="171"/>
      <c r="J139" s="182">
        <f>BK139</f>
        <v>0</v>
      </c>
      <c r="K139" s="168"/>
      <c r="L139" s="173"/>
      <c r="M139" s="174"/>
      <c r="N139" s="175"/>
      <c r="O139" s="175"/>
      <c r="P139" s="176">
        <f>SUM(P140:P145)</f>
        <v>0</v>
      </c>
      <c r="Q139" s="175"/>
      <c r="R139" s="176">
        <f>SUM(R140:R145)</f>
        <v>3.1613599999999997</v>
      </c>
      <c r="S139" s="175"/>
      <c r="T139" s="177">
        <f>SUM(T140:T145)</f>
        <v>0</v>
      </c>
      <c r="AR139" s="178" t="s">
        <v>74</v>
      </c>
      <c r="AT139" s="179" t="s">
        <v>68</v>
      </c>
      <c r="AU139" s="179" t="s">
        <v>74</v>
      </c>
      <c r="AY139" s="178" t="s">
        <v>108</v>
      </c>
      <c r="BK139" s="180">
        <f>SUM(BK140:BK145)</f>
        <v>0</v>
      </c>
    </row>
    <row r="140" spans="1:65" s="2" customFormat="1" ht="16.5" customHeight="1">
      <c r="A140" s="35"/>
      <c r="B140" s="36"/>
      <c r="C140" s="183" t="s">
        <v>226</v>
      </c>
      <c r="D140" s="183" t="s">
        <v>110</v>
      </c>
      <c r="E140" s="184" t="s">
        <v>227</v>
      </c>
      <c r="F140" s="185" t="s">
        <v>228</v>
      </c>
      <c r="G140" s="186" t="s">
        <v>229</v>
      </c>
      <c r="H140" s="187">
        <v>5</v>
      </c>
      <c r="I140" s="188"/>
      <c r="J140" s="189">
        <f>ROUND(I140*H140,2)</f>
        <v>0</v>
      </c>
      <c r="K140" s="185" t="s">
        <v>114</v>
      </c>
      <c r="L140" s="40"/>
      <c r="M140" s="190" t="s">
        <v>19</v>
      </c>
      <c r="N140" s="191" t="s">
        <v>40</v>
      </c>
      <c r="O140" s="65"/>
      <c r="P140" s="192">
        <f>O140*H140</f>
        <v>0</v>
      </c>
      <c r="Q140" s="192">
        <v>0.42368</v>
      </c>
      <c r="R140" s="192">
        <f>Q140*H140</f>
        <v>2.1184</v>
      </c>
      <c r="S140" s="192">
        <v>0</v>
      </c>
      <c r="T140" s="193">
        <f>S140*H140</f>
        <v>0</v>
      </c>
      <c r="U140" s="35"/>
      <c r="V140" s="35"/>
      <c r="W140" s="35"/>
      <c r="X140" s="35"/>
      <c r="Y140" s="35"/>
      <c r="Z140" s="35"/>
      <c r="AA140" s="35"/>
      <c r="AB140" s="35"/>
      <c r="AC140" s="35"/>
      <c r="AD140" s="35"/>
      <c r="AE140" s="35"/>
      <c r="AR140" s="194" t="s">
        <v>115</v>
      </c>
      <c r="AT140" s="194" t="s">
        <v>110</v>
      </c>
      <c r="AU140" s="194" t="s">
        <v>76</v>
      </c>
      <c r="AY140" s="18" t="s">
        <v>108</v>
      </c>
      <c r="BE140" s="195">
        <f>IF(N140="základní",J140,0)</f>
        <v>0</v>
      </c>
      <c r="BF140" s="195">
        <f>IF(N140="snížená",J140,0)</f>
        <v>0</v>
      </c>
      <c r="BG140" s="195">
        <f>IF(N140="zákl. přenesená",J140,0)</f>
        <v>0</v>
      </c>
      <c r="BH140" s="195">
        <f>IF(N140="sníž. přenesená",J140,0)</f>
        <v>0</v>
      </c>
      <c r="BI140" s="195">
        <f>IF(N140="nulová",J140,0)</f>
        <v>0</v>
      </c>
      <c r="BJ140" s="18" t="s">
        <v>74</v>
      </c>
      <c r="BK140" s="195">
        <f>ROUND(I140*H140,2)</f>
        <v>0</v>
      </c>
      <c r="BL140" s="18" t="s">
        <v>115</v>
      </c>
      <c r="BM140" s="194" t="s">
        <v>230</v>
      </c>
    </row>
    <row r="141" spans="1:47" s="2" customFormat="1" ht="97.5">
      <c r="A141" s="35"/>
      <c r="B141" s="36"/>
      <c r="C141" s="37"/>
      <c r="D141" s="196" t="s">
        <v>117</v>
      </c>
      <c r="E141" s="37"/>
      <c r="F141" s="197" t="s">
        <v>231</v>
      </c>
      <c r="G141" s="37"/>
      <c r="H141" s="37"/>
      <c r="I141" s="104"/>
      <c r="J141" s="37"/>
      <c r="K141" s="37"/>
      <c r="L141" s="40"/>
      <c r="M141" s="198"/>
      <c r="N141" s="199"/>
      <c r="O141" s="65"/>
      <c r="P141" s="65"/>
      <c r="Q141" s="65"/>
      <c r="R141" s="65"/>
      <c r="S141" s="65"/>
      <c r="T141" s="66"/>
      <c r="U141" s="35"/>
      <c r="V141" s="35"/>
      <c r="W141" s="35"/>
      <c r="X141" s="35"/>
      <c r="Y141" s="35"/>
      <c r="Z141" s="35"/>
      <c r="AA141" s="35"/>
      <c r="AB141" s="35"/>
      <c r="AC141" s="35"/>
      <c r="AD141" s="35"/>
      <c r="AE141" s="35"/>
      <c r="AT141" s="18" t="s">
        <v>117</v>
      </c>
      <c r="AU141" s="18" t="s">
        <v>76</v>
      </c>
    </row>
    <row r="142" spans="1:65" s="2" customFormat="1" ht="16.5" customHeight="1">
      <c r="A142" s="35"/>
      <c r="B142" s="36"/>
      <c r="C142" s="183" t="s">
        <v>232</v>
      </c>
      <c r="D142" s="183" t="s">
        <v>110</v>
      </c>
      <c r="E142" s="184" t="s">
        <v>233</v>
      </c>
      <c r="F142" s="185" t="s">
        <v>234</v>
      </c>
      <c r="G142" s="186" t="s">
        <v>229</v>
      </c>
      <c r="H142" s="187">
        <v>1</v>
      </c>
      <c r="I142" s="188"/>
      <c r="J142" s="189">
        <f>ROUND(I142*H142,2)</f>
        <v>0</v>
      </c>
      <c r="K142" s="185" t="s">
        <v>114</v>
      </c>
      <c r="L142" s="40"/>
      <c r="M142" s="190" t="s">
        <v>19</v>
      </c>
      <c r="N142" s="191" t="s">
        <v>40</v>
      </c>
      <c r="O142" s="65"/>
      <c r="P142" s="192">
        <f>O142*H142</f>
        <v>0</v>
      </c>
      <c r="Q142" s="192">
        <v>0.4208</v>
      </c>
      <c r="R142" s="192">
        <f>Q142*H142</f>
        <v>0.4208</v>
      </c>
      <c r="S142" s="192">
        <v>0</v>
      </c>
      <c r="T142" s="193">
        <f>S142*H142</f>
        <v>0</v>
      </c>
      <c r="U142" s="35"/>
      <c r="V142" s="35"/>
      <c r="W142" s="35"/>
      <c r="X142" s="35"/>
      <c r="Y142" s="35"/>
      <c r="Z142" s="35"/>
      <c r="AA142" s="35"/>
      <c r="AB142" s="35"/>
      <c r="AC142" s="35"/>
      <c r="AD142" s="35"/>
      <c r="AE142" s="35"/>
      <c r="AR142" s="194" t="s">
        <v>115</v>
      </c>
      <c r="AT142" s="194" t="s">
        <v>110</v>
      </c>
      <c r="AU142" s="194" t="s">
        <v>76</v>
      </c>
      <c r="AY142" s="18" t="s">
        <v>108</v>
      </c>
      <c r="BE142" s="195">
        <f>IF(N142="základní",J142,0)</f>
        <v>0</v>
      </c>
      <c r="BF142" s="195">
        <f>IF(N142="snížená",J142,0)</f>
        <v>0</v>
      </c>
      <c r="BG142" s="195">
        <f>IF(N142="zákl. přenesená",J142,0)</f>
        <v>0</v>
      </c>
      <c r="BH142" s="195">
        <f>IF(N142="sníž. přenesená",J142,0)</f>
        <v>0</v>
      </c>
      <c r="BI142" s="195">
        <f>IF(N142="nulová",J142,0)</f>
        <v>0</v>
      </c>
      <c r="BJ142" s="18" t="s">
        <v>74</v>
      </c>
      <c r="BK142" s="195">
        <f>ROUND(I142*H142,2)</f>
        <v>0</v>
      </c>
      <c r="BL142" s="18" t="s">
        <v>115</v>
      </c>
      <c r="BM142" s="194" t="s">
        <v>235</v>
      </c>
    </row>
    <row r="143" spans="1:47" s="2" customFormat="1" ht="97.5">
      <c r="A143" s="35"/>
      <c r="B143" s="36"/>
      <c r="C143" s="37"/>
      <c r="D143" s="196" t="s">
        <v>117</v>
      </c>
      <c r="E143" s="37"/>
      <c r="F143" s="197" t="s">
        <v>231</v>
      </c>
      <c r="G143" s="37"/>
      <c r="H143" s="37"/>
      <c r="I143" s="104"/>
      <c r="J143" s="37"/>
      <c r="K143" s="37"/>
      <c r="L143" s="40"/>
      <c r="M143" s="198"/>
      <c r="N143" s="199"/>
      <c r="O143" s="65"/>
      <c r="P143" s="65"/>
      <c r="Q143" s="65"/>
      <c r="R143" s="65"/>
      <c r="S143" s="65"/>
      <c r="T143" s="66"/>
      <c r="U143" s="35"/>
      <c r="V143" s="35"/>
      <c r="W143" s="35"/>
      <c r="X143" s="35"/>
      <c r="Y143" s="35"/>
      <c r="Z143" s="35"/>
      <c r="AA143" s="35"/>
      <c r="AB143" s="35"/>
      <c r="AC143" s="35"/>
      <c r="AD143" s="35"/>
      <c r="AE143" s="35"/>
      <c r="AT143" s="18" t="s">
        <v>117</v>
      </c>
      <c r="AU143" s="18" t="s">
        <v>76</v>
      </c>
    </row>
    <row r="144" spans="1:65" s="2" customFormat="1" ht="21.75" customHeight="1">
      <c r="A144" s="35"/>
      <c r="B144" s="36"/>
      <c r="C144" s="183" t="s">
        <v>236</v>
      </c>
      <c r="D144" s="183" t="s">
        <v>110</v>
      </c>
      <c r="E144" s="184" t="s">
        <v>237</v>
      </c>
      <c r="F144" s="185" t="s">
        <v>238</v>
      </c>
      <c r="G144" s="186" t="s">
        <v>229</v>
      </c>
      <c r="H144" s="187">
        <v>2</v>
      </c>
      <c r="I144" s="188"/>
      <c r="J144" s="189">
        <f>ROUND(I144*H144,2)</f>
        <v>0</v>
      </c>
      <c r="K144" s="185" t="s">
        <v>114</v>
      </c>
      <c r="L144" s="40"/>
      <c r="M144" s="190" t="s">
        <v>19</v>
      </c>
      <c r="N144" s="191" t="s">
        <v>40</v>
      </c>
      <c r="O144" s="65"/>
      <c r="P144" s="192">
        <f>O144*H144</f>
        <v>0</v>
      </c>
      <c r="Q144" s="192">
        <v>0.31108</v>
      </c>
      <c r="R144" s="192">
        <f>Q144*H144</f>
        <v>0.62216</v>
      </c>
      <c r="S144" s="192">
        <v>0</v>
      </c>
      <c r="T144" s="193">
        <f>S144*H144</f>
        <v>0</v>
      </c>
      <c r="U144" s="35"/>
      <c r="V144" s="35"/>
      <c r="W144" s="35"/>
      <c r="X144" s="35"/>
      <c r="Y144" s="35"/>
      <c r="Z144" s="35"/>
      <c r="AA144" s="35"/>
      <c r="AB144" s="35"/>
      <c r="AC144" s="35"/>
      <c r="AD144" s="35"/>
      <c r="AE144" s="35"/>
      <c r="AR144" s="194" t="s">
        <v>115</v>
      </c>
      <c r="AT144" s="194" t="s">
        <v>110</v>
      </c>
      <c r="AU144" s="194" t="s">
        <v>76</v>
      </c>
      <c r="AY144" s="18" t="s">
        <v>108</v>
      </c>
      <c r="BE144" s="195">
        <f>IF(N144="základní",J144,0)</f>
        <v>0</v>
      </c>
      <c r="BF144" s="195">
        <f>IF(N144="snížená",J144,0)</f>
        <v>0</v>
      </c>
      <c r="BG144" s="195">
        <f>IF(N144="zákl. přenesená",J144,0)</f>
        <v>0</v>
      </c>
      <c r="BH144" s="195">
        <f>IF(N144="sníž. přenesená",J144,0)</f>
        <v>0</v>
      </c>
      <c r="BI144" s="195">
        <f>IF(N144="nulová",J144,0)</f>
        <v>0</v>
      </c>
      <c r="BJ144" s="18" t="s">
        <v>74</v>
      </c>
      <c r="BK144" s="195">
        <f>ROUND(I144*H144,2)</f>
        <v>0</v>
      </c>
      <c r="BL144" s="18" t="s">
        <v>115</v>
      </c>
      <c r="BM144" s="194" t="s">
        <v>239</v>
      </c>
    </row>
    <row r="145" spans="1:47" s="2" customFormat="1" ht="97.5">
      <c r="A145" s="35"/>
      <c r="B145" s="36"/>
      <c r="C145" s="37"/>
      <c r="D145" s="196" t="s">
        <v>117</v>
      </c>
      <c r="E145" s="37"/>
      <c r="F145" s="197" t="s">
        <v>231</v>
      </c>
      <c r="G145" s="37"/>
      <c r="H145" s="37"/>
      <c r="I145" s="104"/>
      <c r="J145" s="37"/>
      <c r="K145" s="37"/>
      <c r="L145" s="40"/>
      <c r="M145" s="198"/>
      <c r="N145" s="199"/>
      <c r="O145" s="65"/>
      <c r="P145" s="65"/>
      <c r="Q145" s="65"/>
      <c r="R145" s="65"/>
      <c r="S145" s="65"/>
      <c r="T145" s="66"/>
      <c r="U145" s="35"/>
      <c r="V145" s="35"/>
      <c r="W145" s="35"/>
      <c r="X145" s="35"/>
      <c r="Y145" s="35"/>
      <c r="Z145" s="35"/>
      <c r="AA145" s="35"/>
      <c r="AB145" s="35"/>
      <c r="AC145" s="35"/>
      <c r="AD145" s="35"/>
      <c r="AE145" s="35"/>
      <c r="AT145" s="18" t="s">
        <v>117</v>
      </c>
      <c r="AU145" s="18" t="s">
        <v>76</v>
      </c>
    </row>
    <row r="146" spans="2:63" s="12" customFormat="1" ht="22.9" customHeight="1">
      <c r="B146" s="167"/>
      <c r="C146" s="168"/>
      <c r="D146" s="169" t="s">
        <v>68</v>
      </c>
      <c r="E146" s="181" t="s">
        <v>157</v>
      </c>
      <c r="F146" s="181" t="s">
        <v>240</v>
      </c>
      <c r="G146" s="168"/>
      <c r="H146" s="168"/>
      <c r="I146" s="171"/>
      <c r="J146" s="182">
        <f>BK146</f>
        <v>0</v>
      </c>
      <c r="K146" s="168"/>
      <c r="L146" s="173"/>
      <c r="M146" s="174"/>
      <c r="N146" s="175"/>
      <c r="O146" s="175"/>
      <c r="P146" s="176">
        <f>SUM(P147:P191)</f>
        <v>0</v>
      </c>
      <c r="Q146" s="175"/>
      <c r="R146" s="176">
        <f>SUM(R147:R191)</f>
        <v>6.893625000000001</v>
      </c>
      <c r="S146" s="175"/>
      <c r="T146" s="177">
        <f>SUM(T147:T191)</f>
        <v>9</v>
      </c>
      <c r="AR146" s="178" t="s">
        <v>74</v>
      </c>
      <c r="AT146" s="179" t="s">
        <v>68</v>
      </c>
      <c r="AU146" s="179" t="s">
        <v>74</v>
      </c>
      <c r="AY146" s="178" t="s">
        <v>108</v>
      </c>
      <c r="BK146" s="180">
        <f>SUM(BK147:BK191)</f>
        <v>0</v>
      </c>
    </row>
    <row r="147" spans="1:65" s="2" customFormat="1" ht="16.5" customHeight="1">
      <c r="A147" s="35"/>
      <c r="B147" s="36"/>
      <c r="C147" s="183" t="s">
        <v>241</v>
      </c>
      <c r="D147" s="183" t="s">
        <v>110</v>
      </c>
      <c r="E147" s="184" t="s">
        <v>242</v>
      </c>
      <c r="F147" s="185" t="s">
        <v>243</v>
      </c>
      <c r="G147" s="186" t="s">
        <v>197</v>
      </c>
      <c r="H147" s="187">
        <v>18</v>
      </c>
      <c r="I147" s="188"/>
      <c r="J147" s="189">
        <f>ROUND(I147*H147,2)</f>
        <v>0</v>
      </c>
      <c r="K147" s="185" t="s">
        <v>114</v>
      </c>
      <c r="L147" s="40"/>
      <c r="M147" s="190" t="s">
        <v>19</v>
      </c>
      <c r="N147" s="191" t="s">
        <v>40</v>
      </c>
      <c r="O147" s="65"/>
      <c r="P147" s="192">
        <f>O147*H147</f>
        <v>0</v>
      </c>
      <c r="Q147" s="192">
        <v>0.00065</v>
      </c>
      <c r="R147" s="192">
        <f>Q147*H147</f>
        <v>0.011699999999999999</v>
      </c>
      <c r="S147" s="192">
        <v>0</v>
      </c>
      <c r="T147" s="193">
        <f>S147*H147</f>
        <v>0</v>
      </c>
      <c r="U147" s="35"/>
      <c r="V147" s="35"/>
      <c r="W147" s="35"/>
      <c r="X147" s="35"/>
      <c r="Y147" s="35"/>
      <c r="Z147" s="35"/>
      <c r="AA147" s="35"/>
      <c r="AB147" s="35"/>
      <c r="AC147" s="35"/>
      <c r="AD147" s="35"/>
      <c r="AE147" s="35"/>
      <c r="AR147" s="194" t="s">
        <v>115</v>
      </c>
      <c r="AT147" s="194" t="s">
        <v>110</v>
      </c>
      <c r="AU147" s="194" t="s">
        <v>76</v>
      </c>
      <c r="AY147" s="18" t="s">
        <v>108</v>
      </c>
      <c r="BE147" s="195">
        <f>IF(N147="základní",J147,0)</f>
        <v>0</v>
      </c>
      <c r="BF147" s="195">
        <f>IF(N147="snížená",J147,0)</f>
        <v>0</v>
      </c>
      <c r="BG147" s="195">
        <f>IF(N147="zákl. přenesená",J147,0)</f>
        <v>0</v>
      </c>
      <c r="BH147" s="195">
        <f>IF(N147="sníž. přenesená",J147,0)</f>
        <v>0</v>
      </c>
      <c r="BI147" s="195">
        <f>IF(N147="nulová",J147,0)</f>
        <v>0</v>
      </c>
      <c r="BJ147" s="18" t="s">
        <v>74</v>
      </c>
      <c r="BK147" s="195">
        <f>ROUND(I147*H147,2)</f>
        <v>0</v>
      </c>
      <c r="BL147" s="18" t="s">
        <v>115</v>
      </c>
      <c r="BM147" s="194" t="s">
        <v>244</v>
      </c>
    </row>
    <row r="148" spans="1:47" s="2" customFormat="1" ht="107.25">
      <c r="A148" s="35"/>
      <c r="B148" s="36"/>
      <c r="C148" s="37"/>
      <c r="D148" s="196" t="s">
        <v>117</v>
      </c>
      <c r="E148" s="37"/>
      <c r="F148" s="197" t="s">
        <v>245</v>
      </c>
      <c r="G148" s="37"/>
      <c r="H148" s="37"/>
      <c r="I148" s="104"/>
      <c r="J148" s="37"/>
      <c r="K148" s="37"/>
      <c r="L148" s="40"/>
      <c r="M148" s="198"/>
      <c r="N148" s="199"/>
      <c r="O148" s="65"/>
      <c r="P148" s="65"/>
      <c r="Q148" s="65"/>
      <c r="R148" s="65"/>
      <c r="S148" s="65"/>
      <c r="T148" s="66"/>
      <c r="U148" s="35"/>
      <c r="V148" s="35"/>
      <c r="W148" s="35"/>
      <c r="X148" s="35"/>
      <c r="Y148" s="35"/>
      <c r="Z148" s="35"/>
      <c r="AA148" s="35"/>
      <c r="AB148" s="35"/>
      <c r="AC148" s="35"/>
      <c r="AD148" s="35"/>
      <c r="AE148" s="35"/>
      <c r="AT148" s="18" t="s">
        <v>117</v>
      </c>
      <c r="AU148" s="18" t="s">
        <v>76</v>
      </c>
    </row>
    <row r="149" spans="1:47" s="2" customFormat="1" ht="19.5">
      <c r="A149" s="35"/>
      <c r="B149" s="36"/>
      <c r="C149" s="37"/>
      <c r="D149" s="196" t="s">
        <v>119</v>
      </c>
      <c r="E149" s="37"/>
      <c r="F149" s="197" t="s">
        <v>183</v>
      </c>
      <c r="G149" s="37"/>
      <c r="H149" s="37"/>
      <c r="I149" s="104"/>
      <c r="J149" s="37"/>
      <c r="K149" s="37"/>
      <c r="L149" s="40"/>
      <c r="M149" s="198"/>
      <c r="N149" s="199"/>
      <c r="O149" s="65"/>
      <c r="P149" s="65"/>
      <c r="Q149" s="65"/>
      <c r="R149" s="65"/>
      <c r="S149" s="65"/>
      <c r="T149" s="66"/>
      <c r="U149" s="35"/>
      <c r="V149" s="35"/>
      <c r="W149" s="35"/>
      <c r="X149" s="35"/>
      <c r="Y149" s="35"/>
      <c r="Z149" s="35"/>
      <c r="AA149" s="35"/>
      <c r="AB149" s="35"/>
      <c r="AC149" s="35"/>
      <c r="AD149" s="35"/>
      <c r="AE149" s="35"/>
      <c r="AT149" s="18" t="s">
        <v>119</v>
      </c>
      <c r="AU149" s="18" t="s">
        <v>76</v>
      </c>
    </row>
    <row r="150" spans="2:51" s="14" customFormat="1" ht="11.25">
      <c r="B150" s="221"/>
      <c r="C150" s="222"/>
      <c r="D150" s="196" t="s">
        <v>130</v>
      </c>
      <c r="E150" s="223" t="s">
        <v>19</v>
      </c>
      <c r="F150" s="224" t="s">
        <v>246</v>
      </c>
      <c r="G150" s="222"/>
      <c r="H150" s="223" t="s">
        <v>19</v>
      </c>
      <c r="I150" s="225"/>
      <c r="J150" s="222"/>
      <c r="K150" s="222"/>
      <c r="L150" s="226"/>
      <c r="M150" s="227"/>
      <c r="N150" s="228"/>
      <c r="O150" s="228"/>
      <c r="P150" s="228"/>
      <c r="Q150" s="228"/>
      <c r="R150" s="228"/>
      <c r="S150" s="228"/>
      <c r="T150" s="229"/>
      <c r="AT150" s="230" t="s">
        <v>130</v>
      </c>
      <c r="AU150" s="230" t="s">
        <v>76</v>
      </c>
      <c r="AV150" s="14" t="s">
        <v>74</v>
      </c>
      <c r="AW150" s="14" t="s">
        <v>31</v>
      </c>
      <c r="AX150" s="14" t="s">
        <v>69</v>
      </c>
      <c r="AY150" s="230" t="s">
        <v>108</v>
      </c>
    </row>
    <row r="151" spans="2:51" s="13" customFormat="1" ht="11.25">
      <c r="B151" s="200"/>
      <c r="C151" s="201"/>
      <c r="D151" s="196" t="s">
        <v>130</v>
      </c>
      <c r="E151" s="202" t="s">
        <v>19</v>
      </c>
      <c r="F151" s="203" t="s">
        <v>205</v>
      </c>
      <c r="G151" s="201"/>
      <c r="H151" s="204">
        <v>18</v>
      </c>
      <c r="I151" s="205"/>
      <c r="J151" s="201"/>
      <c r="K151" s="201"/>
      <c r="L151" s="206"/>
      <c r="M151" s="207"/>
      <c r="N151" s="208"/>
      <c r="O151" s="208"/>
      <c r="P151" s="208"/>
      <c r="Q151" s="208"/>
      <c r="R151" s="208"/>
      <c r="S151" s="208"/>
      <c r="T151" s="209"/>
      <c r="AT151" s="210" t="s">
        <v>130</v>
      </c>
      <c r="AU151" s="210" t="s">
        <v>76</v>
      </c>
      <c r="AV151" s="13" t="s">
        <v>76</v>
      </c>
      <c r="AW151" s="13" t="s">
        <v>31</v>
      </c>
      <c r="AX151" s="13" t="s">
        <v>74</v>
      </c>
      <c r="AY151" s="210" t="s">
        <v>108</v>
      </c>
    </row>
    <row r="152" spans="1:65" s="2" customFormat="1" ht="16.5" customHeight="1">
      <c r="A152" s="35"/>
      <c r="B152" s="36"/>
      <c r="C152" s="183" t="s">
        <v>247</v>
      </c>
      <c r="D152" s="183" t="s">
        <v>110</v>
      </c>
      <c r="E152" s="184" t="s">
        <v>248</v>
      </c>
      <c r="F152" s="185" t="s">
        <v>249</v>
      </c>
      <c r="G152" s="186" t="s">
        <v>113</v>
      </c>
      <c r="H152" s="187">
        <v>15</v>
      </c>
      <c r="I152" s="188"/>
      <c r="J152" s="189">
        <f>ROUND(I152*H152,2)</f>
        <v>0</v>
      </c>
      <c r="K152" s="185" t="s">
        <v>114</v>
      </c>
      <c r="L152" s="40"/>
      <c r="M152" s="190" t="s">
        <v>19</v>
      </c>
      <c r="N152" s="191" t="s">
        <v>40</v>
      </c>
      <c r="O152" s="65"/>
      <c r="P152" s="192">
        <f>O152*H152</f>
        <v>0</v>
      </c>
      <c r="Q152" s="192">
        <v>0.0026</v>
      </c>
      <c r="R152" s="192">
        <f>Q152*H152</f>
        <v>0.039</v>
      </c>
      <c r="S152" s="192">
        <v>0</v>
      </c>
      <c r="T152" s="193">
        <f>S152*H152</f>
        <v>0</v>
      </c>
      <c r="U152" s="35"/>
      <c r="V152" s="35"/>
      <c r="W152" s="35"/>
      <c r="X152" s="35"/>
      <c r="Y152" s="35"/>
      <c r="Z152" s="35"/>
      <c r="AA152" s="35"/>
      <c r="AB152" s="35"/>
      <c r="AC152" s="35"/>
      <c r="AD152" s="35"/>
      <c r="AE152" s="35"/>
      <c r="AR152" s="194" t="s">
        <v>115</v>
      </c>
      <c r="AT152" s="194" t="s">
        <v>110</v>
      </c>
      <c r="AU152" s="194" t="s">
        <v>76</v>
      </c>
      <c r="AY152" s="18" t="s">
        <v>108</v>
      </c>
      <c r="BE152" s="195">
        <f>IF(N152="základní",J152,0)</f>
        <v>0</v>
      </c>
      <c r="BF152" s="195">
        <f>IF(N152="snížená",J152,0)</f>
        <v>0</v>
      </c>
      <c r="BG152" s="195">
        <f>IF(N152="zákl. přenesená",J152,0)</f>
        <v>0</v>
      </c>
      <c r="BH152" s="195">
        <f>IF(N152="sníž. přenesená",J152,0)</f>
        <v>0</v>
      </c>
      <c r="BI152" s="195">
        <f>IF(N152="nulová",J152,0)</f>
        <v>0</v>
      </c>
      <c r="BJ152" s="18" t="s">
        <v>74</v>
      </c>
      <c r="BK152" s="195">
        <f>ROUND(I152*H152,2)</f>
        <v>0</v>
      </c>
      <c r="BL152" s="18" t="s">
        <v>115</v>
      </c>
      <c r="BM152" s="194" t="s">
        <v>250</v>
      </c>
    </row>
    <row r="153" spans="1:47" s="2" customFormat="1" ht="107.25">
      <c r="A153" s="35"/>
      <c r="B153" s="36"/>
      <c r="C153" s="37"/>
      <c r="D153" s="196" t="s">
        <v>117</v>
      </c>
      <c r="E153" s="37"/>
      <c r="F153" s="197" t="s">
        <v>245</v>
      </c>
      <c r="G153" s="37"/>
      <c r="H153" s="37"/>
      <c r="I153" s="104"/>
      <c r="J153" s="37"/>
      <c r="K153" s="37"/>
      <c r="L153" s="40"/>
      <c r="M153" s="198"/>
      <c r="N153" s="199"/>
      <c r="O153" s="65"/>
      <c r="P153" s="65"/>
      <c r="Q153" s="65"/>
      <c r="R153" s="65"/>
      <c r="S153" s="65"/>
      <c r="T153" s="66"/>
      <c r="U153" s="35"/>
      <c r="V153" s="35"/>
      <c r="W153" s="35"/>
      <c r="X153" s="35"/>
      <c r="Y153" s="35"/>
      <c r="Z153" s="35"/>
      <c r="AA153" s="35"/>
      <c r="AB153" s="35"/>
      <c r="AC153" s="35"/>
      <c r="AD153" s="35"/>
      <c r="AE153" s="35"/>
      <c r="AT153" s="18" t="s">
        <v>117</v>
      </c>
      <c r="AU153" s="18" t="s">
        <v>76</v>
      </c>
    </row>
    <row r="154" spans="2:51" s="14" customFormat="1" ht="11.25">
      <c r="B154" s="221"/>
      <c r="C154" s="222"/>
      <c r="D154" s="196" t="s">
        <v>130</v>
      </c>
      <c r="E154" s="223" t="s">
        <v>19</v>
      </c>
      <c r="F154" s="224" t="s">
        <v>251</v>
      </c>
      <c r="G154" s="222"/>
      <c r="H154" s="223" t="s">
        <v>19</v>
      </c>
      <c r="I154" s="225"/>
      <c r="J154" s="222"/>
      <c r="K154" s="222"/>
      <c r="L154" s="226"/>
      <c r="M154" s="227"/>
      <c r="N154" s="228"/>
      <c r="O154" s="228"/>
      <c r="P154" s="228"/>
      <c r="Q154" s="228"/>
      <c r="R154" s="228"/>
      <c r="S154" s="228"/>
      <c r="T154" s="229"/>
      <c r="AT154" s="230" t="s">
        <v>130</v>
      </c>
      <c r="AU154" s="230" t="s">
        <v>76</v>
      </c>
      <c r="AV154" s="14" t="s">
        <v>74</v>
      </c>
      <c r="AW154" s="14" t="s">
        <v>31</v>
      </c>
      <c r="AX154" s="14" t="s">
        <v>69</v>
      </c>
      <c r="AY154" s="230" t="s">
        <v>108</v>
      </c>
    </row>
    <row r="155" spans="2:51" s="13" customFormat="1" ht="11.25">
      <c r="B155" s="200"/>
      <c r="C155" s="201"/>
      <c r="D155" s="196" t="s">
        <v>130</v>
      </c>
      <c r="E155" s="202" t="s">
        <v>19</v>
      </c>
      <c r="F155" s="203" t="s">
        <v>8</v>
      </c>
      <c r="G155" s="201"/>
      <c r="H155" s="204">
        <v>15</v>
      </c>
      <c r="I155" s="205"/>
      <c r="J155" s="201"/>
      <c r="K155" s="201"/>
      <c r="L155" s="206"/>
      <c r="M155" s="207"/>
      <c r="N155" s="208"/>
      <c r="O155" s="208"/>
      <c r="P155" s="208"/>
      <c r="Q155" s="208"/>
      <c r="R155" s="208"/>
      <c r="S155" s="208"/>
      <c r="T155" s="209"/>
      <c r="AT155" s="210" t="s">
        <v>130</v>
      </c>
      <c r="AU155" s="210" t="s">
        <v>76</v>
      </c>
      <c r="AV155" s="13" t="s">
        <v>76</v>
      </c>
      <c r="AW155" s="13" t="s">
        <v>31</v>
      </c>
      <c r="AX155" s="13" t="s">
        <v>74</v>
      </c>
      <c r="AY155" s="210" t="s">
        <v>108</v>
      </c>
    </row>
    <row r="156" spans="1:65" s="2" customFormat="1" ht="21.75" customHeight="1">
      <c r="A156" s="35"/>
      <c r="B156" s="36"/>
      <c r="C156" s="183" t="s">
        <v>252</v>
      </c>
      <c r="D156" s="183" t="s">
        <v>110</v>
      </c>
      <c r="E156" s="184" t="s">
        <v>253</v>
      </c>
      <c r="F156" s="185" t="s">
        <v>254</v>
      </c>
      <c r="G156" s="186" t="s">
        <v>197</v>
      </c>
      <c r="H156" s="187">
        <v>18</v>
      </c>
      <c r="I156" s="188"/>
      <c r="J156" s="189">
        <f>ROUND(I156*H156,2)</f>
        <v>0</v>
      </c>
      <c r="K156" s="185" t="s">
        <v>114</v>
      </c>
      <c r="L156" s="40"/>
      <c r="M156" s="190" t="s">
        <v>19</v>
      </c>
      <c r="N156" s="191" t="s">
        <v>40</v>
      </c>
      <c r="O156" s="65"/>
      <c r="P156" s="192">
        <f>O156*H156</f>
        <v>0</v>
      </c>
      <c r="Q156" s="192">
        <v>0</v>
      </c>
      <c r="R156" s="192">
        <f>Q156*H156</f>
        <v>0</v>
      </c>
      <c r="S156" s="192">
        <v>0</v>
      </c>
      <c r="T156" s="193">
        <f>S156*H156</f>
        <v>0</v>
      </c>
      <c r="U156" s="35"/>
      <c r="V156" s="35"/>
      <c r="W156" s="35"/>
      <c r="X156" s="35"/>
      <c r="Y156" s="35"/>
      <c r="Z156" s="35"/>
      <c r="AA156" s="35"/>
      <c r="AB156" s="35"/>
      <c r="AC156" s="35"/>
      <c r="AD156" s="35"/>
      <c r="AE156" s="35"/>
      <c r="AR156" s="194" t="s">
        <v>115</v>
      </c>
      <c r="AT156" s="194" t="s">
        <v>110</v>
      </c>
      <c r="AU156" s="194" t="s">
        <v>76</v>
      </c>
      <c r="AY156" s="18" t="s">
        <v>108</v>
      </c>
      <c r="BE156" s="195">
        <f>IF(N156="základní",J156,0)</f>
        <v>0</v>
      </c>
      <c r="BF156" s="195">
        <f>IF(N156="snížená",J156,0)</f>
        <v>0</v>
      </c>
      <c r="BG156" s="195">
        <f>IF(N156="zákl. přenesená",J156,0)</f>
        <v>0</v>
      </c>
      <c r="BH156" s="195">
        <f>IF(N156="sníž. přenesená",J156,0)</f>
        <v>0</v>
      </c>
      <c r="BI156" s="195">
        <f>IF(N156="nulová",J156,0)</f>
        <v>0</v>
      </c>
      <c r="BJ156" s="18" t="s">
        <v>74</v>
      </c>
      <c r="BK156" s="195">
        <f>ROUND(I156*H156,2)</f>
        <v>0</v>
      </c>
      <c r="BL156" s="18" t="s">
        <v>115</v>
      </c>
      <c r="BM156" s="194" t="s">
        <v>255</v>
      </c>
    </row>
    <row r="157" spans="1:47" s="2" customFormat="1" ht="48.75">
      <c r="A157" s="35"/>
      <c r="B157" s="36"/>
      <c r="C157" s="37"/>
      <c r="D157" s="196" t="s">
        <v>117</v>
      </c>
      <c r="E157" s="37"/>
      <c r="F157" s="197" t="s">
        <v>256</v>
      </c>
      <c r="G157" s="37"/>
      <c r="H157" s="37"/>
      <c r="I157" s="104"/>
      <c r="J157" s="37"/>
      <c r="K157" s="37"/>
      <c r="L157" s="40"/>
      <c r="M157" s="198"/>
      <c r="N157" s="199"/>
      <c r="O157" s="65"/>
      <c r="P157" s="65"/>
      <c r="Q157" s="65"/>
      <c r="R157" s="65"/>
      <c r="S157" s="65"/>
      <c r="T157" s="66"/>
      <c r="U157" s="35"/>
      <c r="V157" s="35"/>
      <c r="W157" s="35"/>
      <c r="X157" s="35"/>
      <c r="Y157" s="35"/>
      <c r="Z157" s="35"/>
      <c r="AA157" s="35"/>
      <c r="AB157" s="35"/>
      <c r="AC157" s="35"/>
      <c r="AD157" s="35"/>
      <c r="AE157" s="35"/>
      <c r="AT157" s="18" t="s">
        <v>117</v>
      </c>
      <c r="AU157" s="18" t="s">
        <v>76</v>
      </c>
    </row>
    <row r="158" spans="2:51" s="14" customFormat="1" ht="11.25">
      <c r="B158" s="221"/>
      <c r="C158" s="222"/>
      <c r="D158" s="196" t="s">
        <v>130</v>
      </c>
      <c r="E158" s="223" t="s">
        <v>19</v>
      </c>
      <c r="F158" s="224" t="s">
        <v>246</v>
      </c>
      <c r="G158" s="222"/>
      <c r="H158" s="223" t="s">
        <v>19</v>
      </c>
      <c r="I158" s="225"/>
      <c r="J158" s="222"/>
      <c r="K158" s="222"/>
      <c r="L158" s="226"/>
      <c r="M158" s="227"/>
      <c r="N158" s="228"/>
      <c r="O158" s="228"/>
      <c r="P158" s="228"/>
      <c r="Q158" s="228"/>
      <c r="R158" s="228"/>
      <c r="S158" s="228"/>
      <c r="T158" s="229"/>
      <c r="AT158" s="230" t="s">
        <v>130</v>
      </c>
      <c r="AU158" s="230" t="s">
        <v>76</v>
      </c>
      <c r="AV158" s="14" t="s">
        <v>74</v>
      </c>
      <c r="AW158" s="14" t="s">
        <v>31</v>
      </c>
      <c r="AX158" s="14" t="s">
        <v>69</v>
      </c>
      <c r="AY158" s="230" t="s">
        <v>108</v>
      </c>
    </row>
    <row r="159" spans="2:51" s="13" customFormat="1" ht="11.25">
      <c r="B159" s="200"/>
      <c r="C159" s="201"/>
      <c r="D159" s="196" t="s">
        <v>130</v>
      </c>
      <c r="E159" s="202" t="s">
        <v>19</v>
      </c>
      <c r="F159" s="203" t="s">
        <v>205</v>
      </c>
      <c r="G159" s="201"/>
      <c r="H159" s="204">
        <v>18</v>
      </c>
      <c r="I159" s="205"/>
      <c r="J159" s="201"/>
      <c r="K159" s="201"/>
      <c r="L159" s="206"/>
      <c r="M159" s="207"/>
      <c r="N159" s="208"/>
      <c r="O159" s="208"/>
      <c r="P159" s="208"/>
      <c r="Q159" s="208"/>
      <c r="R159" s="208"/>
      <c r="S159" s="208"/>
      <c r="T159" s="209"/>
      <c r="AT159" s="210" t="s">
        <v>130</v>
      </c>
      <c r="AU159" s="210" t="s">
        <v>76</v>
      </c>
      <c r="AV159" s="13" t="s">
        <v>76</v>
      </c>
      <c r="AW159" s="13" t="s">
        <v>31</v>
      </c>
      <c r="AX159" s="13" t="s">
        <v>74</v>
      </c>
      <c r="AY159" s="210" t="s">
        <v>108</v>
      </c>
    </row>
    <row r="160" spans="1:65" s="2" customFormat="1" ht="21.75" customHeight="1">
      <c r="A160" s="35"/>
      <c r="B160" s="36"/>
      <c r="C160" s="183" t="s">
        <v>257</v>
      </c>
      <c r="D160" s="183" t="s">
        <v>110</v>
      </c>
      <c r="E160" s="184" t="s">
        <v>258</v>
      </c>
      <c r="F160" s="185" t="s">
        <v>259</v>
      </c>
      <c r="G160" s="186" t="s">
        <v>113</v>
      </c>
      <c r="H160" s="187">
        <v>15</v>
      </c>
      <c r="I160" s="188"/>
      <c r="J160" s="189">
        <f>ROUND(I160*H160,2)</f>
        <v>0</v>
      </c>
      <c r="K160" s="185" t="s">
        <v>114</v>
      </c>
      <c r="L160" s="40"/>
      <c r="M160" s="190" t="s">
        <v>19</v>
      </c>
      <c r="N160" s="191" t="s">
        <v>40</v>
      </c>
      <c r="O160" s="65"/>
      <c r="P160" s="192">
        <f>O160*H160</f>
        <v>0</v>
      </c>
      <c r="Q160" s="192">
        <v>1E-05</v>
      </c>
      <c r="R160" s="192">
        <f>Q160*H160</f>
        <v>0.00015000000000000001</v>
      </c>
      <c r="S160" s="192">
        <v>0</v>
      </c>
      <c r="T160" s="193">
        <f>S160*H160</f>
        <v>0</v>
      </c>
      <c r="U160" s="35"/>
      <c r="V160" s="35"/>
      <c r="W160" s="35"/>
      <c r="X160" s="35"/>
      <c r="Y160" s="35"/>
      <c r="Z160" s="35"/>
      <c r="AA160" s="35"/>
      <c r="AB160" s="35"/>
      <c r="AC160" s="35"/>
      <c r="AD160" s="35"/>
      <c r="AE160" s="35"/>
      <c r="AR160" s="194" t="s">
        <v>115</v>
      </c>
      <c r="AT160" s="194" t="s">
        <v>110</v>
      </c>
      <c r="AU160" s="194" t="s">
        <v>76</v>
      </c>
      <c r="AY160" s="18" t="s">
        <v>108</v>
      </c>
      <c r="BE160" s="195">
        <f>IF(N160="základní",J160,0)</f>
        <v>0</v>
      </c>
      <c r="BF160" s="195">
        <f>IF(N160="snížená",J160,0)</f>
        <v>0</v>
      </c>
      <c r="BG160" s="195">
        <f>IF(N160="zákl. přenesená",J160,0)</f>
        <v>0</v>
      </c>
      <c r="BH160" s="195">
        <f>IF(N160="sníž. přenesená",J160,0)</f>
        <v>0</v>
      </c>
      <c r="BI160" s="195">
        <f>IF(N160="nulová",J160,0)</f>
        <v>0</v>
      </c>
      <c r="BJ160" s="18" t="s">
        <v>74</v>
      </c>
      <c r="BK160" s="195">
        <f>ROUND(I160*H160,2)</f>
        <v>0</v>
      </c>
      <c r="BL160" s="18" t="s">
        <v>115</v>
      </c>
      <c r="BM160" s="194" t="s">
        <v>260</v>
      </c>
    </row>
    <row r="161" spans="1:47" s="2" customFormat="1" ht="48.75">
      <c r="A161" s="35"/>
      <c r="B161" s="36"/>
      <c r="C161" s="37"/>
      <c r="D161" s="196" t="s">
        <v>117</v>
      </c>
      <c r="E161" s="37"/>
      <c r="F161" s="197" t="s">
        <v>256</v>
      </c>
      <c r="G161" s="37"/>
      <c r="H161" s="37"/>
      <c r="I161" s="104"/>
      <c r="J161" s="37"/>
      <c r="K161" s="37"/>
      <c r="L161" s="40"/>
      <c r="M161" s="198"/>
      <c r="N161" s="199"/>
      <c r="O161" s="65"/>
      <c r="P161" s="65"/>
      <c r="Q161" s="65"/>
      <c r="R161" s="65"/>
      <c r="S161" s="65"/>
      <c r="T161" s="66"/>
      <c r="U161" s="35"/>
      <c r="V161" s="35"/>
      <c r="W161" s="35"/>
      <c r="X161" s="35"/>
      <c r="Y161" s="35"/>
      <c r="Z161" s="35"/>
      <c r="AA161" s="35"/>
      <c r="AB161" s="35"/>
      <c r="AC161" s="35"/>
      <c r="AD161" s="35"/>
      <c r="AE161" s="35"/>
      <c r="AT161" s="18" t="s">
        <v>117</v>
      </c>
      <c r="AU161" s="18" t="s">
        <v>76</v>
      </c>
    </row>
    <row r="162" spans="1:65" s="2" customFormat="1" ht="33" customHeight="1">
      <c r="A162" s="35"/>
      <c r="B162" s="36"/>
      <c r="C162" s="183" t="s">
        <v>261</v>
      </c>
      <c r="D162" s="183" t="s">
        <v>110</v>
      </c>
      <c r="E162" s="184" t="s">
        <v>262</v>
      </c>
      <c r="F162" s="185" t="s">
        <v>263</v>
      </c>
      <c r="G162" s="186" t="s">
        <v>197</v>
      </c>
      <c r="H162" s="187">
        <v>30</v>
      </c>
      <c r="I162" s="188"/>
      <c r="J162" s="189">
        <f>ROUND(I162*H162,2)</f>
        <v>0</v>
      </c>
      <c r="K162" s="185" t="s">
        <v>114</v>
      </c>
      <c r="L162" s="40"/>
      <c r="M162" s="190" t="s">
        <v>19</v>
      </c>
      <c r="N162" s="191" t="s">
        <v>40</v>
      </c>
      <c r="O162" s="65"/>
      <c r="P162" s="192">
        <f>O162*H162</f>
        <v>0</v>
      </c>
      <c r="Q162" s="192">
        <v>0.08978</v>
      </c>
      <c r="R162" s="192">
        <f>Q162*H162</f>
        <v>2.6934</v>
      </c>
      <c r="S162" s="192">
        <v>0</v>
      </c>
      <c r="T162" s="193">
        <f>S162*H162</f>
        <v>0</v>
      </c>
      <c r="U162" s="35"/>
      <c r="V162" s="35"/>
      <c r="W162" s="35"/>
      <c r="X162" s="35"/>
      <c r="Y162" s="35"/>
      <c r="Z162" s="35"/>
      <c r="AA162" s="35"/>
      <c r="AB162" s="35"/>
      <c r="AC162" s="35"/>
      <c r="AD162" s="35"/>
      <c r="AE162" s="35"/>
      <c r="AR162" s="194" t="s">
        <v>115</v>
      </c>
      <c r="AT162" s="194" t="s">
        <v>110</v>
      </c>
      <c r="AU162" s="194" t="s">
        <v>76</v>
      </c>
      <c r="AY162" s="18" t="s">
        <v>108</v>
      </c>
      <c r="BE162" s="195">
        <f>IF(N162="základní",J162,0)</f>
        <v>0</v>
      </c>
      <c r="BF162" s="195">
        <f>IF(N162="snížená",J162,0)</f>
        <v>0</v>
      </c>
      <c r="BG162" s="195">
        <f>IF(N162="zákl. přenesená",J162,0)</f>
        <v>0</v>
      </c>
      <c r="BH162" s="195">
        <f>IF(N162="sníž. přenesená",J162,0)</f>
        <v>0</v>
      </c>
      <c r="BI162" s="195">
        <f>IF(N162="nulová",J162,0)</f>
        <v>0</v>
      </c>
      <c r="BJ162" s="18" t="s">
        <v>74</v>
      </c>
      <c r="BK162" s="195">
        <f>ROUND(I162*H162,2)</f>
        <v>0</v>
      </c>
      <c r="BL162" s="18" t="s">
        <v>115</v>
      </c>
      <c r="BM162" s="194" t="s">
        <v>264</v>
      </c>
    </row>
    <row r="163" spans="1:47" s="2" customFormat="1" ht="117">
      <c r="A163" s="35"/>
      <c r="B163" s="36"/>
      <c r="C163" s="37"/>
      <c r="D163" s="196" t="s">
        <v>117</v>
      </c>
      <c r="E163" s="37"/>
      <c r="F163" s="197" t="s">
        <v>265</v>
      </c>
      <c r="G163" s="37"/>
      <c r="H163" s="37"/>
      <c r="I163" s="104"/>
      <c r="J163" s="37"/>
      <c r="K163" s="37"/>
      <c r="L163" s="40"/>
      <c r="M163" s="198"/>
      <c r="N163" s="199"/>
      <c r="O163" s="65"/>
      <c r="P163" s="65"/>
      <c r="Q163" s="65"/>
      <c r="R163" s="65"/>
      <c r="S163" s="65"/>
      <c r="T163" s="66"/>
      <c r="U163" s="35"/>
      <c r="V163" s="35"/>
      <c r="W163" s="35"/>
      <c r="X163" s="35"/>
      <c r="Y163" s="35"/>
      <c r="Z163" s="35"/>
      <c r="AA163" s="35"/>
      <c r="AB163" s="35"/>
      <c r="AC163" s="35"/>
      <c r="AD163" s="35"/>
      <c r="AE163" s="35"/>
      <c r="AT163" s="18" t="s">
        <v>117</v>
      </c>
      <c r="AU163" s="18" t="s">
        <v>76</v>
      </c>
    </row>
    <row r="164" spans="1:47" s="2" customFormat="1" ht="29.25">
      <c r="A164" s="35"/>
      <c r="B164" s="36"/>
      <c r="C164" s="37"/>
      <c r="D164" s="196" t="s">
        <v>119</v>
      </c>
      <c r="E164" s="37"/>
      <c r="F164" s="197" t="s">
        <v>266</v>
      </c>
      <c r="G164" s="37"/>
      <c r="H164" s="37"/>
      <c r="I164" s="104"/>
      <c r="J164" s="37"/>
      <c r="K164" s="37"/>
      <c r="L164" s="40"/>
      <c r="M164" s="198"/>
      <c r="N164" s="199"/>
      <c r="O164" s="65"/>
      <c r="P164" s="65"/>
      <c r="Q164" s="65"/>
      <c r="R164" s="65"/>
      <c r="S164" s="65"/>
      <c r="T164" s="66"/>
      <c r="U164" s="35"/>
      <c r="V164" s="35"/>
      <c r="W164" s="35"/>
      <c r="X164" s="35"/>
      <c r="Y164" s="35"/>
      <c r="Z164" s="35"/>
      <c r="AA164" s="35"/>
      <c r="AB164" s="35"/>
      <c r="AC164" s="35"/>
      <c r="AD164" s="35"/>
      <c r="AE164" s="35"/>
      <c r="AT164" s="18" t="s">
        <v>119</v>
      </c>
      <c r="AU164" s="18" t="s">
        <v>76</v>
      </c>
    </row>
    <row r="165" spans="1:65" s="2" customFormat="1" ht="21.75" customHeight="1">
      <c r="A165" s="35"/>
      <c r="B165" s="36"/>
      <c r="C165" s="183" t="s">
        <v>267</v>
      </c>
      <c r="D165" s="183" t="s">
        <v>110</v>
      </c>
      <c r="E165" s="184" t="s">
        <v>268</v>
      </c>
      <c r="F165" s="185" t="s">
        <v>269</v>
      </c>
      <c r="G165" s="186" t="s">
        <v>197</v>
      </c>
      <c r="H165" s="187">
        <v>30</v>
      </c>
      <c r="I165" s="188"/>
      <c r="J165" s="189">
        <f>ROUND(I165*H165,2)</f>
        <v>0</v>
      </c>
      <c r="K165" s="185" t="s">
        <v>114</v>
      </c>
      <c r="L165" s="40"/>
      <c r="M165" s="190" t="s">
        <v>19</v>
      </c>
      <c r="N165" s="191" t="s">
        <v>40</v>
      </c>
      <c r="O165" s="65"/>
      <c r="P165" s="192">
        <f>O165*H165</f>
        <v>0</v>
      </c>
      <c r="Q165" s="192">
        <v>0.1295</v>
      </c>
      <c r="R165" s="192">
        <f>Q165*H165</f>
        <v>3.8850000000000002</v>
      </c>
      <c r="S165" s="192">
        <v>0</v>
      </c>
      <c r="T165" s="193">
        <f>S165*H165</f>
        <v>0</v>
      </c>
      <c r="U165" s="35"/>
      <c r="V165" s="35"/>
      <c r="W165" s="35"/>
      <c r="X165" s="35"/>
      <c r="Y165" s="35"/>
      <c r="Z165" s="35"/>
      <c r="AA165" s="35"/>
      <c r="AB165" s="35"/>
      <c r="AC165" s="35"/>
      <c r="AD165" s="35"/>
      <c r="AE165" s="35"/>
      <c r="AR165" s="194" t="s">
        <v>115</v>
      </c>
      <c r="AT165" s="194" t="s">
        <v>110</v>
      </c>
      <c r="AU165" s="194" t="s">
        <v>76</v>
      </c>
      <c r="AY165" s="18" t="s">
        <v>108</v>
      </c>
      <c r="BE165" s="195">
        <f>IF(N165="základní",J165,0)</f>
        <v>0</v>
      </c>
      <c r="BF165" s="195">
        <f>IF(N165="snížená",J165,0)</f>
        <v>0</v>
      </c>
      <c r="BG165" s="195">
        <f>IF(N165="zákl. přenesená",J165,0)</f>
        <v>0</v>
      </c>
      <c r="BH165" s="195">
        <f>IF(N165="sníž. přenesená",J165,0)</f>
        <v>0</v>
      </c>
      <c r="BI165" s="195">
        <f>IF(N165="nulová",J165,0)</f>
        <v>0</v>
      </c>
      <c r="BJ165" s="18" t="s">
        <v>74</v>
      </c>
      <c r="BK165" s="195">
        <f>ROUND(I165*H165,2)</f>
        <v>0</v>
      </c>
      <c r="BL165" s="18" t="s">
        <v>115</v>
      </c>
      <c r="BM165" s="194" t="s">
        <v>270</v>
      </c>
    </row>
    <row r="166" spans="1:47" s="2" customFormat="1" ht="87.75">
      <c r="A166" s="35"/>
      <c r="B166" s="36"/>
      <c r="C166" s="37"/>
      <c r="D166" s="196" t="s">
        <v>117</v>
      </c>
      <c r="E166" s="37"/>
      <c r="F166" s="197" t="s">
        <v>271</v>
      </c>
      <c r="G166" s="37"/>
      <c r="H166" s="37"/>
      <c r="I166" s="104"/>
      <c r="J166" s="37"/>
      <c r="K166" s="37"/>
      <c r="L166" s="40"/>
      <c r="M166" s="198"/>
      <c r="N166" s="199"/>
      <c r="O166" s="65"/>
      <c r="P166" s="65"/>
      <c r="Q166" s="65"/>
      <c r="R166" s="65"/>
      <c r="S166" s="65"/>
      <c r="T166" s="66"/>
      <c r="U166" s="35"/>
      <c r="V166" s="35"/>
      <c r="W166" s="35"/>
      <c r="X166" s="35"/>
      <c r="Y166" s="35"/>
      <c r="Z166" s="35"/>
      <c r="AA166" s="35"/>
      <c r="AB166" s="35"/>
      <c r="AC166" s="35"/>
      <c r="AD166" s="35"/>
      <c r="AE166" s="35"/>
      <c r="AT166" s="18" t="s">
        <v>117</v>
      </c>
      <c r="AU166" s="18" t="s">
        <v>76</v>
      </c>
    </row>
    <row r="167" spans="1:47" s="2" customFormat="1" ht="19.5">
      <c r="A167" s="35"/>
      <c r="B167" s="36"/>
      <c r="C167" s="37"/>
      <c r="D167" s="196" t="s">
        <v>119</v>
      </c>
      <c r="E167" s="37"/>
      <c r="F167" s="197" t="s">
        <v>272</v>
      </c>
      <c r="G167" s="37"/>
      <c r="H167" s="37"/>
      <c r="I167" s="104"/>
      <c r="J167" s="37"/>
      <c r="K167" s="37"/>
      <c r="L167" s="40"/>
      <c r="M167" s="198"/>
      <c r="N167" s="199"/>
      <c r="O167" s="65"/>
      <c r="P167" s="65"/>
      <c r="Q167" s="65"/>
      <c r="R167" s="65"/>
      <c r="S167" s="65"/>
      <c r="T167" s="66"/>
      <c r="U167" s="35"/>
      <c r="V167" s="35"/>
      <c r="W167" s="35"/>
      <c r="X167" s="35"/>
      <c r="Y167" s="35"/>
      <c r="Z167" s="35"/>
      <c r="AA167" s="35"/>
      <c r="AB167" s="35"/>
      <c r="AC167" s="35"/>
      <c r="AD167" s="35"/>
      <c r="AE167" s="35"/>
      <c r="AT167" s="18" t="s">
        <v>119</v>
      </c>
      <c r="AU167" s="18" t="s">
        <v>76</v>
      </c>
    </row>
    <row r="168" spans="1:65" s="2" customFormat="1" ht="21.75" customHeight="1">
      <c r="A168" s="35"/>
      <c r="B168" s="36"/>
      <c r="C168" s="183" t="s">
        <v>273</v>
      </c>
      <c r="D168" s="183" t="s">
        <v>110</v>
      </c>
      <c r="E168" s="184" t="s">
        <v>274</v>
      </c>
      <c r="F168" s="185" t="s">
        <v>275</v>
      </c>
      <c r="G168" s="186" t="s">
        <v>197</v>
      </c>
      <c r="H168" s="187">
        <v>14</v>
      </c>
      <c r="I168" s="188"/>
      <c r="J168" s="189">
        <f>ROUND(I168*H168,2)</f>
        <v>0</v>
      </c>
      <c r="K168" s="185" t="s">
        <v>114</v>
      </c>
      <c r="L168" s="40"/>
      <c r="M168" s="190" t="s">
        <v>19</v>
      </c>
      <c r="N168" s="191" t="s">
        <v>40</v>
      </c>
      <c r="O168" s="65"/>
      <c r="P168" s="192">
        <f>O168*H168</f>
        <v>0</v>
      </c>
      <c r="Q168" s="192">
        <v>1E-05</v>
      </c>
      <c r="R168" s="192">
        <f>Q168*H168</f>
        <v>0.00014000000000000001</v>
      </c>
      <c r="S168" s="192">
        <v>0</v>
      </c>
      <c r="T168" s="193">
        <f>S168*H168</f>
        <v>0</v>
      </c>
      <c r="U168" s="35"/>
      <c r="V168" s="35"/>
      <c r="W168" s="35"/>
      <c r="X168" s="35"/>
      <c r="Y168" s="35"/>
      <c r="Z168" s="35"/>
      <c r="AA168" s="35"/>
      <c r="AB168" s="35"/>
      <c r="AC168" s="35"/>
      <c r="AD168" s="35"/>
      <c r="AE168" s="35"/>
      <c r="AR168" s="194" t="s">
        <v>115</v>
      </c>
      <c r="AT168" s="194" t="s">
        <v>110</v>
      </c>
      <c r="AU168" s="194" t="s">
        <v>76</v>
      </c>
      <c r="AY168" s="18" t="s">
        <v>108</v>
      </c>
      <c r="BE168" s="195">
        <f>IF(N168="základní",J168,0)</f>
        <v>0</v>
      </c>
      <c r="BF168" s="195">
        <f>IF(N168="snížená",J168,0)</f>
        <v>0</v>
      </c>
      <c r="BG168" s="195">
        <f>IF(N168="zákl. přenesená",J168,0)</f>
        <v>0</v>
      </c>
      <c r="BH168" s="195">
        <f>IF(N168="sníž. přenesená",J168,0)</f>
        <v>0</v>
      </c>
      <c r="BI168" s="195">
        <f>IF(N168="nulová",J168,0)</f>
        <v>0</v>
      </c>
      <c r="BJ168" s="18" t="s">
        <v>74</v>
      </c>
      <c r="BK168" s="195">
        <f>ROUND(I168*H168,2)</f>
        <v>0</v>
      </c>
      <c r="BL168" s="18" t="s">
        <v>115</v>
      </c>
      <c r="BM168" s="194" t="s">
        <v>276</v>
      </c>
    </row>
    <row r="169" spans="1:47" s="2" customFormat="1" ht="29.25">
      <c r="A169" s="35"/>
      <c r="B169" s="36"/>
      <c r="C169" s="37"/>
      <c r="D169" s="196" t="s">
        <v>117</v>
      </c>
      <c r="E169" s="37"/>
      <c r="F169" s="197" t="s">
        <v>277</v>
      </c>
      <c r="G169" s="37"/>
      <c r="H169" s="37"/>
      <c r="I169" s="104"/>
      <c r="J169" s="37"/>
      <c r="K169" s="37"/>
      <c r="L169" s="40"/>
      <c r="M169" s="198"/>
      <c r="N169" s="199"/>
      <c r="O169" s="65"/>
      <c r="P169" s="65"/>
      <c r="Q169" s="65"/>
      <c r="R169" s="65"/>
      <c r="S169" s="65"/>
      <c r="T169" s="66"/>
      <c r="U169" s="35"/>
      <c r="V169" s="35"/>
      <c r="W169" s="35"/>
      <c r="X169" s="35"/>
      <c r="Y169" s="35"/>
      <c r="Z169" s="35"/>
      <c r="AA169" s="35"/>
      <c r="AB169" s="35"/>
      <c r="AC169" s="35"/>
      <c r="AD169" s="35"/>
      <c r="AE169" s="35"/>
      <c r="AT169" s="18" t="s">
        <v>117</v>
      </c>
      <c r="AU169" s="18" t="s">
        <v>76</v>
      </c>
    </row>
    <row r="170" spans="1:47" s="2" customFormat="1" ht="19.5">
      <c r="A170" s="35"/>
      <c r="B170" s="36"/>
      <c r="C170" s="37"/>
      <c r="D170" s="196" t="s">
        <v>119</v>
      </c>
      <c r="E170" s="37"/>
      <c r="F170" s="197" t="s">
        <v>183</v>
      </c>
      <c r="G170" s="37"/>
      <c r="H170" s="37"/>
      <c r="I170" s="104"/>
      <c r="J170" s="37"/>
      <c r="K170" s="37"/>
      <c r="L170" s="40"/>
      <c r="M170" s="198"/>
      <c r="N170" s="199"/>
      <c r="O170" s="65"/>
      <c r="P170" s="65"/>
      <c r="Q170" s="65"/>
      <c r="R170" s="65"/>
      <c r="S170" s="65"/>
      <c r="T170" s="66"/>
      <c r="U170" s="35"/>
      <c r="V170" s="35"/>
      <c r="W170" s="35"/>
      <c r="X170" s="35"/>
      <c r="Y170" s="35"/>
      <c r="Z170" s="35"/>
      <c r="AA170" s="35"/>
      <c r="AB170" s="35"/>
      <c r="AC170" s="35"/>
      <c r="AD170" s="35"/>
      <c r="AE170" s="35"/>
      <c r="AT170" s="18" t="s">
        <v>119</v>
      </c>
      <c r="AU170" s="18" t="s">
        <v>76</v>
      </c>
    </row>
    <row r="171" spans="2:51" s="13" customFormat="1" ht="11.25">
      <c r="B171" s="200"/>
      <c r="C171" s="201"/>
      <c r="D171" s="196" t="s">
        <v>130</v>
      </c>
      <c r="E171" s="202" t="s">
        <v>19</v>
      </c>
      <c r="F171" s="203" t="s">
        <v>278</v>
      </c>
      <c r="G171" s="201"/>
      <c r="H171" s="204">
        <v>14</v>
      </c>
      <c r="I171" s="205"/>
      <c r="J171" s="201"/>
      <c r="K171" s="201"/>
      <c r="L171" s="206"/>
      <c r="M171" s="207"/>
      <c r="N171" s="208"/>
      <c r="O171" s="208"/>
      <c r="P171" s="208"/>
      <c r="Q171" s="208"/>
      <c r="R171" s="208"/>
      <c r="S171" s="208"/>
      <c r="T171" s="209"/>
      <c r="AT171" s="210" t="s">
        <v>130</v>
      </c>
      <c r="AU171" s="210" t="s">
        <v>76</v>
      </c>
      <c r="AV171" s="13" t="s">
        <v>76</v>
      </c>
      <c r="AW171" s="13" t="s">
        <v>31</v>
      </c>
      <c r="AX171" s="13" t="s">
        <v>74</v>
      </c>
      <c r="AY171" s="210" t="s">
        <v>108</v>
      </c>
    </row>
    <row r="172" spans="1:65" s="2" customFormat="1" ht="21.75" customHeight="1">
      <c r="A172" s="35"/>
      <c r="B172" s="36"/>
      <c r="C172" s="183" t="s">
        <v>279</v>
      </c>
      <c r="D172" s="183" t="s">
        <v>110</v>
      </c>
      <c r="E172" s="184" t="s">
        <v>280</v>
      </c>
      <c r="F172" s="185" t="s">
        <v>281</v>
      </c>
      <c r="G172" s="186" t="s">
        <v>197</v>
      </c>
      <c r="H172" s="187">
        <v>43</v>
      </c>
      <c r="I172" s="188"/>
      <c r="J172" s="189">
        <f>ROUND(I172*H172,2)</f>
        <v>0</v>
      </c>
      <c r="K172" s="185" t="s">
        <v>114</v>
      </c>
      <c r="L172" s="40"/>
      <c r="M172" s="190" t="s">
        <v>19</v>
      </c>
      <c r="N172" s="191" t="s">
        <v>40</v>
      </c>
      <c r="O172" s="65"/>
      <c r="P172" s="192">
        <f>O172*H172</f>
        <v>0</v>
      </c>
      <c r="Q172" s="192">
        <v>0.00011</v>
      </c>
      <c r="R172" s="192">
        <f>Q172*H172</f>
        <v>0.00473</v>
      </c>
      <c r="S172" s="192">
        <v>0</v>
      </c>
      <c r="T172" s="193">
        <f>S172*H172</f>
        <v>0</v>
      </c>
      <c r="U172" s="35"/>
      <c r="V172" s="35"/>
      <c r="W172" s="35"/>
      <c r="X172" s="35"/>
      <c r="Y172" s="35"/>
      <c r="Z172" s="35"/>
      <c r="AA172" s="35"/>
      <c r="AB172" s="35"/>
      <c r="AC172" s="35"/>
      <c r="AD172" s="35"/>
      <c r="AE172" s="35"/>
      <c r="AR172" s="194" t="s">
        <v>115</v>
      </c>
      <c r="AT172" s="194" t="s">
        <v>110</v>
      </c>
      <c r="AU172" s="194" t="s">
        <v>76</v>
      </c>
      <c r="AY172" s="18" t="s">
        <v>108</v>
      </c>
      <c r="BE172" s="195">
        <f>IF(N172="základní",J172,0)</f>
        <v>0</v>
      </c>
      <c r="BF172" s="195">
        <f>IF(N172="snížená",J172,0)</f>
        <v>0</v>
      </c>
      <c r="BG172" s="195">
        <f>IF(N172="zákl. přenesená",J172,0)</f>
        <v>0</v>
      </c>
      <c r="BH172" s="195">
        <f>IF(N172="sníž. přenesená",J172,0)</f>
        <v>0</v>
      </c>
      <c r="BI172" s="195">
        <f>IF(N172="nulová",J172,0)</f>
        <v>0</v>
      </c>
      <c r="BJ172" s="18" t="s">
        <v>74</v>
      </c>
      <c r="BK172" s="195">
        <f>ROUND(I172*H172,2)</f>
        <v>0</v>
      </c>
      <c r="BL172" s="18" t="s">
        <v>115</v>
      </c>
      <c r="BM172" s="194" t="s">
        <v>282</v>
      </c>
    </row>
    <row r="173" spans="1:47" s="2" customFormat="1" ht="39">
      <c r="A173" s="35"/>
      <c r="B173" s="36"/>
      <c r="C173" s="37"/>
      <c r="D173" s="196" t="s">
        <v>117</v>
      </c>
      <c r="E173" s="37"/>
      <c r="F173" s="197" t="s">
        <v>283</v>
      </c>
      <c r="G173" s="37"/>
      <c r="H173" s="37"/>
      <c r="I173" s="104"/>
      <c r="J173" s="37"/>
      <c r="K173" s="37"/>
      <c r="L173" s="40"/>
      <c r="M173" s="198"/>
      <c r="N173" s="199"/>
      <c r="O173" s="65"/>
      <c r="P173" s="65"/>
      <c r="Q173" s="65"/>
      <c r="R173" s="65"/>
      <c r="S173" s="65"/>
      <c r="T173" s="66"/>
      <c r="U173" s="35"/>
      <c r="V173" s="35"/>
      <c r="W173" s="35"/>
      <c r="X173" s="35"/>
      <c r="Y173" s="35"/>
      <c r="Z173" s="35"/>
      <c r="AA173" s="35"/>
      <c r="AB173" s="35"/>
      <c r="AC173" s="35"/>
      <c r="AD173" s="35"/>
      <c r="AE173" s="35"/>
      <c r="AT173" s="18" t="s">
        <v>117</v>
      </c>
      <c r="AU173" s="18" t="s">
        <v>76</v>
      </c>
    </row>
    <row r="174" spans="1:47" s="2" customFormat="1" ht="19.5">
      <c r="A174" s="35"/>
      <c r="B174" s="36"/>
      <c r="C174" s="37"/>
      <c r="D174" s="196" t="s">
        <v>119</v>
      </c>
      <c r="E174" s="37"/>
      <c r="F174" s="197" t="s">
        <v>183</v>
      </c>
      <c r="G174" s="37"/>
      <c r="H174" s="37"/>
      <c r="I174" s="104"/>
      <c r="J174" s="37"/>
      <c r="K174" s="37"/>
      <c r="L174" s="40"/>
      <c r="M174" s="198"/>
      <c r="N174" s="199"/>
      <c r="O174" s="65"/>
      <c r="P174" s="65"/>
      <c r="Q174" s="65"/>
      <c r="R174" s="65"/>
      <c r="S174" s="65"/>
      <c r="T174" s="66"/>
      <c r="U174" s="35"/>
      <c r="V174" s="35"/>
      <c r="W174" s="35"/>
      <c r="X174" s="35"/>
      <c r="Y174" s="35"/>
      <c r="Z174" s="35"/>
      <c r="AA174" s="35"/>
      <c r="AB174" s="35"/>
      <c r="AC174" s="35"/>
      <c r="AD174" s="35"/>
      <c r="AE174" s="35"/>
      <c r="AT174" s="18" t="s">
        <v>119</v>
      </c>
      <c r="AU174" s="18" t="s">
        <v>76</v>
      </c>
    </row>
    <row r="175" spans="2:51" s="13" customFormat="1" ht="11.25">
      <c r="B175" s="200"/>
      <c r="C175" s="201"/>
      <c r="D175" s="196" t="s">
        <v>130</v>
      </c>
      <c r="E175" s="202" t="s">
        <v>19</v>
      </c>
      <c r="F175" s="203" t="s">
        <v>284</v>
      </c>
      <c r="G175" s="201"/>
      <c r="H175" s="204">
        <v>43</v>
      </c>
      <c r="I175" s="205"/>
      <c r="J175" s="201"/>
      <c r="K175" s="201"/>
      <c r="L175" s="206"/>
      <c r="M175" s="207"/>
      <c r="N175" s="208"/>
      <c r="O175" s="208"/>
      <c r="P175" s="208"/>
      <c r="Q175" s="208"/>
      <c r="R175" s="208"/>
      <c r="S175" s="208"/>
      <c r="T175" s="209"/>
      <c r="AT175" s="210" t="s">
        <v>130</v>
      </c>
      <c r="AU175" s="210" t="s">
        <v>76</v>
      </c>
      <c r="AV175" s="13" t="s">
        <v>76</v>
      </c>
      <c r="AW175" s="13" t="s">
        <v>31</v>
      </c>
      <c r="AX175" s="13" t="s">
        <v>74</v>
      </c>
      <c r="AY175" s="210" t="s">
        <v>108</v>
      </c>
    </row>
    <row r="176" spans="1:65" s="2" customFormat="1" ht="21.75" customHeight="1">
      <c r="A176" s="35"/>
      <c r="B176" s="36"/>
      <c r="C176" s="183" t="s">
        <v>285</v>
      </c>
      <c r="D176" s="183" t="s">
        <v>110</v>
      </c>
      <c r="E176" s="184" t="s">
        <v>286</v>
      </c>
      <c r="F176" s="185" t="s">
        <v>287</v>
      </c>
      <c r="G176" s="186" t="s">
        <v>197</v>
      </c>
      <c r="H176" s="187">
        <v>30</v>
      </c>
      <c r="I176" s="188"/>
      <c r="J176" s="189">
        <f>ROUND(I176*H176,2)</f>
        <v>0</v>
      </c>
      <c r="K176" s="185" t="s">
        <v>114</v>
      </c>
      <c r="L176" s="40"/>
      <c r="M176" s="190" t="s">
        <v>19</v>
      </c>
      <c r="N176" s="191" t="s">
        <v>40</v>
      </c>
      <c r="O176" s="65"/>
      <c r="P176" s="192">
        <f>O176*H176</f>
        <v>0</v>
      </c>
      <c r="Q176" s="192">
        <v>0.0043</v>
      </c>
      <c r="R176" s="192">
        <f>Q176*H176</f>
        <v>0.129</v>
      </c>
      <c r="S176" s="192">
        <v>0</v>
      </c>
      <c r="T176" s="193">
        <f>S176*H176</f>
        <v>0</v>
      </c>
      <c r="U176" s="35"/>
      <c r="V176" s="35"/>
      <c r="W176" s="35"/>
      <c r="X176" s="35"/>
      <c r="Y176" s="35"/>
      <c r="Z176" s="35"/>
      <c r="AA176" s="35"/>
      <c r="AB176" s="35"/>
      <c r="AC176" s="35"/>
      <c r="AD176" s="35"/>
      <c r="AE176" s="35"/>
      <c r="AR176" s="194" t="s">
        <v>115</v>
      </c>
      <c r="AT176" s="194" t="s">
        <v>110</v>
      </c>
      <c r="AU176" s="194" t="s">
        <v>76</v>
      </c>
      <c r="AY176" s="18" t="s">
        <v>108</v>
      </c>
      <c r="BE176" s="195">
        <f>IF(N176="základní",J176,0)</f>
        <v>0</v>
      </c>
      <c r="BF176" s="195">
        <f>IF(N176="snížená",J176,0)</f>
        <v>0</v>
      </c>
      <c r="BG176" s="195">
        <f>IF(N176="zákl. přenesená",J176,0)</f>
        <v>0</v>
      </c>
      <c r="BH176" s="195">
        <f>IF(N176="sníž. přenesená",J176,0)</f>
        <v>0</v>
      </c>
      <c r="BI176" s="195">
        <f>IF(N176="nulová",J176,0)</f>
        <v>0</v>
      </c>
      <c r="BJ176" s="18" t="s">
        <v>74</v>
      </c>
      <c r="BK176" s="195">
        <f>ROUND(I176*H176,2)</f>
        <v>0</v>
      </c>
      <c r="BL176" s="18" t="s">
        <v>115</v>
      </c>
      <c r="BM176" s="194" t="s">
        <v>288</v>
      </c>
    </row>
    <row r="177" spans="1:47" s="2" customFormat="1" ht="29.25">
      <c r="A177" s="35"/>
      <c r="B177" s="36"/>
      <c r="C177" s="37"/>
      <c r="D177" s="196" t="s">
        <v>117</v>
      </c>
      <c r="E177" s="37"/>
      <c r="F177" s="197" t="s">
        <v>289</v>
      </c>
      <c r="G177" s="37"/>
      <c r="H177" s="37"/>
      <c r="I177" s="104"/>
      <c r="J177" s="37"/>
      <c r="K177" s="37"/>
      <c r="L177" s="40"/>
      <c r="M177" s="198"/>
      <c r="N177" s="199"/>
      <c r="O177" s="65"/>
      <c r="P177" s="65"/>
      <c r="Q177" s="65"/>
      <c r="R177" s="65"/>
      <c r="S177" s="65"/>
      <c r="T177" s="66"/>
      <c r="U177" s="35"/>
      <c r="V177" s="35"/>
      <c r="W177" s="35"/>
      <c r="X177" s="35"/>
      <c r="Y177" s="35"/>
      <c r="Z177" s="35"/>
      <c r="AA177" s="35"/>
      <c r="AB177" s="35"/>
      <c r="AC177" s="35"/>
      <c r="AD177" s="35"/>
      <c r="AE177" s="35"/>
      <c r="AT177" s="18" t="s">
        <v>117</v>
      </c>
      <c r="AU177" s="18" t="s">
        <v>76</v>
      </c>
    </row>
    <row r="178" spans="1:47" s="2" customFormat="1" ht="19.5">
      <c r="A178" s="35"/>
      <c r="B178" s="36"/>
      <c r="C178" s="37"/>
      <c r="D178" s="196" t="s">
        <v>119</v>
      </c>
      <c r="E178" s="37"/>
      <c r="F178" s="197" t="s">
        <v>290</v>
      </c>
      <c r="G178" s="37"/>
      <c r="H178" s="37"/>
      <c r="I178" s="104"/>
      <c r="J178" s="37"/>
      <c r="K178" s="37"/>
      <c r="L178" s="40"/>
      <c r="M178" s="198"/>
      <c r="N178" s="199"/>
      <c r="O178" s="65"/>
      <c r="P178" s="65"/>
      <c r="Q178" s="65"/>
      <c r="R178" s="65"/>
      <c r="S178" s="65"/>
      <c r="T178" s="66"/>
      <c r="U178" s="35"/>
      <c r="V178" s="35"/>
      <c r="W178" s="35"/>
      <c r="X178" s="35"/>
      <c r="Y178" s="35"/>
      <c r="Z178" s="35"/>
      <c r="AA178" s="35"/>
      <c r="AB178" s="35"/>
      <c r="AC178" s="35"/>
      <c r="AD178" s="35"/>
      <c r="AE178" s="35"/>
      <c r="AT178" s="18" t="s">
        <v>119</v>
      </c>
      <c r="AU178" s="18" t="s">
        <v>76</v>
      </c>
    </row>
    <row r="179" spans="1:65" s="2" customFormat="1" ht="16.5" customHeight="1">
      <c r="A179" s="35"/>
      <c r="B179" s="36"/>
      <c r="C179" s="183" t="s">
        <v>291</v>
      </c>
      <c r="D179" s="183" t="s">
        <v>110</v>
      </c>
      <c r="E179" s="184" t="s">
        <v>292</v>
      </c>
      <c r="F179" s="185" t="s">
        <v>293</v>
      </c>
      <c r="G179" s="186" t="s">
        <v>229</v>
      </c>
      <c r="H179" s="187">
        <v>56</v>
      </c>
      <c r="I179" s="188"/>
      <c r="J179" s="189">
        <f>ROUND(I179*H179,2)</f>
        <v>0</v>
      </c>
      <c r="K179" s="185" t="s">
        <v>114</v>
      </c>
      <c r="L179" s="40"/>
      <c r="M179" s="190" t="s">
        <v>19</v>
      </c>
      <c r="N179" s="191" t="s">
        <v>40</v>
      </c>
      <c r="O179" s="65"/>
      <c r="P179" s="192">
        <f>O179*H179</f>
        <v>0</v>
      </c>
      <c r="Q179" s="192">
        <v>0.00202</v>
      </c>
      <c r="R179" s="192">
        <f>Q179*H179</f>
        <v>0.11312</v>
      </c>
      <c r="S179" s="192">
        <v>0</v>
      </c>
      <c r="T179" s="193">
        <f>S179*H179</f>
        <v>0</v>
      </c>
      <c r="U179" s="35"/>
      <c r="V179" s="35"/>
      <c r="W179" s="35"/>
      <c r="X179" s="35"/>
      <c r="Y179" s="35"/>
      <c r="Z179" s="35"/>
      <c r="AA179" s="35"/>
      <c r="AB179" s="35"/>
      <c r="AC179" s="35"/>
      <c r="AD179" s="35"/>
      <c r="AE179" s="35"/>
      <c r="AR179" s="194" t="s">
        <v>115</v>
      </c>
      <c r="AT179" s="194" t="s">
        <v>110</v>
      </c>
      <c r="AU179" s="194" t="s">
        <v>76</v>
      </c>
      <c r="AY179" s="18" t="s">
        <v>108</v>
      </c>
      <c r="BE179" s="195">
        <f>IF(N179="základní",J179,0)</f>
        <v>0</v>
      </c>
      <c r="BF179" s="195">
        <f>IF(N179="snížená",J179,0)</f>
        <v>0</v>
      </c>
      <c r="BG179" s="195">
        <f>IF(N179="zákl. přenesená",J179,0)</f>
        <v>0</v>
      </c>
      <c r="BH179" s="195">
        <f>IF(N179="sníž. přenesená",J179,0)</f>
        <v>0</v>
      </c>
      <c r="BI179" s="195">
        <f>IF(N179="nulová",J179,0)</f>
        <v>0</v>
      </c>
      <c r="BJ179" s="18" t="s">
        <v>74</v>
      </c>
      <c r="BK179" s="195">
        <f>ROUND(I179*H179,2)</f>
        <v>0</v>
      </c>
      <c r="BL179" s="18" t="s">
        <v>115</v>
      </c>
      <c r="BM179" s="194" t="s">
        <v>294</v>
      </c>
    </row>
    <row r="180" spans="1:47" s="2" customFormat="1" ht="39">
      <c r="A180" s="35"/>
      <c r="B180" s="36"/>
      <c r="C180" s="37"/>
      <c r="D180" s="196" t="s">
        <v>117</v>
      </c>
      <c r="E180" s="37"/>
      <c r="F180" s="197" t="s">
        <v>295</v>
      </c>
      <c r="G180" s="37"/>
      <c r="H180" s="37"/>
      <c r="I180" s="104"/>
      <c r="J180" s="37"/>
      <c r="K180" s="37"/>
      <c r="L180" s="40"/>
      <c r="M180" s="198"/>
      <c r="N180" s="199"/>
      <c r="O180" s="65"/>
      <c r="P180" s="65"/>
      <c r="Q180" s="65"/>
      <c r="R180" s="65"/>
      <c r="S180" s="65"/>
      <c r="T180" s="66"/>
      <c r="U180" s="35"/>
      <c r="V180" s="35"/>
      <c r="W180" s="35"/>
      <c r="X180" s="35"/>
      <c r="Y180" s="35"/>
      <c r="Z180" s="35"/>
      <c r="AA180" s="35"/>
      <c r="AB180" s="35"/>
      <c r="AC180" s="35"/>
      <c r="AD180" s="35"/>
      <c r="AE180" s="35"/>
      <c r="AT180" s="18" t="s">
        <v>117</v>
      </c>
      <c r="AU180" s="18" t="s">
        <v>76</v>
      </c>
    </row>
    <row r="181" spans="1:47" s="2" customFormat="1" ht="19.5">
      <c r="A181" s="35"/>
      <c r="B181" s="36"/>
      <c r="C181" s="37"/>
      <c r="D181" s="196" t="s">
        <v>119</v>
      </c>
      <c r="E181" s="37"/>
      <c r="F181" s="197" t="s">
        <v>183</v>
      </c>
      <c r="G181" s="37"/>
      <c r="H181" s="37"/>
      <c r="I181" s="104"/>
      <c r="J181" s="37"/>
      <c r="K181" s="37"/>
      <c r="L181" s="40"/>
      <c r="M181" s="198"/>
      <c r="N181" s="199"/>
      <c r="O181" s="65"/>
      <c r="P181" s="65"/>
      <c r="Q181" s="65"/>
      <c r="R181" s="65"/>
      <c r="S181" s="65"/>
      <c r="T181" s="66"/>
      <c r="U181" s="35"/>
      <c r="V181" s="35"/>
      <c r="W181" s="35"/>
      <c r="X181" s="35"/>
      <c r="Y181" s="35"/>
      <c r="Z181" s="35"/>
      <c r="AA181" s="35"/>
      <c r="AB181" s="35"/>
      <c r="AC181" s="35"/>
      <c r="AD181" s="35"/>
      <c r="AE181" s="35"/>
      <c r="AT181" s="18" t="s">
        <v>119</v>
      </c>
      <c r="AU181" s="18" t="s">
        <v>76</v>
      </c>
    </row>
    <row r="182" spans="2:51" s="13" customFormat="1" ht="11.25">
      <c r="B182" s="200"/>
      <c r="C182" s="201"/>
      <c r="D182" s="196" t="s">
        <v>130</v>
      </c>
      <c r="E182" s="202" t="s">
        <v>19</v>
      </c>
      <c r="F182" s="203" t="s">
        <v>296</v>
      </c>
      <c r="G182" s="201"/>
      <c r="H182" s="204">
        <v>56</v>
      </c>
      <c r="I182" s="205"/>
      <c r="J182" s="201"/>
      <c r="K182" s="201"/>
      <c r="L182" s="206"/>
      <c r="M182" s="207"/>
      <c r="N182" s="208"/>
      <c r="O182" s="208"/>
      <c r="P182" s="208"/>
      <c r="Q182" s="208"/>
      <c r="R182" s="208"/>
      <c r="S182" s="208"/>
      <c r="T182" s="209"/>
      <c r="AT182" s="210" t="s">
        <v>130</v>
      </c>
      <c r="AU182" s="210" t="s">
        <v>76</v>
      </c>
      <c r="AV182" s="13" t="s">
        <v>76</v>
      </c>
      <c r="AW182" s="13" t="s">
        <v>31</v>
      </c>
      <c r="AX182" s="13" t="s">
        <v>74</v>
      </c>
      <c r="AY182" s="210" t="s">
        <v>108</v>
      </c>
    </row>
    <row r="183" spans="1:65" s="2" customFormat="1" ht="21.75" customHeight="1">
      <c r="A183" s="35"/>
      <c r="B183" s="36"/>
      <c r="C183" s="183" t="s">
        <v>297</v>
      </c>
      <c r="D183" s="183" t="s">
        <v>110</v>
      </c>
      <c r="E183" s="184" t="s">
        <v>298</v>
      </c>
      <c r="F183" s="185" t="s">
        <v>299</v>
      </c>
      <c r="G183" s="186" t="s">
        <v>197</v>
      </c>
      <c r="H183" s="187">
        <v>28.5</v>
      </c>
      <c r="I183" s="188"/>
      <c r="J183" s="189">
        <f>ROUND(I183*H183,2)</f>
        <v>0</v>
      </c>
      <c r="K183" s="185" t="s">
        <v>114</v>
      </c>
      <c r="L183" s="40"/>
      <c r="M183" s="190" t="s">
        <v>19</v>
      </c>
      <c r="N183" s="191" t="s">
        <v>40</v>
      </c>
      <c r="O183" s="65"/>
      <c r="P183" s="192">
        <f>O183*H183</f>
        <v>0</v>
      </c>
      <c r="Q183" s="192">
        <v>0.00061</v>
      </c>
      <c r="R183" s="192">
        <f>Q183*H183</f>
        <v>0.017384999999999998</v>
      </c>
      <c r="S183" s="192">
        <v>0</v>
      </c>
      <c r="T183" s="193">
        <f>S183*H183</f>
        <v>0</v>
      </c>
      <c r="U183" s="35"/>
      <c r="V183" s="35"/>
      <c r="W183" s="35"/>
      <c r="X183" s="35"/>
      <c r="Y183" s="35"/>
      <c r="Z183" s="35"/>
      <c r="AA183" s="35"/>
      <c r="AB183" s="35"/>
      <c r="AC183" s="35"/>
      <c r="AD183" s="35"/>
      <c r="AE183" s="35"/>
      <c r="AR183" s="194" t="s">
        <v>115</v>
      </c>
      <c r="AT183" s="194" t="s">
        <v>110</v>
      </c>
      <c r="AU183" s="194" t="s">
        <v>76</v>
      </c>
      <c r="AY183" s="18" t="s">
        <v>108</v>
      </c>
      <c r="BE183" s="195">
        <f>IF(N183="základní",J183,0)</f>
        <v>0</v>
      </c>
      <c r="BF183" s="195">
        <f>IF(N183="snížená",J183,0)</f>
        <v>0</v>
      </c>
      <c r="BG183" s="195">
        <f>IF(N183="zákl. přenesená",J183,0)</f>
        <v>0</v>
      </c>
      <c r="BH183" s="195">
        <f>IF(N183="sníž. přenesená",J183,0)</f>
        <v>0</v>
      </c>
      <c r="BI183" s="195">
        <f>IF(N183="nulová",J183,0)</f>
        <v>0</v>
      </c>
      <c r="BJ183" s="18" t="s">
        <v>74</v>
      </c>
      <c r="BK183" s="195">
        <f>ROUND(I183*H183,2)</f>
        <v>0</v>
      </c>
      <c r="BL183" s="18" t="s">
        <v>115</v>
      </c>
      <c r="BM183" s="194" t="s">
        <v>300</v>
      </c>
    </row>
    <row r="184" spans="1:47" s="2" customFormat="1" ht="19.5">
      <c r="A184" s="35"/>
      <c r="B184" s="36"/>
      <c r="C184" s="37"/>
      <c r="D184" s="196" t="s">
        <v>119</v>
      </c>
      <c r="E184" s="37"/>
      <c r="F184" s="197" t="s">
        <v>183</v>
      </c>
      <c r="G184" s="37"/>
      <c r="H184" s="37"/>
      <c r="I184" s="104"/>
      <c r="J184" s="37"/>
      <c r="K184" s="37"/>
      <c r="L184" s="40"/>
      <c r="M184" s="198"/>
      <c r="N184" s="199"/>
      <c r="O184" s="65"/>
      <c r="P184" s="65"/>
      <c r="Q184" s="65"/>
      <c r="R184" s="65"/>
      <c r="S184" s="65"/>
      <c r="T184" s="66"/>
      <c r="U184" s="35"/>
      <c r="V184" s="35"/>
      <c r="W184" s="35"/>
      <c r="X184" s="35"/>
      <c r="Y184" s="35"/>
      <c r="Z184" s="35"/>
      <c r="AA184" s="35"/>
      <c r="AB184" s="35"/>
      <c r="AC184" s="35"/>
      <c r="AD184" s="35"/>
      <c r="AE184" s="35"/>
      <c r="AT184" s="18" t="s">
        <v>119</v>
      </c>
      <c r="AU184" s="18" t="s">
        <v>76</v>
      </c>
    </row>
    <row r="185" spans="2:51" s="13" customFormat="1" ht="11.25">
      <c r="B185" s="200"/>
      <c r="C185" s="201"/>
      <c r="D185" s="196" t="s">
        <v>130</v>
      </c>
      <c r="E185" s="202" t="s">
        <v>19</v>
      </c>
      <c r="F185" s="203" t="s">
        <v>301</v>
      </c>
      <c r="G185" s="201"/>
      <c r="H185" s="204">
        <v>28.5</v>
      </c>
      <c r="I185" s="205"/>
      <c r="J185" s="201"/>
      <c r="K185" s="201"/>
      <c r="L185" s="206"/>
      <c r="M185" s="207"/>
      <c r="N185" s="208"/>
      <c r="O185" s="208"/>
      <c r="P185" s="208"/>
      <c r="Q185" s="208"/>
      <c r="R185" s="208"/>
      <c r="S185" s="208"/>
      <c r="T185" s="209"/>
      <c r="AT185" s="210" t="s">
        <v>130</v>
      </c>
      <c r="AU185" s="210" t="s">
        <v>76</v>
      </c>
      <c r="AV185" s="13" t="s">
        <v>76</v>
      </c>
      <c r="AW185" s="13" t="s">
        <v>31</v>
      </c>
      <c r="AX185" s="13" t="s">
        <v>74</v>
      </c>
      <c r="AY185" s="210" t="s">
        <v>108</v>
      </c>
    </row>
    <row r="186" spans="1:65" s="2" customFormat="1" ht="16.5" customHeight="1">
      <c r="A186" s="35"/>
      <c r="B186" s="36"/>
      <c r="C186" s="183" t="s">
        <v>302</v>
      </c>
      <c r="D186" s="183" t="s">
        <v>110</v>
      </c>
      <c r="E186" s="184" t="s">
        <v>303</v>
      </c>
      <c r="F186" s="185" t="s">
        <v>304</v>
      </c>
      <c r="G186" s="186" t="s">
        <v>197</v>
      </c>
      <c r="H186" s="187">
        <v>28.5</v>
      </c>
      <c r="I186" s="188"/>
      <c r="J186" s="189">
        <f>ROUND(I186*H186,2)</f>
        <v>0</v>
      </c>
      <c r="K186" s="185" t="s">
        <v>114</v>
      </c>
      <c r="L186" s="40"/>
      <c r="M186" s="190" t="s">
        <v>19</v>
      </c>
      <c r="N186" s="191" t="s">
        <v>40</v>
      </c>
      <c r="O186" s="65"/>
      <c r="P186" s="192">
        <f>O186*H186</f>
        <v>0</v>
      </c>
      <c r="Q186" s="192">
        <v>0</v>
      </c>
      <c r="R186" s="192">
        <f>Q186*H186</f>
        <v>0</v>
      </c>
      <c r="S186" s="192">
        <v>0</v>
      </c>
      <c r="T186" s="193">
        <f>S186*H186</f>
        <v>0</v>
      </c>
      <c r="U186" s="35"/>
      <c r="V186" s="35"/>
      <c r="W186" s="35"/>
      <c r="X186" s="35"/>
      <c r="Y186" s="35"/>
      <c r="Z186" s="35"/>
      <c r="AA186" s="35"/>
      <c r="AB186" s="35"/>
      <c r="AC186" s="35"/>
      <c r="AD186" s="35"/>
      <c r="AE186" s="35"/>
      <c r="AR186" s="194" t="s">
        <v>115</v>
      </c>
      <c r="AT186" s="194" t="s">
        <v>110</v>
      </c>
      <c r="AU186" s="194" t="s">
        <v>76</v>
      </c>
      <c r="AY186" s="18" t="s">
        <v>108</v>
      </c>
      <c r="BE186" s="195">
        <f>IF(N186="základní",J186,0)</f>
        <v>0</v>
      </c>
      <c r="BF186" s="195">
        <f>IF(N186="snížená",J186,0)</f>
        <v>0</v>
      </c>
      <c r="BG186" s="195">
        <f>IF(N186="zákl. přenesená",J186,0)</f>
        <v>0</v>
      </c>
      <c r="BH186" s="195">
        <f>IF(N186="sníž. přenesená",J186,0)</f>
        <v>0</v>
      </c>
      <c r="BI186" s="195">
        <f>IF(N186="nulová",J186,0)</f>
        <v>0</v>
      </c>
      <c r="BJ186" s="18" t="s">
        <v>74</v>
      </c>
      <c r="BK186" s="195">
        <f>ROUND(I186*H186,2)</f>
        <v>0</v>
      </c>
      <c r="BL186" s="18" t="s">
        <v>115</v>
      </c>
      <c r="BM186" s="194" t="s">
        <v>305</v>
      </c>
    </row>
    <row r="187" spans="1:47" s="2" customFormat="1" ht="29.25">
      <c r="A187" s="35"/>
      <c r="B187" s="36"/>
      <c r="C187" s="37"/>
      <c r="D187" s="196" t="s">
        <v>117</v>
      </c>
      <c r="E187" s="37"/>
      <c r="F187" s="197" t="s">
        <v>306</v>
      </c>
      <c r="G187" s="37"/>
      <c r="H187" s="37"/>
      <c r="I187" s="104"/>
      <c r="J187" s="37"/>
      <c r="K187" s="37"/>
      <c r="L187" s="40"/>
      <c r="M187" s="198"/>
      <c r="N187" s="199"/>
      <c r="O187" s="65"/>
      <c r="P187" s="65"/>
      <c r="Q187" s="65"/>
      <c r="R187" s="65"/>
      <c r="S187" s="65"/>
      <c r="T187" s="66"/>
      <c r="U187" s="35"/>
      <c r="V187" s="35"/>
      <c r="W187" s="35"/>
      <c r="X187" s="35"/>
      <c r="Y187" s="35"/>
      <c r="Z187" s="35"/>
      <c r="AA187" s="35"/>
      <c r="AB187" s="35"/>
      <c r="AC187" s="35"/>
      <c r="AD187" s="35"/>
      <c r="AE187" s="35"/>
      <c r="AT187" s="18" t="s">
        <v>117</v>
      </c>
      <c r="AU187" s="18" t="s">
        <v>76</v>
      </c>
    </row>
    <row r="188" spans="1:47" s="2" customFormat="1" ht="19.5">
      <c r="A188" s="35"/>
      <c r="B188" s="36"/>
      <c r="C188" s="37"/>
      <c r="D188" s="196" t="s">
        <v>119</v>
      </c>
      <c r="E188" s="37"/>
      <c r="F188" s="197" t="s">
        <v>183</v>
      </c>
      <c r="G188" s="37"/>
      <c r="H188" s="37"/>
      <c r="I188" s="104"/>
      <c r="J188" s="37"/>
      <c r="K188" s="37"/>
      <c r="L188" s="40"/>
      <c r="M188" s="198"/>
      <c r="N188" s="199"/>
      <c r="O188" s="65"/>
      <c r="P188" s="65"/>
      <c r="Q188" s="65"/>
      <c r="R188" s="65"/>
      <c r="S188" s="65"/>
      <c r="T188" s="66"/>
      <c r="U188" s="35"/>
      <c r="V188" s="35"/>
      <c r="W188" s="35"/>
      <c r="X188" s="35"/>
      <c r="Y188" s="35"/>
      <c r="Z188" s="35"/>
      <c r="AA188" s="35"/>
      <c r="AB188" s="35"/>
      <c r="AC188" s="35"/>
      <c r="AD188" s="35"/>
      <c r="AE188" s="35"/>
      <c r="AT188" s="18" t="s">
        <v>119</v>
      </c>
      <c r="AU188" s="18" t="s">
        <v>76</v>
      </c>
    </row>
    <row r="189" spans="2:51" s="13" customFormat="1" ht="11.25">
      <c r="B189" s="200"/>
      <c r="C189" s="201"/>
      <c r="D189" s="196" t="s">
        <v>130</v>
      </c>
      <c r="E189" s="202" t="s">
        <v>19</v>
      </c>
      <c r="F189" s="203" t="s">
        <v>307</v>
      </c>
      <c r="G189" s="201"/>
      <c r="H189" s="204">
        <v>28.5</v>
      </c>
      <c r="I189" s="205"/>
      <c r="J189" s="201"/>
      <c r="K189" s="201"/>
      <c r="L189" s="206"/>
      <c r="M189" s="207"/>
      <c r="N189" s="208"/>
      <c r="O189" s="208"/>
      <c r="P189" s="208"/>
      <c r="Q189" s="208"/>
      <c r="R189" s="208"/>
      <c r="S189" s="208"/>
      <c r="T189" s="209"/>
      <c r="AT189" s="210" t="s">
        <v>130</v>
      </c>
      <c r="AU189" s="210" t="s">
        <v>76</v>
      </c>
      <c r="AV189" s="13" t="s">
        <v>76</v>
      </c>
      <c r="AW189" s="13" t="s">
        <v>31</v>
      </c>
      <c r="AX189" s="13" t="s">
        <v>74</v>
      </c>
      <c r="AY189" s="210" t="s">
        <v>108</v>
      </c>
    </row>
    <row r="190" spans="1:65" s="2" customFormat="1" ht="21.75" customHeight="1">
      <c r="A190" s="35"/>
      <c r="B190" s="36"/>
      <c r="C190" s="183" t="s">
        <v>308</v>
      </c>
      <c r="D190" s="183" t="s">
        <v>110</v>
      </c>
      <c r="E190" s="184" t="s">
        <v>309</v>
      </c>
      <c r="F190" s="185" t="s">
        <v>310</v>
      </c>
      <c r="G190" s="186" t="s">
        <v>113</v>
      </c>
      <c r="H190" s="187">
        <v>450</v>
      </c>
      <c r="I190" s="188"/>
      <c r="J190" s="189">
        <f>ROUND(I190*H190,2)</f>
        <v>0</v>
      </c>
      <c r="K190" s="185" t="s">
        <v>114</v>
      </c>
      <c r="L190" s="40"/>
      <c r="M190" s="190" t="s">
        <v>19</v>
      </c>
      <c r="N190" s="191" t="s">
        <v>40</v>
      </c>
      <c r="O190" s="65"/>
      <c r="P190" s="192">
        <f>O190*H190</f>
        <v>0</v>
      </c>
      <c r="Q190" s="192">
        <v>0</v>
      </c>
      <c r="R190" s="192">
        <f>Q190*H190</f>
        <v>0</v>
      </c>
      <c r="S190" s="192">
        <v>0.02</v>
      </c>
      <c r="T190" s="193">
        <f>S190*H190</f>
        <v>9</v>
      </c>
      <c r="U190" s="35"/>
      <c r="V190" s="35"/>
      <c r="W190" s="35"/>
      <c r="X190" s="35"/>
      <c r="Y190" s="35"/>
      <c r="Z190" s="35"/>
      <c r="AA190" s="35"/>
      <c r="AB190" s="35"/>
      <c r="AC190" s="35"/>
      <c r="AD190" s="35"/>
      <c r="AE190" s="35"/>
      <c r="AR190" s="194" t="s">
        <v>115</v>
      </c>
      <c r="AT190" s="194" t="s">
        <v>110</v>
      </c>
      <c r="AU190" s="194" t="s">
        <v>76</v>
      </c>
      <c r="AY190" s="18" t="s">
        <v>108</v>
      </c>
      <c r="BE190" s="195">
        <f>IF(N190="základní",J190,0)</f>
        <v>0</v>
      </c>
      <c r="BF190" s="195">
        <f>IF(N190="snížená",J190,0)</f>
        <v>0</v>
      </c>
      <c r="BG190" s="195">
        <f>IF(N190="zákl. přenesená",J190,0)</f>
        <v>0</v>
      </c>
      <c r="BH190" s="195">
        <f>IF(N190="sníž. přenesená",J190,0)</f>
        <v>0</v>
      </c>
      <c r="BI190" s="195">
        <f>IF(N190="nulová",J190,0)</f>
        <v>0</v>
      </c>
      <c r="BJ190" s="18" t="s">
        <v>74</v>
      </c>
      <c r="BK190" s="195">
        <f>ROUND(I190*H190,2)</f>
        <v>0</v>
      </c>
      <c r="BL190" s="18" t="s">
        <v>115</v>
      </c>
      <c r="BM190" s="194" t="s">
        <v>311</v>
      </c>
    </row>
    <row r="191" spans="1:47" s="2" customFormat="1" ht="78">
      <c r="A191" s="35"/>
      <c r="B191" s="36"/>
      <c r="C191" s="37"/>
      <c r="D191" s="196" t="s">
        <v>117</v>
      </c>
      <c r="E191" s="37"/>
      <c r="F191" s="197" t="s">
        <v>312</v>
      </c>
      <c r="G191" s="37"/>
      <c r="H191" s="37"/>
      <c r="I191" s="104"/>
      <c r="J191" s="37"/>
      <c r="K191" s="37"/>
      <c r="L191" s="40"/>
      <c r="M191" s="198"/>
      <c r="N191" s="199"/>
      <c r="O191" s="65"/>
      <c r="P191" s="65"/>
      <c r="Q191" s="65"/>
      <c r="R191" s="65"/>
      <c r="S191" s="65"/>
      <c r="T191" s="66"/>
      <c r="U191" s="35"/>
      <c r="V191" s="35"/>
      <c r="W191" s="35"/>
      <c r="X191" s="35"/>
      <c r="Y191" s="35"/>
      <c r="Z191" s="35"/>
      <c r="AA191" s="35"/>
      <c r="AB191" s="35"/>
      <c r="AC191" s="35"/>
      <c r="AD191" s="35"/>
      <c r="AE191" s="35"/>
      <c r="AT191" s="18" t="s">
        <v>117</v>
      </c>
      <c r="AU191" s="18" t="s">
        <v>76</v>
      </c>
    </row>
    <row r="192" spans="2:63" s="12" customFormat="1" ht="22.9" customHeight="1">
      <c r="B192" s="167"/>
      <c r="C192" s="168"/>
      <c r="D192" s="169" t="s">
        <v>68</v>
      </c>
      <c r="E192" s="181" t="s">
        <v>313</v>
      </c>
      <c r="F192" s="181" t="s">
        <v>314</v>
      </c>
      <c r="G192" s="168"/>
      <c r="H192" s="168"/>
      <c r="I192" s="171"/>
      <c r="J192" s="182">
        <f>BK192</f>
        <v>0</v>
      </c>
      <c r="K192" s="168"/>
      <c r="L192" s="173"/>
      <c r="M192" s="174"/>
      <c r="N192" s="175"/>
      <c r="O192" s="175"/>
      <c r="P192" s="176">
        <f>SUM(P193:P210)</f>
        <v>0</v>
      </c>
      <c r="Q192" s="175"/>
      <c r="R192" s="176">
        <f>SUM(R193:R210)</f>
        <v>0</v>
      </c>
      <c r="S192" s="175"/>
      <c r="T192" s="177">
        <f>SUM(T193:T210)</f>
        <v>0</v>
      </c>
      <c r="AR192" s="178" t="s">
        <v>74</v>
      </c>
      <c r="AT192" s="179" t="s">
        <v>68</v>
      </c>
      <c r="AU192" s="179" t="s">
        <v>74</v>
      </c>
      <c r="AY192" s="178" t="s">
        <v>108</v>
      </c>
      <c r="BK192" s="180">
        <f>SUM(BK193:BK210)</f>
        <v>0</v>
      </c>
    </row>
    <row r="193" spans="1:65" s="2" customFormat="1" ht="21.75" customHeight="1">
      <c r="A193" s="35"/>
      <c r="B193" s="36"/>
      <c r="C193" s="183" t="s">
        <v>315</v>
      </c>
      <c r="D193" s="183" t="s">
        <v>110</v>
      </c>
      <c r="E193" s="184" t="s">
        <v>316</v>
      </c>
      <c r="F193" s="185" t="s">
        <v>317</v>
      </c>
      <c r="G193" s="186" t="s">
        <v>318</v>
      </c>
      <c r="H193" s="187">
        <v>94.4</v>
      </c>
      <c r="I193" s="188"/>
      <c r="J193" s="189">
        <f>ROUND(I193*H193,2)</f>
        <v>0</v>
      </c>
      <c r="K193" s="185" t="s">
        <v>114</v>
      </c>
      <c r="L193" s="40"/>
      <c r="M193" s="190" t="s">
        <v>19</v>
      </c>
      <c r="N193" s="191" t="s">
        <v>40</v>
      </c>
      <c r="O193" s="65"/>
      <c r="P193" s="192">
        <f>O193*H193</f>
        <v>0</v>
      </c>
      <c r="Q193" s="192">
        <v>0</v>
      </c>
      <c r="R193" s="192">
        <f>Q193*H193</f>
        <v>0</v>
      </c>
      <c r="S193" s="192">
        <v>0</v>
      </c>
      <c r="T193" s="193">
        <f>S193*H193</f>
        <v>0</v>
      </c>
      <c r="U193" s="35"/>
      <c r="V193" s="35"/>
      <c r="W193" s="35"/>
      <c r="X193" s="35"/>
      <c r="Y193" s="35"/>
      <c r="Z193" s="35"/>
      <c r="AA193" s="35"/>
      <c r="AB193" s="35"/>
      <c r="AC193" s="35"/>
      <c r="AD193" s="35"/>
      <c r="AE193" s="35"/>
      <c r="AR193" s="194" t="s">
        <v>115</v>
      </c>
      <c r="AT193" s="194" t="s">
        <v>110</v>
      </c>
      <c r="AU193" s="194" t="s">
        <v>76</v>
      </c>
      <c r="AY193" s="18" t="s">
        <v>108</v>
      </c>
      <c r="BE193" s="195">
        <f>IF(N193="základní",J193,0)</f>
        <v>0</v>
      </c>
      <c r="BF193" s="195">
        <f>IF(N193="snížená",J193,0)</f>
        <v>0</v>
      </c>
      <c r="BG193" s="195">
        <f>IF(N193="zákl. přenesená",J193,0)</f>
        <v>0</v>
      </c>
      <c r="BH193" s="195">
        <f>IF(N193="sníž. přenesená",J193,0)</f>
        <v>0</v>
      </c>
      <c r="BI193" s="195">
        <f>IF(N193="nulová",J193,0)</f>
        <v>0</v>
      </c>
      <c r="BJ193" s="18" t="s">
        <v>74</v>
      </c>
      <c r="BK193" s="195">
        <f>ROUND(I193*H193,2)</f>
        <v>0</v>
      </c>
      <c r="BL193" s="18" t="s">
        <v>115</v>
      </c>
      <c r="BM193" s="194" t="s">
        <v>319</v>
      </c>
    </row>
    <row r="194" spans="1:47" s="2" customFormat="1" ht="48.75">
      <c r="A194" s="35"/>
      <c r="B194" s="36"/>
      <c r="C194" s="37"/>
      <c r="D194" s="196" t="s">
        <v>117</v>
      </c>
      <c r="E194" s="37"/>
      <c r="F194" s="197" t="s">
        <v>320</v>
      </c>
      <c r="G194" s="37"/>
      <c r="H194" s="37"/>
      <c r="I194" s="104"/>
      <c r="J194" s="37"/>
      <c r="K194" s="37"/>
      <c r="L194" s="40"/>
      <c r="M194" s="198"/>
      <c r="N194" s="199"/>
      <c r="O194" s="65"/>
      <c r="P194" s="65"/>
      <c r="Q194" s="65"/>
      <c r="R194" s="65"/>
      <c r="S194" s="65"/>
      <c r="T194" s="66"/>
      <c r="U194" s="35"/>
      <c r="V194" s="35"/>
      <c r="W194" s="35"/>
      <c r="X194" s="35"/>
      <c r="Y194" s="35"/>
      <c r="Z194" s="35"/>
      <c r="AA194" s="35"/>
      <c r="AB194" s="35"/>
      <c r="AC194" s="35"/>
      <c r="AD194" s="35"/>
      <c r="AE194" s="35"/>
      <c r="AT194" s="18" t="s">
        <v>117</v>
      </c>
      <c r="AU194" s="18" t="s">
        <v>76</v>
      </c>
    </row>
    <row r="195" spans="1:47" s="2" customFormat="1" ht="19.5">
      <c r="A195" s="35"/>
      <c r="B195" s="36"/>
      <c r="C195" s="37"/>
      <c r="D195" s="196" t="s">
        <v>119</v>
      </c>
      <c r="E195" s="37"/>
      <c r="F195" s="197" t="s">
        <v>321</v>
      </c>
      <c r="G195" s="37"/>
      <c r="H195" s="37"/>
      <c r="I195" s="104"/>
      <c r="J195" s="37"/>
      <c r="K195" s="37"/>
      <c r="L195" s="40"/>
      <c r="M195" s="198"/>
      <c r="N195" s="199"/>
      <c r="O195" s="65"/>
      <c r="P195" s="65"/>
      <c r="Q195" s="65"/>
      <c r="R195" s="65"/>
      <c r="S195" s="65"/>
      <c r="T195" s="66"/>
      <c r="U195" s="35"/>
      <c r="V195" s="35"/>
      <c r="W195" s="35"/>
      <c r="X195" s="35"/>
      <c r="Y195" s="35"/>
      <c r="Z195" s="35"/>
      <c r="AA195" s="35"/>
      <c r="AB195" s="35"/>
      <c r="AC195" s="35"/>
      <c r="AD195" s="35"/>
      <c r="AE195" s="35"/>
      <c r="AT195" s="18" t="s">
        <v>119</v>
      </c>
      <c r="AU195" s="18" t="s">
        <v>76</v>
      </c>
    </row>
    <row r="196" spans="2:51" s="14" customFormat="1" ht="11.25">
      <c r="B196" s="221"/>
      <c r="C196" s="222"/>
      <c r="D196" s="196" t="s">
        <v>130</v>
      </c>
      <c r="E196" s="223" t="s">
        <v>19</v>
      </c>
      <c r="F196" s="224" t="s">
        <v>322</v>
      </c>
      <c r="G196" s="222"/>
      <c r="H196" s="223" t="s">
        <v>19</v>
      </c>
      <c r="I196" s="225"/>
      <c r="J196" s="222"/>
      <c r="K196" s="222"/>
      <c r="L196" s="226"/>
      <c r="M196" s="227"/>
      <c r="N196" s="228"/>
      <c r="O196" s="228"/>
      <c r="P196" s="228"/>
      <c r="Q196" s="228"/>
      <c r="R196" s="228"/>
      <c r="S196" s="228"/>
      <c r="T196" s="229"/>
      <c r="AT196" s="230" t="s">
        <v>130</v>
      </c>
      <c r="AU196" s="230" t="s">
        <v>76</v>
      </c>
      <c r="AV196" s="14" t="s">
        <v>74</v>
      </c>
      <c r="AW196" s="14" t="s">
        <v>31</v>
      </c>
      <c r="AX196" s="14" t="s">
        <v>69</v>
      </c>
      <c r="AY196" s="230" t="s">
        <v>108</v>
      </c>
    </row>
    <row r="197" spans="2:51" s="13" customFormat="1" ht="11.25">
      <c r="B197" s="200"/>
      <c r="C197" s="201"/>
      <c r="D197" s="196" t="s">
        <v>130</v>
      </c>
      <c r="E197" s="202" t="s">
        <v>19</v>
      </c>
      <c r="F197" s="203" t="s">
        <v>323</v>
      </c>
      <c r="G197" s="201"/>
      <c r="H197" s="204">
        <v>26.27</v>
      </c>
      <c r="I197" s="205"/>
      <c r="J197" s="201"/>
      <c r="K197" s="201"/>
      <c r="L197" s="206"/>
      <c r="M197" s="207"/>
      <c r="N197" s="208"/>
      <c r="O197" s="208"/>
      <c r="P197" s="208"/>
      <c r="Q197" s="208"/>
      <c r="R197" s="208"/>
      <c r="S197" s="208"/>
      <c r="T197" s="209"/>
      <c r="AT197" s="210" t="s">
        <v>130</v>
      </c>
      <c r="AU197" s="210" t="s">
        <v>76</v>
      </c>
      <c r="AV197" s="13" t="s">
        <v>76</v>
      </c>
      <c r="AW197" s="13" t="s">
        <v>31</v>
      </c>
      <c r="AX197" s="13" t="s">
        <v>69</v>
      </c>
      <c r="AY197" s="210" t="s">
        <v>108</v>
      </c>
    </row>
    <row r="198" spans="2:51" s="14" customFormat="1" ht="11.25">
      <c r="B198" s="221"/>
      <c r="C198" s="222"/>
      <c r="D198" s="196" t="s">
        <v>130</v>
      </c>
      <c r="E198" s="223" t="s">
        <v>19</v>
      </c>
      <c r="F198" s="224" t="s">
        <v>324</v>
      </c>
      <c r="G198" s="222"/>
      <c r="H198" s="223" t="s">
        <v>19</v>
      </c>
      <c r="I198" s="225"/>
      <c r="J198" s="222"/>
      <c r="K198" s="222"/>
      <c r="L198" s="226"/>
      <c r="M198" s="227"/>
      <c r="N198" s="228"/>
      <c r="O198" s="228"/>
      <c r="P198" s="228"/>
      <c r="Q198" s="228"/>
      <c r="R198" s="228"/>
      <c r="S198" s="228"/>
      <c r="T198" s="229"/>
      <c r="AT198" s="230" t="s">
        <v>130</v>
      </c>
      <c r="AU198" s="230" t="s">
        <v>76</v>
      </c>
      <c r="AV198" s="14" t="s">
        <v>74</v>
      </c>
      <c r="AW198" s="14" t="s">
        <v>31</v>
      </c>
      <c r="AX198" s="14" t="s">
        <v>69</v>
      </c>
      <c r="AY198" s="230" t="s">
        <v>108</v>
      </c>
    </row>
    <row r="199" spans="2:51" s="13" customFormat="1" ht="11.25">
      <c r="B199" s="200"/>
      <c r="C199" s="201"/>
      <c r="D199" s="196" t="s">
        <v>130</v>
      </c>
      <c r="E199" s="202" t="s">
        <v>19</v>
      </c>
      <c r="F199" s="203" t="s">
        <v>325</v>
      </c>
      <c r="G199" s="201"/>
      <c r="H199" s="204">
        <v>68.13</v>
      </c>
      <c r="I199" s="205"/>
      <c r="J199" s="201"/>
      <c r="K199" s="201"/>
      <c r="L199" s="206"/>
      <c r="M199" s="207"/>
      <c r="N199" s="208"/>
      <c r="O199" s="208"/>
      <c r="P199" s="208"/>
      <c r="Q199" s="208"/>
      <c r="R199" s="208"/>
      <c r="S199" s="208"/>
      <c r="T199" s="209"/>
      <c r="AT199" s="210" t="s">
        <v>130</v>
      </c>
      <c r="AU199" s="210" t="s">
        <v>76</v>
      </c>
      <c r="AV199" s="13" t="s">
        <v>76</v>
      </c>
      <c r="AW199" s="13" t="s">
        <v>31</v>
      </c>
      <c r="AX199" s="13" t="s">
        <v>69</v>
      </c>
      <c r="AY199" s="210" t="s">
        <v>108</v>
      </c>
    </row>
    <row r="200" spans="2:51" s="15" customFormat="1" ht="11.25">
      <c r="B200" s="231"/>
      <c r="C200" s="232"/>
      <c r="D200" s="196" t="s">
        <v>130</v>
      </c>
      <c r="E200" s="233" t="s">
        <v>19</v>
      </c>
      <c r="F200" s="234" t="s">
        <v>326</v>
      </c>
      <c r="G200" s="232"/>
      <c r="H200" s="235">
        <v>94.4</v>
      </c>
      <c r="I200" s="236"/>
      <c r="J200" s="232"/>
      <c r="K200" s="232"/>
      <c r="L200" s="237"/>
      <c r="M200" s="238"/>
      <c r="N200" s="239"/>
      <c r="O200" s="239"/>
      <c r="P200" s="239"/>
      <c r="Q200" s="239"/>
      <c r="R200" s="239"/>
      <c r="S200" s="239"/>
      <c r="T200" s="240"/>
      <c r="AT200" s="241" t="s">
        <v>130</v>
      </c>
      <c r="AU200" s="241" t="s">
        <v>76</v>
      </c>
      <c r="AV200" s="15" t="s">
        <v>115</v>
      </c>
      <c r="AW200" s="15" t="s">
        <v>31</v>
      </c>
      <c r="AX200" s="15" t="s">
        <v>74</v>
      </c>
      <c r="AY200" s="241" t="s">
        <v>108</v>
      </c>
    </row>
    <row r="201" spans="1:65" s="2" customFormat="1" ht="21.75" customHeight="1">
      <c r="A201" s="35"/>
      <c r="B201" s="36"/>
      <c r="C201" s="183" t="s">
        <v>327</v>
      </c>
      <c r="D201" s="183" t="s">
        <v>110</v>
      </c>
      <c r="E201" s="184" t="s">
        <v>328</v>
      </c>
      <c r="F201" s="185" t="s">
        <v>329</v>
      </c>
      <c r="G201" s="186" t="s">
        <v>318</v>
      </c>
      <c r="H201" s="187">
        <v>10492.02</v>
      </c>
      <c r="I201" s="188"/>
      <c r="J201" s="189">
        <f>ROUND(I201*H201,2)</f>
        <v>0</v>
      </c>
      <c r="K201" s="185" t="s">
        <v>114</v>
      </c>
      <c r="L201" s="40"/>
      <c r="M201" s="190" t="s">
        <v>19</v>
      </c>
      <c r="N201" s="191" t="s">
        <v>40</v>
      </c>
      <c r="O201" s="65"/>
      <c r="P201" s="192">
        <f>O201*H201</f>
        <v>0</v>
      </c>
      <c r="Q201" s="192">
        <v>0</v>
      </c>
      <c r="R201" s="192">
        <f>Q201*H201</f>
        <v>0</v>
      </c>
      <c r="S201" s="192">
        <v>0</v>
      </c>
      <c r="T201" s="193">
        <f>S201*H201</f>
        <v>0</v>
      </c>
      <c r="U201" s="35"/>
      <c r="V201" s="35"/>
      <c r="W201" s="35"/>
      <c r="X201" s="35"/>
      <c r="Y201" s="35"/>
      <c r="Z201" s="35"/>
      <c r="AA201" s="35"/>
      <c r="AB201" s="35"/>
      <c r="AC201" s="35"/>
      <c r="AD201" s="35"/>
      <c r="AE201" s="35"/>
      <c r="AR201" s="194" t="s">
        <v>115</v>
      </c>
      <c r="AT201" s="194" t="s">
        <v>110</v>
      </c>
      <c r="AU201" s="194" t="s">
        <v>76</v>
      </c>
      <c r="AY201" s="18" t="s">
        <v>108</v>
      </c>
      <c r="BE201" s="195">
        <f>IF(N201="základní",J201,0)</f>
        <v>0</v>
      </c>
      <c r="BF201" s="195">
        <f>IF(N201="snížená",J201,0)</f>
        <v>0</v>
      </c>
      <c r="BG201" s="195">
        <f>IF(N201="zákl. přenesená",J201,0)</f>
        <v>0</v>
      </c>
      <c r="BH201" s="195">
        <f>IF(N201="sníž. přenesená",J201,0)</f>
        <v>0</v>
      </c>
      <c r="BI201" s="195">
        <f>IF(N201="nulová",J201,0)</f>
        <v>0</v>
      </c>
      <c r="BJ201" s="18" t="s">
        <v>74</v>
      </c>
      <c r="BK201" s="195">
        <f>ROUND(I201*H201,2)</f>
        <v>0</v>
      </c>
      <c r="BL201" s="18" t="s">
        <v>115</v>
      </c>
      <c r="BM201" s="194" t="s">
        <v>330</v>
      </c>
    </row>
    <row r="202" spans="1:47" s="2" customFormat="1" ht="48.75">
      <c r="A202" s="35"/>
      <c r="B202" s="36"/>
      <c r="C202" s="37"/>
      <c r="D202" s="196" t="s">
        <v>117</v>
      </c>
      <c r="E202" s="37"/>
      <c r="F202" s="197" t="s">
        <v>320</v>
      </c>
      <c r="G202" s="37"/>
      <c r="H202" s="37"/>
      <c r="I202" s="104"/>
      <c r="J202" s="37"/>
      <c r="K202" s="37"/>
      <c r="L202" s="40"/>
      <c r="M202" s="198"/>
      <c r="N202" s="199"/>
      <c r="O202" s="65"/>
      <c r="P202" s="65"/>
      <c r="Q202" s="65"/>
      <c r="R202" s="65"/>
      <c r="S202" s="65"/>
      <c r="T202" s="66"/>
      <c r="U202" s="35"/>
      <c r="V202" s="35"/>
      <c r="W202" s="35"/>
      <c r="X202" s="35"/>
      <c r="Y202" s="35"/>
      <c r="Z202" s="35"/>
      <c r="AA202" s="35"/>
      <c r="AB202" s="35"/>
      <c r="AC202" s="35"/>
      <c r="AD202" s="35"/>
      <c r="AE202" s="35"/>
      <c r="AT202" s="18" t="s">
        <v>117</v>
      </c>
      <c r="AU202" s="18" t="s">
        <v>76</v>
      </c>
    </row>
    <row r="203" spans="1:47" s="2" customFormat="1" ht="29.25">
      <c r="A203" s="35"/>
      <c r="B203" s="36"/>
      <c r="C203" s="37"/>
      <c r="D203" s="196" t="s">
        <v>119</v>
      </c>
      <c r="E203" s="37"/>
      <c r="F203" s="197" t="s">
        <v>331</v>
      </c>
      <c r="G203" s="37"/>
      <c r="H203" s="37"/>
      <c r="I203" s="104"/>
      <c r="J203" s="37"/>
      <c r="K203" s="37"/>
      <c r="L203" s="40"/>
      <c r="M203" s="198"/>
      <c r="N203" s="199"/>
      <c r="O203" s="65"/>
      <c r="P203" s="65"/>
      <c r="Q203" s="65"/>
      <c r="R203" s="65"/>
      <c r="S203" s="65"/>
      <c r="T203" s="66"/>
      <c r="U203" s="35"/>
      <c r="V203" s="35"/>
      <c r="W203" s="35"/>
      <c r="X203" s="35"/>
      <c r="Y203" s="35"/>
      <c r="Z203" s="35"/>
      <c r="AA203" s="35"/>
      <c r="AB203" s="35"/>
      <c r="AC203" s="35"/>
      <c r="AD203" s="35"/>
      <c r="AE203" s="35"/>
      <c r="AT203" s="18" t="s">
        <v>119</v>
      </c>
      <c r="AU203" s="18" t="s">
        <v>76</v>
      </c>
    </row>
    <row r="204" spans="2:51" s="14" customFormat="1" ht="11.25">
      <c r="B204" s="221"/>
      <c r="C204" s="222"/>
      <c r="D204" s="196" t="s">
        <v>130</v>
      </c>
      <c r="E204" s="223" t="s">
        <v>19</v>
      </c>
      <c r="F204" s="224" t="s">
        <v>332</v>
      </c>
      <c r="G204" s="222"/>
      <c r="H204" s="223" t="s">
        <v>19</v>
      </c>
      <c r="I204" s="225"/>
      <c r="J204" s="222"/>
      <c r="K204" s="222"/>
      <c r="L204" s="226"/>
      <c r="M204" s="227"/>
      <c r="N204" s="228"/>
      <c r="O204" s="228"/>
      <c r="P204" s="228"/>
      <c r="Q204" s="228"/>
      <c r="R204" s="228"/>
      <c r="S204" s="228"/>
      <c r="T204" s="229"/>
      <c r="AT204" s="230" t="s">
        <v>130</v>
      </c>
      <c r="AU204" s="230" t="s">
        <v>76</v>
      </c>
      <c r="AV204" s="14" t="s">
        <v>74</v>
      </c>
      <c r="AW204" s="14" t="s">
        <v>31</v>
      </c>
      <c r="AX204" s="14" t="s">
        <v>69</v>
      </c>
      <c r="AY204" s="230" t="s">
        <v>108</v>
      </c>
    </row>
    <row r="205" spans="2:51" s="13" customFormat="1" ht="11.25">
      <c r="B205" s="200"/>
      <c r="C205" s="201"/>
      <c r="D205" s="196" t="s">
        <v>130</v>
      </c>
      <c r="E205" s="202" t="s">
        <v>19</v>
      </c>
      <c r="F205" s="203" t="s">
        <v>333</v>
      </c>
      <c r="G205" s="201"/>
      <c r="H205" s="204">
        <v>315.24</v>
      </c>
      <c r="I205" s="205"/>
      <c r="J205" s="201"/>
      <c r="K205" s="201"/>
      <c r="L205" s="206"/>
      <c r="M205" s="207"/>
      <c r="N205" s="208"/>
      <c r="O205" s="208"/>
      <c r="P205" s="208"/>
      <c r="Q205" s="208"/>
      <c r="R205" s="208"/>
      <c r="S205" s="208"/>
      <c r="T205" s="209"/>
      <c r="AT205" s="210" t="s">
        <v>130</v>
      </c>
      <c r="AU205" s="210" t="s">
        <v>76</v>
      </c>
      <c r="AV205" s="13" t="s">
        <v>76</v>
      </c>
      <c r="AW205" s="13" t="s">
        <v>31</v>
      </c>
      <c r="AX205" s="13" t="s">
        <v>69</v>
      </c>
      <c r="AY205" s="210" t="s">
        <v>108</v>
      </c>
    </row>
    <row r="206" spans="2:51" s="14" customFormat="1" ht="11.25">
      <c r="B206" s="221"/>
      <c r="C206" s="222"/>
      <c r="D206" s="196" t="s">
        <v>130</v>
      </c>
      <c r="E206" s="223" t="s">
        <v>19</v>
      </c>
      <c r="F206" s="224" t="s">
        <v>334</v>
      </c>
      <c r="G206" s="222"/>
      <c r="H206" s="223" t="s">
        <v>19</v>
      </c>
      <c r="I206" s="225"/>
      <c r="J206" s="222"/>
      <c r="K206" s="222"/>
      <c r="L206" s="226"/>
      <c r="M206" s="227"/>
      <c r="N206" s="228"/>
      <c r="O206" s="228"/>
      <c r="P206" s="228"/>
      <c r="Q206" s="228"/>
      <c r="R206" s="228"/>
      <c r="S206" s="228"/>
      <c r="T206" s="229"/>
      <c r="AT206" s="230" t="s">
        <v>130</v>
      </c>
      <c r="AU206" s="230" t="s">
        <v>76</v>
      </c>
      <c r="AV206" s="14" t="s">
        <v>74</v>
      </c>
      <c r="AW206" s="14" t="s">
        <v>31</v>
      </c>
      <c r="AX206" s="14" t="s">
        <v>69</v>
      </c>
      <c r="AY206" s="230" t="s">
        <v>108</v>
      </c>
    </row>
    <row r="207" spans="2:51" s="13" customFormat="1" ht="11.25">
      <c r="B207" s="200"/>
      <c r="C207" s="201"/>
      <c r="D207" s="196" t="s">
        <v>130</v>
      </c>
      <c r="E207" s="202" t="s">
        <v>19</v>
      </c>
      <c r="F207" s="203" t="s">
        <v>335</v>
      </c>
      <c r="G207" s="201"/>
      <c r="H207" s="204">
        <v>953.82</v>
      </c>
      <c r="I207" s="205"/>
      <c r="J207" s="201"/>
      <c r="K207" s="201"/>
      <c r="L207" s="206"/>
      <c r="M207" s="207"/>
      <c r="N207" s="208"/>
      <c r="O207" s="208"/>
      <c r="P207" s="208"/>
      <c r="Q207" s="208"/>
      <c r="R207" s="208"/>
      <c r="S207" s="208"/>
      <c r="T207" s="209"/>
      <c r="AT207" s="210" t="s">
        <v>130</v>
      </c>
      <c r="AU207" s="210" t="s">
        <v>76</v>
      </c>
      <c r="AV207" s="13" t="s">
        <v>76</v>
      </c>
      <c r="AW207" s="13" t="s">
        <v>31</v>
      </c>
      <c r="AX207" s="13" t="s">
        <v>74</v>
      </c>
      <c r="AY207" s="210" t="s">
        <v>108</v>
      </c>
    </row>
    <row r="208" spans="2:51" s="13" customFormat="1" ht="11.25">
      <c r="B208" s="200"/>
      <c r="C208" s="201"/>
      <c r="D208" s="196" t="s">
        <v>130</v>
      </c>
      <c r="E208" s="201"/>
      <c r="F208" s="203" t="s">
        <v>336</v>
      </c>
      <c r="G208" s="201"/>
      <c r="H208" s="204">
        <v>10492.02</v>
      </c>
      <c r="I208" s="205"/>
      <c r="J208" s="201"/>
      <c r="K208" s="201"/>
      <c r="L208" s="206"/>
      <c r="M208" s="207"/>
      <c r="N208" s="208"/>
      <c r="O208" s="208"/>
      <c r="P208" s="208"/>
      <c r="Q208" s="208"/>
      <c r="R208" s="208"/>
      <c r="S208" s="208"/>
      <c r="T208" s="209"/>
      <c r="AT208" s="210" t="s">
        <v>130</v>
      </c>
      <c r="AU208" s="210" t="s">
        <v>76</v>
      </c>
      <c r="AV208" s="13" t="s">
        <v>76</v>
      </c>
      <c r="AW208" s="13" t="s">
        <v>4</v>
      </c>
      <c r="AX208" s="13" t="s">
        <v>74</v>
      </c>
      <c r="AY208" s="210" t="s">
        <v>108</v>
      </c>
    </row>
    <row r="209" spans="1:65" s="2" customFormat="1" ht="21.75" customHeight="1">
      <c r="A209" s="35"/>
      <c r="B209" s="36"/>
      <c r="C209" s="183" t="s">
        <v>337</v>
      </c>
      <c r="D209" s="183" t="s">
        <v>110</v>
      </c>
      <c r="E209" s="184" t="s">
        <v>338</v>
      </c>
      <c r="F209" s="185" t="s">
        <v>339</v>
      </c>
      <c r="G209" s="186" t="s">
        <v>318</v>
      </c>
      <c r="H209" s="187">
        <v>39.69</v>
      </c>
      <c r="I209" s="188"/>
      <c r="J209" s="189">
        <f>ROUND(I209*H209,2)</f>
        <v>0</v>
      </c>
      <c r="K209" s="185" t="s">
        <v>114</v>
      </c>
      <c r="L209" s="40"/>
      <c r="M209" s="190" t="s">
        <v>19</v>
      </c>
      <c r="N209" s="191" t="s">
        <v>40</v>
      </c>
      <c r="O209" s="65"/>
      <c r="P209" s="192">
        <f>O209*H209</f>
        <v>0</v>
      </c>
      <c r="Q209" s="192">
        <v>0</v>
      </c>
      <c r="R209" s="192">
        <f>Q209*H209</f>
        <v>0</v>
      </c>
      <c r="S209" s="192">
        <v>0</v>
      </c>
      <c r="T209" s="193">
        <f>S209*H209</f>
        <v>0</v>
      </c>
      <c r="U209" s="35"/>
      <c r="V209" s="35"/>
      <c r="W209" s="35"/>
      <c r="X209" s="35"/>
      <c r="Y209" s="35"/>
      <c r="Z209" s="35"/>
      <c r="AA209" s="35"/>
      <c r="AB209" s="35"/>
      <c r="AC209" s="35"/>
      <c r="AD209" s="35"/>
      <c r="AE209" s="35"/>
      <c r="AR209" s="194" t="s">
        <v>115</v>
      </c>
      <c r="AT209" s="194" t="s">
        <v>110</v>
      </c>
      <c r="AU209" s="194" t="s">
        <v>76</v>
      </c>
      <c r="AY209" s="18" t="s">
        <v>108</v>
      </c>
      <c r="BE209" s="195">
        <f>IF(N209="základní",J209,0)</f>
        <v>0</v>
      </c>
      <c r="BF209" s="195">
        <f>IF(N209="snížená",J209,0)</f>
        <v>0</v>
      </c>
      <c r="BG209" s="195">
        <f>IF(N209="zákl. přenesená",J209,0)</f>
        <v>0</v>
      </c>
      <c r="BH209" s="195">
        <f>IF(N209="sníž. přenesená",J209,0)</f>
        <v>0</v>
      </c>
      <c r="BI209" s="195">
        <f>IF(N209="nulová",J209,0)</f>
        <v>0</v>
      </c>
      <c r="BJ209" s="18" t="s">
        <v>74</v>
      </c>
      <c r="BK209" s="195">
        <f>ROUND(I209*H209,2)</f>
        <v>0</v>
      </c>
      <c r="BL209" s="18" t="s">
        <v>115</v>
      </c>
      <c r="BM209" s="194" t="s">
        <v>340</v>
      </c>
    </row>
    <row r="210" spans="1:65" s="2" customFormat="1" ht="21.75" customHeight="1">
      <c r="A210" s="35"/>
      <c r="B210" s="36"/>
      <c r="C210" s="183" t="s">
        <v>341</v>
      </c>
      <c r="D210" s="183" t="s">
        <v>110</v>
      </c>
      <c r="E210" s="184" t="s">
        <v>342</v>
      </c>
      <c r="F210" s="185" t="s">
        <v>343</v>
      </c>
      <c r="G210" s="186" t="s">
        <v>318</v>
      </c>
      <c r="H210" s="187">
        <v>83.754</v>
      </c>
      <c r="I210" s="188"/>
      <c r="J210" s="189">
        <f>ROUND(I210*H210,2)</f>
        <v>0</v>
      </c>
      <c r="K210" s="185" t="s">
        <v>114</v>
      </c>
      <c r="L210" s="40"/>
      <c r="M210" s="190" t="s">
        <v>19</v>
      </c>
      <c r="N210" s="191" t="s">
        <v>40</v>
      </c>
      <c r="O210" s="65"/>
      <c r="P210" s="192">
        <f>O210*H210</f>
        <v>0</v>
      </c>
      <c r="Q210" s="192">
        <v>0</v>
      </c>
      <c r="R210" s="192">
        <f>Q210*H210</f>
        <v>0</v>
      </c>
      <c r="S210" s="192">
        <v>0</v>
      </c>
      <c r="T210" s="193">
        <f>S210*H210</f>
        <v>0</v>
      </c>
      <c r="U210" s="35"/>
      <c r="V210" s="35"/>
      <c r="W210" s="35"/>
      <c r="X210" s="35"/>
      <c r="Y210" s="35"/>
      <c r="Z210" s="35"/>
      <c r="AA210" s="35"/>
      <c r="AB210" s="35"/>
      <c r="AC210" s="35"/>
      <c r="AD210" s="35"/>
      <c r="AE210" s="35"/>
      <c r="AR210" s="194" t="s">
        <v>115</v>
      </c>
      <c r="AT210" s="194" t="s">
        <v>110</v>
      </c>
      <c r="AU210" s="194" t="s">
        <v>76</v>
      </c>
      <c r="AY210" s="18" t="s">
        <v>108</v>
      </c>
      <c r="BE210" s="195">
        <f>IF(N210="základní",J210,0)</f>
        <v>0</v>
      </c>
      <c r="BF210" s="195">
        <f>IF(N210="snížená",J210,0)</f>
        <v>0</v>
      </c>
      <c r="BG210" s="195">
        <f>IF(N210="zákl. přenesená",J210,0)</f>
        <v>0</v>
      </c>
      <c r="BH210" s="195">
        <f>IF(N210="sníž. přenesená",J210,0)</f>
        <v>0</v>
      </c>
      <c r="BI210" s="195">
        <f>IF(N210="nulová",J210,0)</f>
        <v>0</v>
      </c>
      <c r="BJ210" s="18" t="s">
        <v>74</v>
      </c>
      <c r="BK210" s="195">
        <f>ROUND(I210*H210,2)</f>
        <v>0</v>
      </c>
      <c r="BL210" s="18" t="s">
        <v>115</v>
      </c>
      <c r="BM210" s="194" t="s">
        <v>344</v>
      </c>
    </row>
    <row r="211" spans="2:63" s="12" customFormat="1" ht="25.9" customHeight="1">
      <c r="B211" s="167"/>
      <c r="C211" s="168"/>
      <c r="D211" s="169" t="s">
        <v>68</v>
      </c>
      <c r="E211" s="170" t="s">
        <v>345</v>
      </c>
      <c r="F211" s="170" t="s">
        <v>346</v>
      </c>
      <c r="G211" s="168"/>
      <c r="H211" s="168"/>
      <c r="I211" s="171"/>
      <c r="J211" s="172">
        <f>BK211</f>
        <v>0</v>
      </c>
      <c r="K211" s="168"/>
      <c r="L211" s="173"/>
      <c r="M211" s="174"/>
      <c r="N211" s="175"/>
      <c r="O211" s="175"/>
      <c r="P211" s="176">
        <f>P212+P214+P227</f>
        <v>0</v>
      </c>
      <c r="Q211" s="175"/>
      <c r="R211" s="176">
        <f>R212+R214+R227</f>
        <v>0</v>
      </c>
      <c r="S211" s="175"/>
      <c r="T211" s="177">
        <f>T212+T214+T227</f>
        <v>0</v>
      </c>
      <c r="AR211" s="178" t="s">
        <v>136</v>
      </c>
      <c r="AT211" s="179" t="s">
        <v>68</v>
      </c>
      <c r="AU211" s="179" t="s">
        <v>69</v>
      </c>
      <c r="AY211" s="178" t="s">
        <v>108</v>
      </c>
      <c r="BK211" s="180">
        <f>BK212+BK214+BK227</f>
        <v>0</v>
      </c>
    </row>
    <row r="212" spans="2:63" s="12" customFormat="1" ht="22.9" customHeight="1">
      <c r="B212" s="167"/>
      <c r="C212" s="168"/>
      <c r="D212" s="169" t="s">
        <v>68</v>
      </c>
      <c r="E212" s="181" t="s">
        <v>347</v>
      </c>
      <c r="F212" s="181" t="s">
        <v>348</v>
      </c>
      <c r="G212" s="168"/>
      <c r="H212" s="168"/>
      <c r="I212" s="171"/>
      <c r="J212" s="182">
        <f>BK212</f>
        <v>0</v>
      </c>
      <c r="K212" s="168"/>
      <c r="L212" s="173"/>
      <c r="M212" s="174"/>
      <c r="N212" s="175"/>
      <c r="O212" s="175"/>
      <c r="P212" s="176">
        <f>P213</f>
        <v>0</v>
      </c>
      <c r="Q212" s="175"/>
      <c r="R212" s="176">
        <f>R213</f>
        <v>0</v>
      </c>
      <c r="S212" s="175"/>
      <c r="T212" s="177">
        <f>T213</f>
        <v>0</v>
      </c>
      <c r="AR212" s="178" t="s">
        <v>136</v>
      </c>
      <c r="AT212" s="179" t="s">
        <v>68</v>
      </c>
      <c r="AU212" s="179" t="s">
        <v>74</v>
      </c>
      <c r="AY212" s="178" t="s">
        <v>108</v>
      </c>
      <c r="BK212" s="180">
        <f>BK213</f>
        <v>0</v>
      </c>
    </row>
    <row r="213" spans="1:65" s="2" customFormat="1" ht="16.5" customHeight="1">
      <c r="A213" s="35"/>
      <c r="B213" s="36"/>
      <c r="C213" s="183" t="s">
        <v>349</v>
      </c>
      <c r="D213" s="183" t="s">
        <v>110</v>
      </c>
      <c r="E213" s="184" t="s">
        <v>350</v>
      </c>
      <c r="F213" s="185" t="s">
        <v>351</v>
      </c>
      <c r="G213" s="186" t="s">
        <v>352</v>
      </c>
      <c r="H213" s="187">
        <v>1</v>
      </c>
      <c r="I213" s="188"/>
      <c r="J213" s="189">
        <f>ROUND(I213*H213,2)</f>
        <v>0</v>
      </c>
      <c r="K213" s="185" t="s">
        <v>212</v>
      </c>
      <c r="L213" s="40"/>
      <c r="M213" s="190" t="s">
        <v>19</v>
      </c>
      <c r="N213" s="191" t="s">
        <v>40</v>
      </c>
      <c r="O213" s="65"/>
      <c r="P213" s="192">
        <f>O213*H213</f>
        <v>0</v>
      </c>
      <c r="Q213" s="192">
        <v>0</v>
      </c>
      <c r="R213" s="192">
        <f>Q213*H213</f>
        <v>0</v>
      </c>
      <c r="S213" s="192">
        <v>0</v>
      </c>
      <c r="T213" s="193">
        <f>S213*H213</f>
        <v>0</v>
      </c>
      <c r="U213" s="35"/>
      <c r="V213" s="35"/>
      <c r="W213" s="35"/>
      <c r="X213" s="35"/>
      <c r="Y213" s="35"/>
      <c r="Z213" s="35"/>
      <c r="AA213" s="35"/>
      <c r="AB213" s="35"/>
      <c r="AC213" s="35"/>
      <c r="AD213" s="35"/>
      <c r="AE213" s="35"/>
      <c r="AR213" s="194" t="s">
        <v>353</v>
      </c>
      <c r="AT213" s="194" t="s">
        <v>110</v>
      </c>
      <c r="AU213" s="194" t="s">
        <v>76</v>
      </c>
      <c r="AY213" s="18" t="s">
        <v>108</v>
      </c>
      <c r="BE213" s="195">
        <f>IF(N213="základní",J213,0)</f>
        <v>0</v>
      </c>
      <c r="BF213" s="195">
        <f>IF(N213="snížená",J213,0)</f>
        <v>0</v>
      </c>
      <c r="BG213" s="195">
        <f>IF(N213="zákl. přenesená",J213,0)</f>
        <v>0</v>
      </c>
      <c r="BH213" s="195">
        <f>IF(N213="sníž. přenesená",J213,0)</f>
        <v>0</v>
      </c>
      <c r="BI213" s="195">
        <f>IF(N213="nulová",J213,0)</f>
        <v>0</v>
      </c>
      <c r="BJ213" s="18" t="s">
        <v>74</v>
      </c>
      <c r="BK213" s="195">
        <f>ROUND(I213*H213,2)</f>
        <v>0</v>
      </c>
      <c r="BL213" s="18" t="s">
        <v>353</v>
      </c>
      <c r="BM213" s="194" t="s">
        <v>354</v>
      </c>
    </row>
    <row r="214" spans="2:63" s="12" customFormat="1" ht="22.9" customHeight="1">
      <c r="B214" s="167"/>
      <c r="C214" s="168"/>
      <c r="D214" s="169" t="s">
        <v>68</v>
      </c>
      <c r="E214" s="181" t="s">
        <v>355</v>
      </c>
      <c r="F214" s="181" t="s">
        <v>356</v>
      </c>
      <c r="G214" s="168"/>
      <c r="H214" s="168"/>
      <c r="I214" s="171"/>
      <c r="J214" s="182">
        <f>BK214</f>
        <v>0</v>
      </c>
      <c r="K214" s="168"/>
      <c r="L214" s="173"/>
      <c r="M214" s="174"/>
      <c r="N214" s="175"/>
      <c r="O214" s="175"/>
      <c r="P214" s="176">
        <f>SUM(P215:P226)</f>
        <v>0</v>
      </c>
      <c r="Q214" s="175"/>
      <c r="R214" s="176">
        <f>SUM(R215:R226)</f>
        <v>0</v>
      </c>
      <c r="S214" s="175"/>
      <c r="T214" s="177">
        <f>SUM(T215:T226)</f>
        <v>0</v>
      </c>
      <c r="AR214" s="178" t="s">
        <v>136</v>
      </c>
      <c r="AT214" s="179" t="s">
        <v>68</v>
      </c>
      <c r="AU214" s="179" t="s">
        <v>74</v>
      </c>
      <c r="AY214" s="178" t="s">
        <v>108</v>
      </c>
      <c r="BK214" s="180">
        <f>SUM(BK215:BK226)</f>
        <v>0</v>
      </c>
    </row>
    <row r="215" spans="1:65" s="2" customFormat="1" ht="16.5" customHeight="1">
      <c r="A215" s="35"/>
      <c r="B215" s="36"/>
      <c r="C215" s="183" t="s">
        <v>357</v>
      </c>
      <c r="D215" s="183" t="s">
        <v>110</v>
      </c>
      <c r="E215" s="184" t="s">
        <v>358</v>
      </c>
      <c r="F215" s="185" t="s">
        <v>359</v>
      </c>
      <c r="G215" s="186" t="s">
        <v>352</v>
      </c>
      <c r="H215" s="187">
        <v>3</v>
      </c>
      <c r="I215" s="188"/>
      <c r="J215" s="189">
        <f>ROUND(I215*H215,2)</f>
        <v>0</v>
      </c>
      <c r="K215" s="185" t="s">
        <v>114</v>
      </c>
      <c r="L215" s="40"/>
      <c r="M215" s="190" t="s">
        <v>19</v>
      </c>
      <c r="N215" s="191" t="s">
        <v>40</v>
      </c>
      <c r="O215" s="65"/>
      <c r="P215" s="192">
        <f>O215*H215</f>
        <v>0</v>
      </c>
      <c r="Q215" s="192">
        <v>0</v>
      </c>
      <c r="R215" s="192">
        <f>Q215*H215</f>
        <v>0</v>
      </c>
      <c r="S215" s="192">
        <v>0</v>
      </c>
      <c r="T215" s="193">
        <f>S215*H215</f>
        <v>0</v>
      </c>
      <c r="U215" s="35"/>
      <c r="V215" s="35"/>
      <c r="W215" s="35"/>
      <c r="X215" s="35"/>
      <c r="Y215" s="35"/>
      <c r="Z215" s="35"/>
      <c r="AA215" s="35"/>
      <c r="AB215" s="35"/>
      <c r="AC215" s="35"/>
      <c r="AD215" s="35"/>
      <c r="AE215" s="35"/>
      <c r="AR215" s="194" t="s">
        <v>353</v>
      </c>
      <c r="AT215" s="194" t="s">
        <v>110</v>
      </c>
      <c r="AU215" s="194" t="s">
        <v>76</v>
      </c>
      <c r="AY215" s="18" t="s">
        <v>108</v>
      </c>
      <c r="BE215" s="195">
        <f>IF(N215="základní",J215,0)</f>
        <v>0</v>
      </c>
      <c r="BF215" s="195">
        <f>IF(N215="snížená",J215,0)</f>
        <v>0</v>
      </c>
      <c r="BG215" s="195">
        <f>IF(N215="zákl. přenesená",J215,0)</f>
        <v>0</v>
      </c>
      <c r="BH215" s="195">
        <f>IF(N215="sníž. přenesená",J215,0)</f>
        <v>0</v>
      </c>
      <c r="BI215" s="195">
        <f>IF(N215="nulová",J215,0)</f>
        <v>0</v>
      </c>
      <c r="BJ215" s="18" t="s">
        <v>74</v>
      </c>
      <c r="BK215" s="195">
        <f>ROUND(I215*H215,2)</f>
        <v>0</v>
      </c>
      <c r="BL215" s="18" t="s">
        <v>353</v>
      </c>
      <c r="BM215" s="194" t="s">
        <v>360</v>
      </c>
    </row>
    <row r="216" spans="2:51" s="14" customFormat="1" ht="11.25">
      <c r="B216" s="221"/>
      <c r="C216" s="222"/>
      <c r="D216" s="196" t="s">
        <v>130</v>
      </c>
      <c r="E216" s="223" t="s">
        <v>19</v>
      </c>
      <c r="F216" s="224" t="s">
        <v>361</v>
      </c>
      <c r="G216" s="222"/>
      <c r="H216" s="223" t="s">
        <v>19</v>
      </c>
      <c r="I216" s="225"/>
      <c r="J216" s="222"/>
      <c r="K216" s="222"/>
      <c r="L216" s="226"/>
      <c r="M216" s="227"/>
      <c r="N216" s="228"/>
      <c r="O216" s="228"/>
      <c r="P216" s="228"/>
      <c r="Q216" s="228"/>
      <c r="R216" s="228"/>
      <c r="S216" s="228"/>
      <c r="T216" s="229"/>
      <c r="AT216" s="230" t="s">
        <v>130</v>
      </c>
      <c r="AU216" s="230" t="s">
        <v>76</v>
      </c>
      <c r="AV216" s="14" t="s">
        <v>74</v>
      </c>
      <c r="AW216" s="14" t="s">
        <v>31</v>
      </c>
      <c r="AX216" s="14" t="s">
        <v>69</v>
      </c>
      <c r="AY216" s="230" t="s">
        <v>108</v>
      </c>
    </row>
    <row r="217" spans="2:51" s="13" customFormat="1" ht="11.25">
      <c r="B217" s="200"/>
      <c r="C217" s="201"/>
      <c r="D217" s="196" t="s">
        <v>130</v>
      </c>
      <c r="E217" s="202" t="s">
        <v>19</v>
      </c>
      <c r="F217" s="203" t="s">
        <v>74</v>
      </c>
      <c r="G217" s="201"/>
      <c r="H217" s="204">
        <v>1</v>
      </c>
      <c r="I217" s="205"/>
      <c r="J217" s="201"/>
      <c r="K217" s="201"/>
      <c r="L217" s="206"/>
      <c r="M217" s="207"/>
      <c r="N217" s="208"/>
      <c r="O217" s="208"/>
      <c r="P217" s="208"/>
      <c r="Q217" s="208"/>
      <c r="R217" s="208"/>
      <c r="S217" s="208"/>
      <c r="T217" s="209"/>
      <c r="AT217" s="210" t="s">
        <v>130</v>
      </c>
      <c r="AU217" s="210" t="s">
        <v>76</v>
      </c>
      <c r="AV217" s="13" t="s">
        <v>76</v>
      </c>
      <c r="AW217" s="13" t="s">
        <v>31</v>
      </c>
      <c r="AX217" s="13" t="s">
        <v>69</v>
      </c>
      <c r="AY217" s="210" t="s">
        <v>108</v>
      </c>
    </row>
    <row r="218" spans="2:51" s="14" customFormat="1" ht="11.25">
      <c r="B218" s="221"/>
      <c r="C218" s="222"/>
      <c r="D218" s="196" t="s">
        <v>130</v>
      </c>
      <c r="E218" s="223" t="s">
        <v>19</v>
      </c>
      <c r="F218" s="224" t="s">
        <v>362</v>
      </c>
      <c r="G218" s="222"/>
      <c r="H218" s="223" t="s">
        <v>19</v>
      </c>
      <c r="I218" s="225"/>
      <c r="J218" s="222"/>
      <c r="K218" s="222"/>
      <c r="L218" s="226"/>
      <c r="M218" s="227"/>
      <c r="N218" s="228"/>
      <c r="O218" s="228"/>
      <c r="P218" s="228"/>
      <c r="Q218" s="228"/>
      <c r="R218" s="228"/>
      <c r="S218" s="228"/>
      <c r="T218" s="229"/>
      <c r="AT218" s="230" t="s">
        <v>130</v>
      </c>
      <c r="AU218" s="230" t="s">
        <v>76</v>
      </c>
      <c r="AV218" s="14" t="s">
        <v>74</v>
      </c>
      <c r="AW218" s="14" t="s">
        <v>31</v>
      </c>
      <c r="AX218" s="14" t="s">
        <v>69</v>
      </c>
      <c r="AY218" s="230" t="s">
        <v>108</v>
      </c>
    </row>
    <row r="219" spans="2:51" s="13" customFormat="1" ht="11.25">
      <c r="B219" s="200"/>
      <c r="C219" s="201"/>
      <c r="D219" s="196" t="s">
        <v>130</v>
      </c>
      <c r="E219" s="202" t="s">
        <v>19</v>
      </c>
      <c r="F219" s="203" t="s">
        <v>76</v>
      </c>
      <c r="G219" s="201"/>
      <c r="H219" s="204">
        <v>2</v>
      </c>
      <c r="I219" s="205"/>
      <c r="J219" s="201"/>
      <c r="K219" s="201"/>
      <c r="L219" s="206"/>
      <c r="M219" s="207"/>
      <c r="N219" s="208"/>
      <c r="O219" s="208"/>
      <c r="P219" s="208"/>
      <c r="Q219" s="208"/>
      <c r="R219" s="208"/>
      <c r="S219" s="208"/>
      <c r="T219" s="209"/>
      <c r="AT219" s="210" t="s">
        <v>130</v>
      </c>
      <c r="AU219" s="210" t="s">
        <v>76</v>
      </c>
      <c r="AV219" s="13" t="s">
        <v>76</v>
      </c>
      <c r="AW219" s="13" t="s">
        <v>31</v>
      </c>
      <c r="AX219" s="13" t="s">
        <v>69</v>
      </c>
      <c r="AY219" s="210" t="s">
        <v>108</v>
      </c>
    </row>
    <row r="220" spans="2:51" s="15" customFormat="1" ht="11.25">
      <c r="B220" s="231"/>
      <c r="C220" s="232"/>
      <c r="D220" s="196" t="s">
        <v>130</v>
      </c>
      <c r="E220" s="233" t="s">
        <v>19</v>
      </c>
      <c r="F220" s="234" t="s">
        <v>326</v>
      </c>
      <c r="G220" s="232"/>
      <c r="H220" s="235">
        <v>3</v>
      </c>
      <c r="I220" s="236"/>
      <c r="J220" s="232"/>
      <c r="K220" s="232"/>
      <c r="L220" s="237"/>
      <c r="M220" s="238"/>
      <c r="N220" s="239"/>
      <c r="O220" s="239"/>
      <c r="P220" s="239"/>
      <c r="Q220" s="239"/>
      <c r="R220" s="239"/>
      <c r="S220" s="239"/>
      <c r="T220" s="240"/>
      <c r="AT220" s="241" t="s">
        <v>130</v>
      </c>
      <c r="AU220" s="241" t="s">
        <v>76</v>
      </c>
      <c r="AV220" s="15" t="s">
        <v>115</v>
      </c>
      <c r="AW220" s="15" t="s">
        <v>31</v>
      </c>
      <c r="AX220" s="15" t="s">
        <v>74</v>
      </c>
      <c r="AY220" s="241" t="s">
        <v>108</v>
      </c>
    </row>
    <row r="221" spans="1:65" s="2" customFormat="1" ht="16.5" customHeight="1">
      <c r="A221" s="35"/>
      <c r="B221" s="36"/>
      <c r="C221" s="183" t="s">
        <v>363</v>
      </c>
      <c r="D221" s="183" t="s">
        <v>110</v>
      </c>
      <c r="E221" s="184" t="s">
        <v>364</v>
      </c>
      <c r="F221" s="185" t="s">
        <v>365</v>
      </c>
      <c r="G221" s="186" t="s">
        <v>352</v>
      </c>
      <c r="H221" s="187">
        <v>3</v>
      </c>
      <c r="I221" s="188"/>
      <c r="J221" s="189">
        <f>ROUND(I221*H221,2)</f>
        <v>0</v>
      </c>
      <c r="K221" s="185" t="s">
        <v>114</v>
      </c>
      <c r="L221" s="40"/>
      <c r="M221" s="190" t="s">
        <v>19</v>
      </c>
      <c r="N221" s="191" t="s">
        <v>40</v>
      </c>
      <c r="O221" s="65"/>
      <c r="P221" s="192">
        <f>O221*H221</f>
        <v>0</v>
      </c>
      <c r="Q221" s="192">
        <v>0</v>
      </c>
      <c r="R221" s="192">
        <f>Q221*H221</f>
        <v>0</v>
      </c>
      <c r="S221" s="192">
        <v>0</v>
      </c>
      <c r="T221" s="193">
        <f>S221*H221</f>
        <v>0</v>
      </c>
      <c r="U221" s="35"/>
      <c r="V221" s="35"/>
      <c r="W221" s="35"/>
      <c r="X221" s="35"/>
      <c r="Y221" s="35"/>
      <c r="Z221" s="35"/>
      <c r="AA221" s="35"/>
      <c r="AB221" s="35"/>
      <c r="AC221" s="35"/>
      <c r="AD221" s="35"/>
      <c r="AE221" s="35"/>
      <c r="AR221" s="194" t="s">
        <v>353</v>
      </c>
      <c r="AT221" s="194" t="s">
        <v>110</v>
      </c>
      <c r="AU221" s="194" t="s">
        <v>76</v>
      </c>
      <c r="AY221" s="18" t="s">
        <v>108</v>
      </c>
      <c r="BE221" s="195">
        <f>IF(N221="základní",J221,0)</f>
        <v>0</v>
      </c>
      <c r="BF221" s="195">
        <f>IF(N221="snížená",J221,0)</f>
        <v>0</v>
      </c>
      <c r="BG221" s="195">
        <f>IF(N221="zákl. přenesená",J221,0)</f>
        <v>0</v>
      </c>
      <c r="BH221" s="195">
        <f>IF(N221="sníž. přenesená",J221,0)</f>
        <v>0</v>
      </c>
      <c r="BI221" s="195">
        <f>IF(N221="nulová",J221,0)</f>
        <v>0</v>
      </c>
      <c r="BJ221" s="18" t="s">
        <v>74</v>
      </c>
      <c r="BK221" s="195">
        <f>ROUND(I221*H221,2)</f>
        <v>0</v>
      </c>
      <c r="BL221" s="18" t="s">
        <v>353</v>
      </c>
      <c r="BM221" s="194" t="s">
        <v>366</v>
      </c>
    </row>
    <row r="222" spans="2:51" s="14" customFormat="1" ht="11.25">
      <c r="B222" s="221"/>
      <c r="C222" s="222"/>
      <c r="D222" s="196" t="s">
        <v>130</v>
      </c>
      <c r="E222" s="223" t="s">
        <v>19</v>
      </c>
      <c r="F222" s="224" t="s">
        <v>361</v>
      </c>
      <c r="G222" s="222"/>
      <c r="H222" s="223" t="s">
        <v>19</v>
      </c>
      <c r="I222" s="225"/>
      <c r="J222" s="222"/>
      <c r="K222" s="222"/>
      <c r="L222" s="226"/>
      <c r="M222" s="227"/>
      <c r="N222" s="228"/>
      <c r="O222" s="228"/>
      <c r="P222" s="228"/>
      <c r="Q222" s="228"/>
      <c r="R222" s="228"/>
      <c r="S222" s="228"/>
      <c r="T222" s="229"/>
      <c r="AT222" s="230" t="s">
        <v>130</v>
      </c>
      <c r="AU222" s="230" t="s">
        <v>76</v>
      </c>
      <c r="AV222" s="14" t="s">
        <v>74</v>
      </c>
      <c r="AW222" s="14" t="s">
        <v>31</v>
      </c>
      <c r="AX222" s="14" t="s">
        <v>69</v>
      </c>
      <c r="AY222" s="230" t="s">
        <v>108</v>
      </c>
    </row>
    <row r="223" spans="2:51" s="13" customFormat="1" ht="11.25">
      <c r="B223" s="200"/>
      <c r="C223" s="201"/>
      <c r="D223" s="196" t="s">
        <v>130</v>
      </c>
      <c r="E223" s="202" t="s">
        <v>19</v>
      </c>
      <c r="F223" s="203" t="s">
        <v>74</v>
      </c>
      <c r="G223" s="201"/>
      <c r="H223" s="204">
        <v>1</v>
      </c>
      <c r="I223" s="205"/>
      <c r="J223" s="201"/>
      <c r="K223" s="201"/>
      <c r="L223" s="206"/>
      <c r="M223" s="207"/>
      <c r="N223" s="208"/>
      <c r="O223" s="208"/>
      <c r="P223" s="208"/>
      <c r="Q223" s="208"/>
      <c r="R223" s="208"/>
      <c r="S223" s="208"/>
      <c r="T223" s="209"/>
      <c r="AT223" s="210" t="s">
        <v>130</v>
      </c>
      <c r="AU223" s="210" t="s">
        <v>76</v>
      </c>
      <c r="AV223" s="13" t="s">
        <v>76</v>
      </c>
      <c r="AW223" s="13" t="s">
        <v>31</v>
      </c>
      <c r="AX223" s="13" t="s">
        <v>69</v>
      </c>
      <c r="AY223" s="210" t="s">
        <v>108</v>
      </c>
    </row>
    <row r="224" spans="2:51" s="14" customFormat="1" ht="11.25">
      <c r="B224" s="221"/>
      <c r="C224" s="222"/>
      <c r="D224" s="196" t="s">
        <v>130</v>
      </c>
      <c r="E224" s="223" t="s">
        <v>19</v>
      </c>
      <c r="F224" s="224" t="s">
        <v>367</v>
      </c>
      <c r="G224" s="222"/>
      <c r="H224" s="223" t="s">
        <v>19</v>
      </c>
      <c r="I224" s="225"/>
      <c r="J224" s="222"/>
      <c r="K224" s="222"/>
      <c r="L224" s="226"/>
      <c r="M224" s="227"/>
      <c r="N224" s="228"/>
      <c r="O224" s="228"/>
      <c r="P224" s="228"/>
      <c r="Q224" s="228"/>
      <c r="R224" s="228"/>
      <c r="S224" s="228"/>
      <c r="T224" s="229"/>
      <c r="AT224" s="230" t="s">
        <v>130</v>
      </c>
      <c r="AU224" s="230" t="s">
        <v>76</v>
      </c>
      <c r="AV224" s="14" t="s">
        <v>74</v>
      </c>
      <c r="AW224" s="14" t="s">
        <v>31</v>
      </c>
      <c r="AX224" s="14" t="s">
        <v>69</v>
      </c>
      <c r="AY224" s="230" t="s">
        <v>108</v>
      </c>
    </row>
    <row r="225" spans="2:51" s="13" customFormat="1" ht="11.25">
      <c r="B225" s="200"/>
      <c r="C225" s="201"/>
      <c r="D225" s="196" t="s">
        <v>130</v>
      </c>
      <c r="E225" s="202" t="s">
        <v>19</v>
      </c>
      <c r="F225" s="203" t="s">
        <v>76</v>
      </c>
      <c r="G225" s="201"/>
      <c r="H225" s="204">
        <v>2</v>
      </c>
      <c r="I225" s="205"/>
      <c r="J225" s="201"/>
      <c r="K225" s="201"/>
      <c r="L225" s="206"/>
      <c r="M225" s="207"/>
      <c r="N225" s="208"/>
      <c r="O225" s="208"/>
      <c r="P225" s="208"/>
      <c r="Q225" s="208"/>
      <c r="R225" s="208"/>
      <c r="S225" s="208"/>
      <c r="T225" s="209"/>
      <c r="AT225" s="210" t="s">
        <v>130</v>
      </c>
      <c r="AU225" s="210" t="s">
        <v>76</v>
      </c>
      <c r="AV225" s="13" t="s">
        <v>76</v>
      </c>
      <c r="AW225" s="13" t="s">
        <v>31</v>
      </c>
      <c r="AX225" s="13" t="s">
        <v>69</v>
      </c>
      <c r="AY225" s="210" t="s">
        <v>108</v>
      </c>
    </row>
    <row r="226" spans="2:51" s="15" customFormat="1" ht="11.25">
      <c r="B226" s="231"/>
      <c r="C226" s="232"/>
      <c r="D226" s="196" t="s">
        <v>130</v>
      </c>
      <c r="E226" s="233" t="s">
        <v>19</v>
      </c>
      <c r="F226" s="234" t="s">
        <v>326</v>
      </c>
      <c r="G226" s="232"/>
      <c r="H226" s="235">
        <v>3</v>
      </c>
      <c r="I226" s="236"/>
      <c r="J226" s="232"/>
      <c r="K226" s="232"/>
      <c r="L226" s="237"/>
      <c r="M226" s="238"/>
      <c r="N226" s="239"/>
      <c r="O226" s="239"/>
      <c r="P226" s="239"/>
      <c r="Q226" s="239"/>
      <c r="R226" s="239"/>
      <c r="S226" s="239"/>
      <c r="T226" s="240"/>
      <c r="AT226" s="241" t="s">
        <v>130</v>
      </c>
      <c r="AU226" s="241" t="s">
        <v>76</v>
      </c>
      <c r="AV226" s="15" t="s">
        <v>115</v>
      </c>
      <c r="AW226" s="15" t="s">
        <v>31</v>
      </c>
      <c r="AX226" s="15" t="s">
        <v>74</v>
      </c>
      <c r="AY226" s="241" t="s">
        <v>108</v>
      </c>
    </row>
    <row r="227" spans="2:63" s="12" customFormat="1" ht="22.9" customHeight="1">
      <c r="B227" s="167"/>
      <c r="C227" s="168"/>
      <c r="D227" s="169" t="s">
        <v>68</v>
      </c>
      <c r="E227" s="181" t="s">
        <v>368</v>
      </c>
      <c r="F227" s="181" t="s">
        <v>369</v>
      </c>
      <c r="G227" s="168"/>
      <c r="H227" s="168"/>
      <c r="I227" s="171"/>
      <c r="J227" s="182">
        <f>BK227</f>
        <v>0</v>
      </c>
      <c r="K227" s="168"/>
      <c r="L227" s="173"/>
      <c r="M227" s="174"/>
      <c r="N227" s="175"/>
      <c r="O227" s="175"/>
      <c r="P227" s="176">
        <f>P228</f>
        <v>0</v>
      </c>
      <c r="Q227" s="175"/>
      <c r="R227" s="176">
        <f>R228</f>
        <v>0</v>
      </c>
      <c r="S227" s="175"/>
      <c r="T227" s="177">
        <f>T228</f>
        <v>0</v>
      </c>
      <c r="AR227" s="178" t="s">
        <v>136</v>
      </c>
      <c r="AT227" s="179" t="s">
        <v>68</v>
      </c>
      <c r="AU227" s="179" t="s">
        <v>74</v>
      </c>
      <c r="AY227" s="178" t="s">
        <v>108</v>
      </c>
      <c r="BK227" s="180">
        <f>BK228</f>
        <v>0</v>
      </c>
    </row>
    <row r="228" spans="1:65" s="2" customFormat="1" ht="16.5" customHeight="1">
      <c r="A228" s="35"/>
      <c r="B228" s="36"/>
      <c r="C228" s="183" t="s">
        <v>370</v>
      </c>
      <c r="D228" s="183" t="s">
        <v>110</v>
      </c>
      <c r="E228" s="184" t="s">
        <v>371</v>
      </c>
      <c r="F228" s="185" t="s">
        <v>372</v>
      </c>
      <c r="G228" s="186" t="s">
        <v>352</v>
      </c>
      <c r="H228" s="187">
        <v>1</v>
      </c>
      <c r="I228" s="188"/>
      <c r="J228" s="189">
        <f>ROUND(I228*H228,2)</f>
        <v>0</v>
      </c>
      <c r="K228" s="185" t="s">
        <v>212</v>
      </c>
      <c r="L228" s="40"/>
      <c r="M228" s="242" t="s">
        <v>19</v>
      </c>
      <c r="N228" s="243" t="s">
        <v>40</v>
      </c>
      <c r="O228" s="244"/>
      <c r="P228" s="245">
        <f>O228*H228</f>
        <v>0</v>
      </c>
      <c r="Q228" s="245">
        <v>0</v>
      </c>
      <c r="R228" s="245">
        <f>Q228*H228</f>
        <v>0</v>
      </c>
      <c r="S228" s="245">
        <v>0</v>
      </c>
      <c r="T228" s="246">
        <f>S228*H228</f>
        <v>0</v>
      </c>
      <c r="U228" s="35"/>
      <c r="V228" s="35"/>
      <c r="W228" s="35"/>
      <c r="X228" s="35"/>
      <c r="Y228" s="35"/>
      <c r="Z228" s="35"/>
      <c r="AA228" s="35"/>
      <c r="AB228" s="35"/>
      <c r="AC228" s="35"/>
      <c r="AD228" s="35"/>
      <c r="AE228" s="35"/>
      <c r="AR228" s="194" t="s">
        <v>353</v>
      </c>
      <c r="AT228" s="194" t="s">
        <v>110</v>
      </c>
      <c r="AU228" s="194" t="s">
        <v>76</v>
      </c>
      <c r="AY228" s="18" t="s">
        <v>108</v>
      </c>
      <c r="BE228" s="195">
        <f>IF(N228="základní",J228,0)</f>
        <v>0</v>
      </c>
      <c r="BF228" s="195">
        <f>IF(N228="snížená",J228,0)</f>
        <v>0</v>
      </c>
      <c r="BG228" s="195">
        <f>IF(N228="zákl. přenesená",J228,0)</f>
        <v>0</v>
      </c>
      <c r="BH228" s="195">
        <f>IF(N228="sníž. přenesená",J228,0)</f>
        <v>0</v>
      </c>
      <c r="BI228" s="195">
        <f>IF(N228="nulová",J228,0)</f>
        <v>0</v>
      </c>
      <c r="BJ228" s="18" t="s">
        <v>74</v>
      </c>
      <c r="BK228" s="195">
        <f>ROUND(I228*H228,2)</f>
        <v>0</v>
      </c>
      <c r="BL228" s="18" t="s">
        <v>353</v>
      </c>
      <c r="BM228" s="194" t="s">
        <v>373</v>
      </c>
    </row>
    <row r="229" spans="1:31" s="2" customFormat="1" ht="6.95" customHeight="1">
      <c r="A229" s="35"/>
      <c r="B229" s="48"/>
      <c r="C229" s="49"/>
      <c r="D229" s="49"/>
      <c r="E229" s="49"/>
      <c r="F229" s="49"/>
      <c r="G229" s="49"/>
      <c r="H229" s="49"/>
      <c r="I229" s="132"/>
      <c r="J229" s="49"/>
      <c r="K229" s="49"/>
      <c r="L229" s="40"/>
      <c r="M229" s="35"/>
      <c r="O229" s="35"/>
      <c r="P229" s="35"/>
      <c r="Q229" s="35"/>
      <c r="R229" s="35"/>
      <c r="S229" s="35"/>
      <c r="T229" s="35"/>
      <c r="U229" s="35"/>
      <c r="V229" s="35"/>
      <c r="W229" s="35"/>
      <c r="X229" s="35"/>
      <c r="Y229" s="35"/>
      <c r="Z229" s="35"/>
      <c r="AA229" s="35"/>
      <c r="AB229" s="35"/>
      <c r="AC229" s="35"/>
      <c r="AD229" s="35"/>
      <c r="AE229" s="35"/>
    </row>
  </sheetData>
  <sheetProtection algorithmName="SHA-512" hashValue="15YF1H6dPhVV7WQiq+F9yHTOSJ/cNrs7Zh6ReLd5lOhBqLwxuyRm6LrLN26TY8MED/vAuBFYCkWdZNlA2OaY9A==" saltValue="iItCxUXxNW67yVotGHjd0Lf6kM+YMOFNwJGZUOI4a31dmGjredLirWLjRMbgG+FKOgctViUIj9NV3ZG/DjORgA==" spinCount="100000" sheet="1" objects="1" scenarios="1" formatColumns="0" formatRows="0" autoFilter="0"/>
  <autoFilter ref="C83:K228"/>
  <mergeCells count="6">
    <mergeCell ref="L2:V2"/>
    <mergeCell ref="E7:H7"/>
    <mergeCell ref="E16:H16"/>
    <mergeCell ref="E25:H25"/>
    <mergeCell ref="E46:H46"/>
    <mergeCell ref="E76:H76"/>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47" customWidth="1"/>
    <col min="2" max="2" width="1.7109375" style="247" customWidth="1"/>
    <col min="3" max="4" width="5.00390625" style="247" customWidth="1"/>
    <col min="5" max="5" width="11.7109375" style="247" customWidth="1"/>
    <col min="6" max="6" width="9.140625" style="247" customWidth="1"/>
    <col min="7" max="7" width="5.00390625" style="247" customWidth="1"/>
    <col min="8" max="8" width="77.8515625" style="247" customWidth="1"/>
    <col min="9" max="10" width="20.00390625" style="247" customWidth="1"/>
    <col min="11" max="11" width="1.7109375" style="247" customWidth="1"/>
  </cols>
  <sheetData>
    <row r="1" s="1" customFormat="1" ht="37.5" customHeight="1"/>
    <row r="2" spans="2:11" s="1" customFormat="1" ht="7.5" customHeight="1">
      <c r="B2" s="248"/>
      <c r="C2" s="249"/>
      <c r="D2" s="249"/>
      <c r="E2" s="249"/>
      <c r="F2" s="249"/>
      <c r="G2" s="249"/>
      <c r="H2" s="249"/>
      <c r="I2" s="249"/>
      <c r="J2" s="249"/>
      <c r="K2" s="250"/>
    </row>
    <row r="3" spans="2:11" s="16" customFormat="1" ht="45" customHeight="1">
      <c r="B3" s="251"/>
      <c r="C3" s="372" t="s">
        <v>374</v>
      </c>
      <c r="D3" s="372"/>
      <c r="E3" s="372"/>
      <c r="F3" s="372"/>
      <c r="G3" s="372"/>
      <c r="H3" s="372"/>
      <c r="I3" s="372"/>
      <c r="J3" s="372"/>
      <c r="K3" s="252"/>
    </row>
    <row r="4" spans="2:11" s="1" customFormat="1" ht="25.5" customHeight="1">
      <c r="B4" s="253"/>
      <c r="C4" s="377" t="s">
        <v>375</v>
      </c>
      <c r="D4" s="377"/>
      <c r="E4" s="377"/>
      <c r="F4" s="377"/>
      <c r="G4" s="377"/>
      <c r="H4" s="377"/>
      <c r="I4" s="377"/>
      <c r="J4" s="377"/>
      <c r="K4" s="254"/>
    </row>
    <row r="5" spans="2:11" s="1" customFormat="1" ht="5.25" customHeight="1">
      <c r="B5" s="253"/>
      <c r="C5" s="255"/>
      <c r="D5" s="255"/>
      <c r="E5" s="255"/>
      <c r="F5" s="255"/>
      <c r="G5" s="255"/>
      <c r="H5" s="255"/>
      <c r="I5" s="255"/>
      <c r="J5" s="255"/>
      <c r="K5" s="254"/>
    </row>
    <row r="6" spans="2:11" s="1" customFormat="1" ht="15" customHeight="1">
      <c r="B6" s="253"/>
      <c r="C6" s="376" t="s">
        <v>376</v>
      </c>
      <c r="D6" s="376"/>
      <c r="E6" s="376"/>
      <c r="F6" s="376"/>
      <c r="G6" s="376"/>
      <c r="H6" s="376"/>
      <c r="I6" s="376"/>
      <c r="J6" s="376"/>
      <c r="K6" s="254"/>
    </row>
    <row r="7" spans="2:11" s="1" customFormat="1" ht="15" customHeight="1">
      <c r="B7" s="257"/>
      <c r="C7" s="376" t="s">
        <v>377</v>
      </c>
      <c r="D7" s="376"/>
      <c r="E7" s="376"/>
      <c r="F7" s="376"/>
      <c r="G7" s="376"/>
      <c r="H7" s="376"/>
      <c r="I7" s="376"/>
      <c r="J7" s="376"/>
      <c r="K7" s="254"/>
    </row>
    <row r="8" spans="2:11" s="1" customFormat="1" ht="12.75" customHeight="1">
      <c r="B8" s="257"/>
      <c r="C8" s="256"/>
      <c r="D8" s="256"/>
      <c r="E8" s="256"/>
      <c r="F8" s="256"/>
      <c r="G8" s="256"/>
      <c r="H8" s="256"/>
      <c r="I8" s="256"/>
      <c r="J8" s="256"/>
      <c r="K8" s="254"/>
    </row>
    <row r="9" spans="2:11" s="1" customFormat="1" ht="15" customHeight="1">
      <c r="B9" s="257"/>
      <c r="C9" s="376" t="s">
        <v>378</v>
      </c>
      <c r="D9" s="376"/>
      <c r="E9" s="376"/>
      <c r="F9" s="376"/>
      <c r="G9" s="376"/>
      <c r="H9" s="376"/>
      <c r="I9" s="376"/>
      <c r="J9" s="376"/>
      <c r="K9" s="254"/>
    </row>
    <row r="10" spans="2:11" s="1" customFormat="1" ht="15" customHeight="1">
      <c r="B10" s="257"/>
      <c r="C10" s="256"/>
      <c r="D10" s="376" t="s">
        <v>379</v>
      </c>
      <c r="E10" s="376"/>
      <c r="F10" s="376"/>
      <c r="G10" s="376"/>
      <c r="H10" s="376"/>
      <c r="I10" s="376"/>
      <c r="J10" s="376"/>
      <c r="K10" s="254"/>
    </row>
    <row r="11" spans="2:11" s="1" customFormat="1" ht="15" customHeight="1">
      <c r="B11" s="257"/>
      <c r="C11" s="258"/>
      <c r="D11" s="376" t="s">
        <v>380</v>
      </c>
      <c r="E11" s="376"/>
      <c r="F11" s="376"/>
      <c r="G11" s="376"/>
      <c r="H11" s="376"/>
      <c r="I11" s="376"/>
      <c r="J11" s="376"/>
      <c r="K11" s="254"/>
    </row>
    <row r="12" spans="2:11" s="1" customFormat="1" ht="15" customHeight="1">
      <c r="B12" s="257"/>
      <c r="C12" s="258"/>
      <c r="D12" s="256"/>
      <c r="E12" s="256"/>
      <c r="F12" s="256"/>
      <c r="G12" s="256"/>
      <c r="H12" s="256"/>
      <c r="I12" s="256"/>
      <c r="J12" s="256"/>
      <c r="K12" s="254"/>
    </row>
    <row r="13" spans="2:11" s="1" customFormat="1" ht="15" customHeight="1">
      <c r="B13" s="257"/>
      <c r="C13" s="258"/>
      <c r="D13" s="259" t="s">
        <v>381</v>
      </c>
      <c r="E13" s="256"/>
      <c r="F13" s="256"/>
      <c r="G13" s="256"/>
      <c r="H13" s="256"/>
      <c r="I13" s="256"/>
      <c r="J13" s="256"/>
      <c r="K13" s="254"/>
    </row>
    <row r="14" spans="2:11" s="1" customFormat="1" ht="12.75" customHeight="1">
      <c r="B14" s="257"/>
      <c r="C14" s="258"/>
      <c r="D14" s="258"/>
      <c r="E14" s="258"/>
      <c r="F14" s="258"/>
      <c r="G14" s="258"/>
      <c r="H14" s="258"/>
      <c r="I14" s="258"/>
      <c r="J14" s="258"/>
      <c r="K14" s="254"/>
    </row>
    <row r="15" spans="2:11" s="1" customFormat="1" ht="15" customHeight="1">
      <c r="B15" s="257"/>
      <c r="C15" s="258"/>
      <c r="D15" s="376" t="s">
        <v>382</v>
      </c>
      <c r="E15" s="376"/>
      <c r="F15" s="376"/>
      <c r="G15" s="376"/>
      <c r="H15" s="376"/>
      <c r="I15" s="376"/>
      <c r="J15" s="376"/>
      <c r="K15" s="254"/>
    </row>
    <row r="16" spans="2:11" s="1" customFormat="1" ht="15" customHeight="1">
      <c r="B16" s="257"/>
      <c r="C16" s="258"/>
      <c r="D16" s="376" t="s">
        <v>383</v>
      </c>
      <c r="E16" s="376"/>
      <c r="F16" s="376"/>
      <c r="G16" s="376"/>
      <c r="H16" s="376"/>
      <c r="I16" s="376"/>
      <c r="J16" s="376"/>
      <c r="K16" s="254"/>
    </row>
    <row r="17" spans="2:11" s="1" customFormat="1" ht="15" customHeight="1">
      <c r="B17" s="257"/>
      <c r="C17" s="258"/>
      <c r="D17" s="376" t="s">
        <v>384</v>
      </c>
      <c r="E17" s="376"/>
      <c r="F17" s="376"/>
      <c r="G17" s="376"/>
      <c r="H17" s="376"/>
      <c r="I17" s="376"/>
      <c r="J17" s="376"/>
      <c r="K17" s="254"/>
    </row>
    <row r="18" spans="2:11" s="1" customFormat="1" ht="15" customHeight="1">
      <c r="B18" s="257"/>
      <c r="C18" s="258"/>
      <c r="D18" s="258"/>
      <c r="E18" s="260" t="s">
        <v>73</v>
      </c>
      <c r="F18" s="376" t="s">
        <v>385</v>
      </c>
      <c r="G18" s="376"/>
      <c r="H18" s="376"/>
      <c r="I18" s="376"/>
      <c r="J18" s="376"/>
      <c r="K18" s="254"/>
    </row>
    <row r="19" spans="2:11" s="1" customFormat="1" ht="15" customHeight="1">
      <c r="B19" s="257"/>
      <c r="C19" s="258"/>
      <c r="D19" s="258"/>
      <c r="E19" s="260" t="s">
        <v>386</v>
      </c>
      <c r="F19" s="376" t="s">
        <v>387</v>
      </c>
      <c r="G19" s="376"/>
      <c r="H19" s="376"/>
      <c r="I19" s="376"/>
      <c r="J19" s="376"/>
      <c r="K19" s="254"/>
    </row>
    <row r="20" spans="2:11" s="1" customFormat="1" ht="15" customHeight="1">
      <c r="B20" s="257"/>
      <c r="C20" s="258"/>
      <c r="D20" s="258"/>
      <c r="E20" s="260" t="s">
        <v>388</v>
      </c>
      <c r="F20" s="376" t="s">
        <v>389</v>
      </c>
      <c r="G20" s="376"/>
      <c r="H20" s="376"/>
      <c r="I20" s="376"/>
      <c r="J20" s="376"/>
      <c r="K20" s="254"/>
    </row>
    <row r="21" spans="2:11" s="1" customFormat="1" ht="15" customHeight="1">
      <c r="B21" s="257"/>
      <c r="C21" s="258"/>
      <c r="D21" s="258"/>
      <c r="E21" s="260" t="s">
        <v>390</v>
      </c>
      <c r="F21" s="376" t="s">
        <v>391</v>
      </c>
      <c r="G21" s="376"/>
      <c r="H21" s="376"/>
      <c r="I21" s="376"/>
      <c r="J21" s="376"/>
      <c r="K21" s="254"/>
    </row>
    <row r="22" spans="2:11" s="1" customFormat="1" ht="15" customHeight="1">
      <c r="B22" s="257"/>
      <c r="C22" s="258"/>
      <c r="D22" s="258"/>
      <c r="E22" s="260" t="s">
        <v>392</v>
      </c>
      <c r="F22" s="376" t="s">
        <v>393</v>
      </c>
      <c r="G22" s="376"/>
      <c r="H22" s="376"/>
      <c r="I22" s="376"/>
      <c r="J22" s="376"/>
      <c r="K22" s="254"/>
    </row>
    <row r="23" spans="2:11" s="1" customFormat="1" ht="15" customHeight="1">
      <c r="B23" s="257"/>
      <c r="C23" s="258"/>
      <c r="D23" s="258"/>
      <c r="E23" s="260" t="s">
        <v>394</v>
      </c>
      <c r="F23" s="376" t="s">
        <v>395</v>
      </c>
      <c r="G23" s="376"/>
      <c r="H23" s="376"/>
      <c r="I23" s="376"/>
      <c r="J23" s="376"/>
      <c r="K23" s="254"/>
    </row>
    <row r="24" spans="2:11" s="1" customFormat="1" ht="12.75" customHeight="1">
      <c r="B24" s="257"/>
      <c r="C24" s="258"/>
      <c r="D24" s="258"/>
      <c r="E24" s="258"/>
      <c r="F24" s="258"/>
      <c r="G24" s="258"/>
      <c r="H24" s="258"/>
      <c r="I24" s="258"/>
      <c r="J24" s="258"/>
      <c r="K24" s="254"/>
    </row>
    <row r="25" spans="2:11" s="1" customFormat="1" ht="15" customHeight="1">
      <c r="B25" s="257"/>
      <c r="C25" s="376" t="s">
        <v>396</v>
      </c>
      <c r="D25" s="376"/>
      <c r="E25" s="376"/>
      <c r="F25" s="376"/>
      <c r="G25" s="376"/>
      <c r="H25" s="376"/>
      <c r="I25" s="376"/>
      <c r="J25" s="376"/>
      <c r="K25" s="254"/>
    </row>
    <row r="26" spans="2:11" s="1" customFormat="1" ht="15" customHeight="1">
      <c r="B26" s="257"/>
      <c r="C26" s="376" t="s">
        <v>397</v>
      </c>
      <c r="D26" s="376"/>
      <c r="E26" s="376"/>
      <c r="F26" s="376"/>
      <c r="G26" s="376"/>
      <c r="H26" s="376"/>
      <c r="I26" s="376"/>
      <c r="J26" s="376"/>
      <c r="K26" s="254"/>
    </row>
    <row r="27" spans="2:11" s="1" customFormat="1" ht="15" customHeight="1">
      <c r="B27" s="257"/>
      <c r="C27" s="256"/>
      <c r="D27" s="376" t="s">
        <v>398</v>
      </c>
      <c r="E27" s="376"/>
      <c r="F27" s="376"/>
      <c r="G27" s="376"/>
      <c r="H27" s="376"/>
      <c r="I27" s="376"/>
      <c r="J27" s="376"/>
      <c r="K27" s="254"/>
    </row>
    <row r="28" spans="2:11" s="1" customFormat="1" ht="15" customHeight="1">
      <c r="B28" s="257"/>
      <c r="C28" s="258"/>
      <c r="D28" s="376" t="s">
        <v>399</v>
      </c>
      <c r="E28" s="376"/>
      <c r="F28" s="376"/>
      <c r="G28" s="376"/>
      <c r="H28" s="376"/>
      <c r="I28" s="376"/>
      <c r="J28" s="376"/>
      <c r="K28" s="254"/>
    </row>
    <row r="29" spans="2:11" s="1" customFormat="1" ht="12.75" customHeight="1">
      <c r="B29" s="257"/>
      <c r="C29" s="258"/>
      <c r="D29" s="258"/>
      <c r="E29" s="258"/>
      <c r="F29" s="258"/>
      <c r="G29" s="258"/>
      <c r="H29" s="258"/>
      <c r="I29" s="258"/>
      <c r="J29" s="258"/>
      <c r="K29" s="254"/>
    </row>
    <row r="30" spans="2:11" s="1" customFormat="1" ht="15" customHeight="1">
      <c r="B30" s="257"/>
      <c r="C30" s="258"/>
      <c r="D30" s="376" t="s">
        <v>400</v>
      </c>
      <c r="E30" s="376"/>
      <c r="F30" s="376"/>
      <c r="G30" s="376"/>
      <c r="H30" s="376"/>
      <c r="I30" s="376"/>
      <c r="J30" s="376"/>
      <c r="K30" s="254"/>
    </row>
    <row r="31" spans="2:11" s="1" customFormat="1" ht="15" customHeight="1">
      <c r="B31" s="257"/>
      <c r="C31" s="258"/>
      <c r="D31" s="376" t="s">
        <v>401</v>
      </c>
      <c r="E31" s="376"/>
      <c r="F31" s="376"/>
      <c r="G31" s="376"/>
      <c r="H31" s="376"/>
      <c r="I31" s="376"/>
      <c r="J31" s="376"/>
      <c r="K31" s="254"/>
    </row>
    <row r="32" spans="2:11" s="1" customFormat="1" ht="12.75" customHeight="1">
      <c r="B32" s="257"/>
      <c r="C32" s="258"/>
      <c r="D32" s="258"/>
      <c r="E32" s="258"/>
      <c r="F32" s="258"/>
      <c r="G32" s="258"/>
      <c r="H32" s="258"/>
      <c r="I32" s="258"/>
      <c r="J32" s="258"/>
      <c r="K32" s="254"/>
    </row>
    <row r="33" spans="2:11" s="1" customFormat="1" ht="15" customHeight="1">
      <c r="B33" s="257"/>
      <c r="C33" s="258"/>
      <c r="D33" s="376" t="s">
        <v>402</v>
      </c>
      <c r="E33" s="376"/>
      <c r="F33" s="376"/>
      <c r="G33" s="376"/>
      <c r="H33" s="376"/>
      <c r="I33" s="376"/>
      <c r="J33" s="376"/>
      <c r="K33" s="254"/>
    </row>
    <row r="34" spans="2:11" s="1" customFormat="1" ht="15" customHeight="1">
      <c r="B34" s="257"/>
      <c r="C34" s="258"/>
      <c r="D34" s="376" t="s">
        <v>403</v>
      </c>
      <c r="E34" s="376"/>
      <c r="F34" s="376"/>
      <c r="G34" s="376"/>
      <c r="H34" s="376"/>
      <c r="I34" s="376"/>
      <c r="J34" s="376"/>
      <c r="K34" s="254"/>
    </row>
    <row r="35" spans="2:11" s="1" customFormat="1" ht="15" customHeight="1">
      <c r="B35" s="257"/>
      <c r="C35" s="258"/>
      <c r="D35" s="376" t="s">
        <v>404</v>
      </c>
      <c r="E35" s="376"/>
      <c r="F35" s="376"/>
      <c r="G35" s="376"/>
      <c r="H35" s="376"/>
      <c r="I35" s="376"/>
      <c r="J35" s="376"/>
      <c r="K35" s="254"/>
    </row>
    <row r="36" spans="2:11" s="1" customFormat="1" ht="15" customHeight="1">
      <c r="B36" s="257"/>
      <c r="C36" s="258"/>
      <c r="D36" s="256"/>
      <c r="E36" s="259" t="s">
        <v>94</v>
      </c>
      <c r="F36" s="256"/>
      <c r="G36" s="376" t="s">
        <v>405</v>
      </c>
      <c r="H36" s="376"/>
      <c r="I36" s="376"/>
      <c r="J36" s="376"/>
      <c r="K36" s="254"/>
    </row>
    <row r="37" spans="2:11" s="1" customFormat="1" ht="30.75" customHeight="1">
      <c r="B37" s="257"/>
      <c r="C37" s="258"/>
      <c r="D37" s="256"/>
      <c r="E37" s="259" t="s">
        <v>406</v>
      </c>
      <c r="F37" s="256"/>
      <c r="G37" s="376" t="s">
        <v>407</v>
      </c>
      <c r="H37" s="376"/>
      <c r="I37" s="376"/>
      <c r="J37" s="376"/>
      <c r="K37" s="254"/>
    </row>
    <row r="38" spans="2:11" s="1" customFormat="1" ht="15" customHeight="1">
      <c r="B38" s="257"/>
      <c r="C38" s="258"/>
      <c r="D38" s="256"/>
      <c r="E38" s="259" t="s">
        <v>50</v>
      </c>
      <c r="F38" s="256"/>
      <c r="G38" s="376" t="s">
        <v>408</v>
      </c>
      <c r="H38" s="376"/>
      <c r="I38" s="376"/>
      <c r="J38" s="376"/>
      <c r="K38" s="254"/>
    </row>
    <row r="39" spans="2:11" s="1" customFormat="1" ht="15" customHeight="1">
      <c r="B39" s="257"/>
      <c r="C39" s="258"/>
      <c r="D39" s="256"/>
      <c r="E39" s="259" t="s">
        <v>51</v>
      </c>
      <c r="F39" s="256"/>
      <c r="G39" s="376" t="s">
        <v>409</v>
      </c>
      <c r="H39" s="376"/>
      <c r="I39" s="376"/>
      <c r="J39" s="376"/>
      <c r="K39" s="254"/>
    </row>
    <row r="40" spans="2:11" s="1" customFormat="1" ht="15" customHeight="1">
      <c r="B40" s="257"/>
      <c r="C40" s="258"/>
      <c r="D40" s="256"/>
      <c r="E40" s="259" t="s">
        <v>95</v>
      </c>
      <c r="F40" s="256"/>
      <c r="G40" s="376" t="s">
        <v>410</v>
      </c>
      <c r="H40" s="376"/>
      <c r="I40" s="376"/>
      <c r="J40" s="376"/>
      <c r="K40" s="254"/>
    </row>
    <row r="41" spans="2:11" s="1" customFormat="1" ht="15" customHeight="1">
      <c r="B41" s="257"/>
      <c r="C41" s="258"/>
      <c r="D41" s="256"/>
      <c r="E41" s="259" t="s">
        <v>96</v>
      </c>
      <c r="F41" s="256"/>
      <c r="G41" s="376" t="s">
        <v>411</v>
      </c>
      <c r="H41" s="376"/>
      <c r="I41" s="376"/>
      <c r="J41" s="376"/>
      <c r="K41" s="254"/>
    </row>
    <row r="42" spans="2:11" s="1" customFormat="1" ht="15" customHeight="1">
      <c r="B42" s="257"/>
      <c r="C42" s="258"/>
      <c r="D42" s="256"/>
      <c r="E42" s="259" t="s">
        <v>412</v>
      </c>
      <c r="F42" s="256"/>
      <c r="G42" s="376" t="s">
        <v>413</v>
      </c>
      <c r="H42" s="376"/>
      <c r="I42" s="376"/>
      <c r="J42" s="376"/>
      <c r="K42" s="254"/>
    </row>
    <row r="43" spans="2:11" s="1" customFormat="1" ht="15" customHeight="1">
      <c r="B43" s="257"/>
      <c r="C43" s="258"/>
      <c r="D43" s="256"/>
      <c r="E43" s="259"/>
      <c r="F43" s="256"/>
      <c r="G43" s="376" t="s">
        <v>414</v>
      </c>
      <c r="H43" s="376"/>
      <c r="I43" s="376"/>
      <c r="J43" s="376"/>
      <c r="K43" s="254"/>
    </row>
    <row r="44" spans="2:11" s="1" customFormat="1" ht="15" customHeight="1">
      <c r="B44" s="257"/>
      <c r="C44" s="258"/>
      <c r="D44" s="256"/>
      <c r="E44" s="259" t="s">
        <v>415</v>
      </c>
      <c r="F44" s="256"/>
      <c r="G44" s="376" t="s">
        <v>416</v>
      </c>
      <c r="H44" s="376"/>
      <c r="I44" s="376"/>
      <c r="J44" s="376"/>
      <c r="K44" s="254"/>
    </row>
    <row r="45" spans="2:11" s="1" customFormat="1" ht="15" customHeight="1">
      <c r="B45" s="257"/>
      <c r="C45" s="258"/>
      <c r="D45" s="256"/>
      <c r="E45" s="259" t="s">
        <v>98</v>
      </c>
      <c r="F45" s="256"/>
      <c r="G45" s="376" t="s">
        <v>417</v>
      </c>
      <c r="H45" s="376"/>
      <c r="I45" s="376"/>
      <c r="J45" s="376"/>
      <c r="K45" s="254"/>
    </row>
    <row r="46" spans="2:11" s="1" customFormat="1" ht="12.75" customHeight="1">
      <c r="B46" s="257"/>
      <c r="C46" s="258"/>
      <c r="D46" s="256"/>
      <c r="E46" s="256"/>
      <c r="F46" s="256"/>
      <c r="G46" s="256"/>
      <c r="H46" s="256"/>
      <c r="I46" s="256"/>
      <c r="J46" s="256"/>
      <c r="K46" s="254"/>
    </row>
    <row r="47" spans="2:11" s="1" customFormat="1" ht="15" customHeight="1">
      <c r="B47" s="257"/>
      <c r="C47" s="258"/>
      <c r="D47" s="376" t="s">
        <v>418</v>
      </c>
      <c r="E47" s="376"/>
      <c r="F47" s="376"/>
      <c r="G47" s="376"/>
      <c r="H47" s="376"/>
      <c r="I47" s="376"/>
      <c r="J47" s="376"/>
      <c r="K47" s="254"/>
    </row>
    <row r="48" spans="2:11" s="1" customFormat="1" ht="15" customHeight="1">
      <c r="B48" s="257"/>
      <c r="C48" s="258"/>
      <c r="D48" s="258"/>
      <c r="E48" s="376" t="s">
        <v>419</v>
      </c>
      <c r="F48" s="376"/>
      <c r="G48" s="376"/>
      <c r="H48" s="376"/>
      <c r="I48" s="376"/>
      <c r="J48" s="376"/>
      <c r="K48" s="254"/>
    </row>
    <row r="49" spans="2:11" s="1" customFormat="1" ht="15" customHeight="1">
      <c r="B49" s="257"/>
      <c r="C49" s="258"/>
      <c r="D49" s="258"/>
      <c r="E49" s="376" t="s">
        <v>420</v>
      </c>
      <c r="F49" s="376"/>
      <c r="G49" s="376"/>
      <c r="H49" s="376"/>
      <c r="I49" s="376"/>
      <c r="J49" s="376"/>
      <c r="K49" s="254"/>
    </row>
    <row r="50" spans="2:11" s="1" customFormat="1" ht="15" customHeight="1">
      <c r="B50" s="257"/>
      <c r="C50" s="258"/>
      <c r="D50" s="258"/>
      <c r="E50" s="376" t="s">
        <v>421</v>
      </c>
      <c r="F50" s="376"/>
      <c r="G50" s="376"/>
      <c r="H50" s="376"/>
      <c r="I50" s="376"/>
      <c r="J50" s="376"/>
      <c r="K50" s="254"/>
    </row>
    <row r="51" spans="2:11" s="1" customFormat="1" ht="15" customHeight="1">
      <c r="B51" s="257"/>
      <c r="C51" s="258"/>
      <c r="D51" s="376" t="s">
        <v>422</v>
      </c>
      <c r="E51" s="376"/>
      <c r="F51" s="376"/>
      <c r="G51" s="376"/>
      <c r="H51" s="376"/>
      <c r="I51" s="376"/>
      <c r="J51" s="376"/>
      <c r="K51" s="254"/>
    </row>
    <row r="52" spans="2:11" s="1" customFormat="1" ht="25.5" customHeight="1">
      <c r="B52" s="253"/>
      <c r="C52" s="377" t="s">
        <v>423</v>
      </c>
      <c r="D52" s="377"/>
      <c r="E52" s="377"/>
      <c r="F52" s="377"/>
      <c r="G52" s="377"/>
      <c r="H52" s="377"/>
      <c r="I52" s="377"/>
      <c r="J52" s="377"/>
      <c r="K52" s="254"/>
    </row>
    <row r="53" spans="2:11" s="1" customFormat="1" ht="5.25" customHeight="1">
      <c r="B53" s="253"/>
      <c r="C53" s="255"/>
      <c r="D53" s="255"/>
      <c r="E53" s="255"/>
      <c r="F53" s="255"/>
      <c r="G53" s="255"/>
      <c r="H53" s="255"/>
      <c r="I53" s="255"/>
      <c r="J53" s="255"/>
      <c r="K53" s="254"/>
    </row>
    <row r="54" spans="2:11" s="1" customFormat="1" ht="15" customHeight="1">
      <c r="B54" s="253"/>
      <c r="C54" s="376" t="s">
        <v>424</v>
      </c>
      <c r="D54" s="376"/>
      <c r="E54" s="376"/>
      <c r="F54" s="376"/>
      <c r="G54" s="376"/>
      <c r="H54" s="376"/>
      <c r="I54" s="376"/>
      <c r="J54" s="376"/>
      <c r="K54" s="254"/>
    </row>
    <row r="55" spans="2:11" s="1" customFormat="1" ht="15" customHeight="1">
      <c r="B55" s="253"/>
      <c r="C55" s="376" t="s">
        <v>425</v>
      </c>
      <c r="D55" s="376"/>
      <c r="E55" s="376"/>
      <c r="F55" s="376"/>
      <c r="G55" s="376"/>
      <c r="H55" s="376"/>
      <c r="I55" s="376"/>
      <c r="J55" s="376"/>
      <c r="K55" s="254"/>
    </row>
    <row r="56" spans="2:11" s="1" customFormat="1" ht="12.75" customHeight="1">
      <c r="B56" s="253"/>
      <c r="C56" s="256"/>
      <c r="D56" s="256"/>
      <c r="E56" s="256"/>
      <c r="F56" s="256"/>
      <c r="G56" s="256"/>
      <c r="H56" s="256"/>
      <c r="I56" s="256"/>
      <c r="J56" s="256"/>
      <c r="K56" s="254"/>
    </row>
    <row r="57" spans="2:11" s="1" customFormat="1" ht="15" customHeight="1">
      <c r="B57" s="253"/>
      <c r="C57" s="376" t="s">
        <v>426</v>
      </c>
      <c r="D57" s="376"/>
      <c r="E57" s="376"/>
      <c r="F57" s="376"/>
      <c r="G57" s="376"/>
      <c r="H57" s="376"/>
      <c r="I57" s="376"/>
      <c r="J57" s="376"/>
      <c r="K57" s="254"/>
    </row>
    <row r="58" spans="2:11" s="1" customFormat="1" ht="15" customHeight="1">
      <c r="B58" s="253"/>
      <c r="C58" s="258"/>
      <c r="D58" s="376" t="s">
        <v>427</v>
      </c>
      <c r="E58" s="376"/>
      <c r="F58" s="376"/>
      <c r="G58" s="376"/>
      <c r="H58" s="376"/>
      <c r="I58" s="376"/>
      <c r="J58" s="376"/>
      <c r="K58" s="254"/>
    </row>
    <row r="59" spans="2:11" s="1" customFormat="1" ht="15" customHeight="1">
      <c r="B59" s="253"/>
      <c r="C59" s="258"/>
      <c r="D59" s="376" t="s">
        <v>428</v>
      </c>
      <c r="E59" s="376"/>
      <c r="F59" s="376"/>
      <c r="G59" s="376"/>
      <c r="H59" s="376"/>
      <c r="I59" s="376"/>
      <c r="J59" s="376"/>
      <c r="K59" s="254"/>
    </row>
    <row r="60" spans="2:11" s="1" customFormat="1" ht="15" customHeight="1">
      <c r="B60" s="253"/>
      <c r="C60" s="258"/>
      <c r="D60" s="376" t="s">
        <v>429</v>
      </c>
      <c r="E60" s="376"/>
      <c r="F60" s="376"/>
      <c r="G60" s="376"/>
      <c r="H60" s="376"/>
      <c r="I60" s="376"/>
      <c r="J60" s="376"/>
      <c r="K60" s="254"/>
    </row>
    <row r="61" spans="2:11" s="1" customFormat="1" ht="15" customHeight="1">
      <c r="B61" s="253"/>
      <c r="C61" s="258"/>
      <c r="D61" s="376" t="s">
        <v>430</v>
      </c>
      <c r="E61" s="376"/>
      <c r="F61" s="376"/>
      <c r="G61" s="376"/>
      <c r="H61" s="376"/>
      <c r="I61" s="376"/>
      <c r="J61" s="376"/>
      <c r="K61" s="254"/>
    </row>
    <row r="62" spans="2:11" s="1" customFormat="1" ht="15" customHeight="1">
      <c r="B62" s="253"/>
      <c r="C62" s="258"/>
      <c r="D62" s="378" t="s">
        <v>431</v>
      </c>
      <c r="E62" s="378"/>
      <c r="F62" s="378"/>
      <c r="G62" s="378"/>
      <c r="H62" s="378"/>
      <c r="I62" s="378"/>
      <c r="J62" s="378"/>
      <c r="K62" s="254"/>
    </row>
    <row r="63" spans="2:11" s="1" customFormat="1" ht="15" customHeight="1">
      <c r="B63" s="253"/>
      <c r="C63" s="258"/>
      <c r="D63" s="376" t="s">
        <v>432</v>
      </c>
      <c r="E63" s="376"/>
      <c r="F63" s="376"/>
      <c r="G63" s="376"/>
      <c r="H63" s="376"/>
      <c r="I63" s="376"/>
      <c r="J63" s="376"/>
      <c r="K63" s="254"/>
    </row>
    <row r="64" spans="2:11" s="1" customFormat="1" ht="12.75" customHeight="1">
      <c r="B64" s="253"/>
      <c r="C64" s="258"/>
      <c r="D64" s="258"/>
      <c r="E64" s="261"/>
      <c r="F64" s="258"/>
      <c r="G64" s="258"/>
      <c r="H64" s="258"/>
      <c r="I64" s="258"/>
      <c r="J64" s="258"/>
      <c r="K64" s="254"/>
    </row>
    <row r="65" spans="2:11" s="1" customFormat="1" ht="15" customHeight="1">
      <c r="B65" s="253"/>
      <c r="C65" s="258"/>
      <c r="D65" s="376" t="s">
        <v>433</v>
      </c>
      <c r="E65" s="376"/>
      <c r="F65" s="376"/>
      <c r="G65" s="376"/>
      <c r="H65" s="376"/>
      <c r="I65" s="376"/>
      <c r="J65" s="376"/>
      <c r="K65" s="254"/>
    </row>
    <row r="66" spans="2:11" s="1" customFormat="1" ht="15" customHeight="1">
      <c r="B66" s="253"/>
      <c r="C66" s="258"/>
      <c r="D66" s="378" t="s">
        <v>434</v>
      </c>
      <c r="E66" s="378"/>
      <c r="F66" s="378"/>
      <c r="G66" s="378"/>
      <c r="H66" s="378"/>
      <c r="I66" s="378"/>
      <c r="J66" s="378"/>
      <c r="K66" s="254"/>
    </row>
    <row r="67" spans="2:11" s="1" customFormat="1" ht="15" customHeight="1">
      <c r="B67" s="253"/>
      <c r="C67" s="258"/>
      <c r="D67" s="376" t="s">
        <v>435</v>
      </c>
      <c r="E67" s="376"/>
      <c r="F67" s="376"/>
      <c r="G67" s="376"/>
      <c r="H67" s="376"/>
      <c r="I67" s="376"/>
      <c r="J67" s="376"/>
      <c r="K67" s="254"/>
    </row>
    <row r="68" spans="2:11" s="1" customFormat="1" ht="15" customHeight="1">
      <c r="B68" s="253"/>
      <c r="C68" s="258"/>
      <c r="D68" s="376" t="s">
        <v>436</v>
      </c>
      <c r="E68" s="376"/>
      <c r="F68" s="376"/>
      <c r="G68" s="376"/>
      <c r="H68" s="376"/>
      <c r="I68" s="376"/>
      <c r="J68" s="376"/>
      <c r="K68" s="254"/>
    </row>
    <row r="69" spans="2:11" s="1" customFormat="1" ht="15" customHeight="1">
      <c r="B69" s="253"/>
      <c r="C69" s="258"/>
      <c r="D69" s="376" t="s">
        <v>437</v>
      </c>
      <c r="E69" s="376"/>
      <c r="F69" s="376"/>
      <c r="G69" s="376"/>
      <c r="H69" s="376"/>
      <c r="I69" s="376"/>
      <c r="J69" s="376"/>
      <c r="K69" s="254"/>
    </row>
    <row r="70" spans="2:11" s="1" customFormat="1" ht="15" customHeight="1">
      <c r="B70" s="253"/>
      <c r="C70" s="258"/>
      <c r="D70" s="376" t="s">
        <v>438</v>
      </c>
      <c r="E70" s="376"/>
      <c r="F70" s="376"/>
      <c r="G70" s="376"/>
      <c r="H70" s="376"/>
      <c r="I70" s="376"/>
      <c r="J70" s="376"/>
      <c r="K70" s="254"/>
    </row>
    <row r="71" spans="2:11" s="1" customFormat="1" ht="12.75" customHeight="1">
      <c r="B71" s="262"/>
      <c r="C71" s="263"/>
      <c r="D71" s="263"/>
      <c r="E71" s="263"/>
      <c r="F71" s="263"/>
      <c r="G71" s="263"/>
      <c r="H71" s="263"/>
      <c r="I71" s="263"/>
      <c r="J71" s="263"/>
      <c r="K71" s="264"/>
    </row>
    <row r="72" spans="2:11" s="1" customFormat="1" ht="18.75" customHeight="1">
      <c r="B72" s="265"/>
      <c r="C72" s="265"/>
      <c r="D72" s="265"/>
      <c r="E72" s="265"/>
      <c r="F72" s="265"/>
      <c r="G72" s="265"/>
      <c r="H72" s="265"/>
      <c r="I72" s="265"/>
      <c r="J72" s="265"/>
      <c r="K72" s="266"/>
    </row>
    <row r="73" spans="2:11" s="1" customFormat="1" ht="18.75" customHeight="1">
      <c r="B73" s="266"/>
      <c r="C73" s="266"/>
      <c r="D73" s="266"/>
      <c r="E73" s="266"/>
      <c r="F73" s="266"/>
      <c r="G73" s="266"/>
      <c r="H73" s="266"/>
      <c r="I73" s="266"/>
      <c r="J73" s="266"/>
      <c r="K73" s="266"/>
    </row>
    <row r="74" spans="2:11" s="1" customFormat="1" ht="7.5" customHeight="1">
      <c r="B74" s="267"/>
      <c r="C74" s="268"/>
      <c r="D74" s="268"/>
      <c r="E74" s="268"/>
      <c r="F74" s="268"/>
      <c r="G74" s="268"/>
      <c r="H74" s="268"/>
      <c r="I74" s="268"/>
      <c r="J74" s="268"/>
      <c r="K74" s="269"/>
    </row>
    <row r="75" spans="2:11" s="1" customFormat="1" ht="45" customHeight="1">
      <c r="B75" s="270"/>
      <c r="C75" s="371" t="s">
        <v>439</v>
      </c>
      <c r="D75" s="371"/>
      <c r="E75" s="371"/>
      <c r="F75" s="371"/>
      <c r="G75" s="371"/>
      <c r="H75" s="371"/>
      <c r="I75" s="371"/>
      <c r="J75" s="371"/>
      <c r="K75" s="271"/>
    </row>
    <row r="76" spans="2:11" s="1" customFormat="1" ht="17.25" customHeight="1">
      <c r="B76" s="270"/>
      <c r="C76" s="272" t="s">
        <v>440</v>
      </c>
      <c r="D76" s="272"/>
      <c r="E76" s="272"/>
      <c r="F76" s="272" t="s">
        <v>441</v>
      </c>
      <c r="G76" s="273"/>
      <c r="H76" s="272" t="s">
        <v>51</v>
      </c>
      <c r="I76" s="272" t="s">
        <v>54</v>
      </c>
      <c r="J76" s="272" t="s">
        <v>442</v>
      </c>
      <c r="K76" s="271"/>
    </row>
    <row r="77" spans="2:11" s="1" customFormat="1" ht="17.25" customHeight="1">
      <c r="B77" s="270"/>
      <c r="C77" s="274" t="s">
        <v>443</v>
      </c>
      <c r="D77" s="274"/>
      <c r="E77" s="274"/>
      <c r="F77" s="275" t="s">
        <v>444</v>
      </c>
      <c r="G77" s="276"/>
      <c r="H77" s="274"/>
      <c r="I77" s="274"/>
      <c r="J77" s="274" t="s">
        <v>445</v>
      </c>
      <c r="K77" s="271"/>
    </row>
    <row r="78" spans="2:11" s="1" customFormat="1" ht="5.25" customHeight="1">
      <c r="B78" s="270"/>
      <c r="C78" s="277"/>
      <c r="D78" s="277"/>
      <c r="E78" s="277"/>
      <c r="F78" s="277"/>
      <c r="G78" s="278"/>
      <c r="H78" s="277"/>
      <c r="I78" s="277"/>
      <c r="J78" s="277"/>
      <c r="K78" s="271"/>
    </row>
    <row r="79" spans="2:11" s="1" customFormat="1" ht="15" customHeight="1">
      <c r="B79" s="270"/>
      <c r="C79" s="259" t="s">
        <v>50</v>
      </c>
      <c r="D79" s="277"/>
      <c r="E79" s="277"/>
      <c r="F79" s="279" t="s">
        <v>446</v>
      </c>
      <c r="G79" s="278"/>
      <c r="H79" s="259" t="s">
        <v>447</v>
      </c>
      <c r="I79" s="259" t="s">
        <v>448</v>
      </c>
      <c r="J79" s="259">
        <v>20</v>
      </c>
      <c r="K79" s="271"/>
    </row>
    <row r="80" spans="2:11" s="1" customFormat="1" ht="15" customHeight="1">
      <c r="B80" s="270"/>
      <c r="C80" s="259" t="s">
        <v>449</v>
      </c>
      <c r="D80" s="259"/>
      <c r="E80" s="259"/>
      <c r="F80" s="279" t="s">
        <v>446</v>
      </c>
      <c r="G80" s="278"/>
      <c r="H80" s="259" t="s">
        <v>450</v>
      </c>
      <c r="I80" s="259" t="s">
        <v>448</v>
      </c>
      <c r="J80" s="259">
        <v>120</v>
      </c>
      <c r="K80" s="271"/>
    </row>
    <row r="81" spans="2:11" s="1" customFormat="1" ht="15" customHeight="1">
      <c r="B81" s="280"/>
      <c r="C81" s="259" t="s">
        <v>451</v>
      </c>
      <c r="D81" s="259"/>
      <c r="E81" s="259"/>
      <c r="F81" s="279" t="s">
        <v>452</v>
      </c>
      <c r="G81" s="278"/>
      <c r="H81" s="259" t="s">
        <v>453</v>
      </c>
      <c r="I81" s="259" t="s">
        <v>448</v>
      </c>
      <c r="J81" s="259">
        <v>50</v>
      </c>
      <c r="K81" s="271"/>
    </row>
    <row r="82" spans="2:11" s="1" customFormat="1" ht="15" customHeight="1">
      <c r="B82" s="280"/>
      <c r="C82" s="259" t="s">
        <v>454</v>
      </c>
      <c r="D82" s="259"/>
      <c r="E82" s="259"/>
      <c r="F82" s="279" t="s">
        <v>446</v>
      </c>
      <c r="G82" s="278"/>
      <c r="H82" s="259" t="s">
        <v>455</v>
      </c>
      <c r="I82" s="259" t="s">
        <v>456</v>
      </c>
      <c r="J82" s="259"/>
      <c r="K82" s="271"/>
    </row>
    <row r="83" spans="2:11" s="1" customFormat="1" ht="15" customHeight="1">
      <c r="B83" s="280"/>
      <c r="C83" s="281" t="s">
        <v>457</v>
      </c>
      <c r="D83" s="281"/>
      <c r="E83" s="281"/>
      <c r="F83" s="282" t="s">
        <v>452</v>
      </c>
      <c r="G83" s="281"/>
      <c r="H83" s="281" t="s">
        <v>458</v>
      </c>
      <c r="I83" s="281" t="s">
        <v>448</v>
      </c>
      <c r="J83" s="281">
        <v>15</v>
      </c>
      <c r="K83" s="271"/>
    </row>
    <row r="84" spans="2:11" s="1" customFormat="1" ht="15" customHeight="1">
      <c r="B84" s="280"/>
      <c r="C84" s="281" t="s">
        <v>459</v>
      </c>
      <c r="D84" s="281"/>
      <c r="E84" s="281"/>
      <c r="F84" s="282" t="s">
        <v>452</v>
      </c>
      <c r="G84" s="281"/>
      <c r="H84" s="281" t="s">
        <v>460</v>
      </c>
      <c r="I84" s="281" t="s">
        <v>448</v>
      </c>
      <c r="J84" s="281">
        <v>15</v>
      </c>
      <c r="K84" s="271"/>
    </row>
    <row r="85" spans="2:11" s="1" customFormat="1" ht="15" customHeight="1">
      <c r="B85" s="280"/>
      <c r="C85" s="281" t="s">
        <v>461</v>
      </c>
      <c r="D85" s="281"/>
      <c r="E85" s="281"/>
      <c r="F85" s="282" t="s">
        <v>452</v>
      </c>
      <c r="G85" s="281"/>
      <c r="H85" s="281" t="s">
        <v>462</v>
      </c>
      <c r="I85" s="281" t="s">
        <v>448</v>
      </c>
      <c r="J85" s="281">
        <v>20</v>
      </c>
      <c r="K85" s="271"/>
    </row>
    <row r="86" spans="2:11" s="1" customFormat="1" ht="15" customHeight="1">
      <c r="B86" s="280"/>
      <c r="C86" s="281" t="s">
        <v>463</v>
      </c>
      <c r="D86" s="281"/>
      <c r="E86" s="281"/>
      <c r="F86" s="282" t="s">
        <v>452</v>
      </c>
      <c r="G86" s="281"/>
      <c r="H86" s="281" t="s">
        <v>464</v>
      </c>
      <c r="I86" s="281" t="s">
        <v>448</v>
      </c>
      <c r="J86" s="281">
        <v>20</v>
      </c>
      <c r="K86" s="271"/>
    </row>
    <row r="87" spans="2:11" s="1" customFormat="1" ht="15" customHeight="1">
      <c r="B87" s="280"/>
      <c r="C87" s="259" t="s">
        <v>465</v>
      </c>
      <c r="D87" s="259"/>
      <c r="E87" s="259"/>
      <c r="F87" s="279" t="s">
        <v>452</v>
      </c>
      <c r="G87" s="278"/>
      <c r="H87" s="259" t="s">
        <v>466</v>
      </c>
      <c r="I87" s="259" t="s">
        <v>448</v>
      </c>
      <c r="J87" s="259">
        <v>50</v>
      </c>
      <c r="K87" s="271"/>
    </row>
    <row r="88" spans="2:11" s="1" customFormat="1" ht="15" customHeight="1">
      <c r="B88" s="280"/>
      <c r="C88" s="259" t="s">
        <v>467</v>
      </c>
      <c r="D88" s="259"/>
      <c r="E88" s="259"/>
      <c r="F88" s="279" t="s">
        <v>452</v>
      </c>
      <c r="G88" s="278"/>
      <c r="H88" s="259" t="s">
        <v>468</v>
      </c>
      <c r="I88" s="259" t="s">
        <v>448</v>
      </c>
      <c r="J88" s="259">
        <v>20</v>
      </c>
      <c r="K88" s="271"/>
    </row>
    <row r="89" spans="2:11" s="1" customFormat="1" ht="15" customHeight="1">
      <c r="B89" s="280"/>
      <c r="C89" s="259" t="s">
        <v>469</v>
      </c>
      <c r="D89" s="259"/>
      <c r="E89" s="259"/>
      <c r="F89" s="279" t="s">
        <v>452</v>
      </c>
      <c r="G89" s="278"/>
      <c r="H89" s="259" t="s">
        <v>470</v>
      </c>
      <c r="I89" s="259" t="s">
        <v>448</v>
      </c>
      <c r="J89" s="259">
        <v>20</v>
      </c>
      <c r="K89" s="271"/>
    </row>
    <row r="90" spans="2:11" s="1" customFormat="1" ht="15" customHeight="1">
      <c r="B90" s="280"/>
      <c r="C90" s="259" t="s">
        <v>471</v>
      </c>
      <c r="D90" s="259"/>
      <c r="E90" s="259"/>
      <c r="F90" s="279" t="s">
        <v>452</v>
      </c>
      <c r="G90" s="278"/>
      <c r="H90" s="259" t="s">
        <v>472</v>
      </c>
      <c r="I90" s="259" t="s">
        <v>448</v>
      </c>
      <c r="J90" s="259">
        <v>50</v>
      </c>
      <c r="K90" s="271"/>
    </row>
    <row r="91" spans="2:11" s="1" customFormat="1" ht="15" customHeight="1">
      <c r="B91" s="280"/>
      <c r="C91" s="259" t="s">
        <v>473</v>
      </c>
      <c r="D91" s="259"/>
      <c r="E91" s="259"/>
      <c r="F91" s="279" t="s">
        <v>452</v>
      </c>
      <c r="G91" s="278"/>
      <c r="H91" s="259" t="s">
        <v>473</v>
      </c>
      <c r="I91" s="259" t="s">
        <v>448</v>
      </c>
      <c r="J91" s="259">
        <v>50</v>
      </c>
      <c r="K91" s="271"/>
    </row>
    <row r="92" spans="2:11" s="1" customFormat="1" ht="15" customHeight="1">
      <c r="B92" s="280"/>
      <c r="C92" s="259" t="s">
        <v>474</v>
      </c>
      <c r="D92" s="259"/>
      <c r="E92" s="259"/>
      <c r="F92" s="279" t="s">
        <v>452</v>
      </c>
      <c r="G92" s="278"/>
      <c r="H92" s="259" t="s">
        <v>475</v>
      </c>
      <c r="I92" s="259" t="s">
        <v>448</v>
      </c>
      <c r="J92" s="259">
        <v>255</v>
      </c>
      <c r="K92" s="271"/>
    </row>
    <row r="93" spans="2:11" s="1" customFormat="1" ht="15" customHeight="1">
      <c r="B93" s="280"/>
      <c r="C93" s="259" t="s">
        <v>476</v>
      </c>
      <c r="D93" s="259"/>
      <c r="E93" s="259"/>
      <c r="F93" s="279" t="s">
        <v>446</v>
      </c>
      <c r="G93" s="278"/>
      <c r="H93" s="259" t="s">
        <v>477</v>
      </c>
      <c r="I93" s="259" t="s">
        <v>478</v>
      </c>
      <c r="J93" s="259"/>
      <c r="K93" s="271"/>
    </row>
    <row r="94" spans="2:11" s="1" customFormat="1" ht="15" customHeight="1">
      <c r="B94" s="280"/>
      <c r="C94" s="259" t="s">
        <v>479</v>
      </c>
      <c r="D94" s="259"/>
      <c r="E94" s="259"/>
      <c r="F94" s="279" t="s">
        <v>446</v>
      </c>
      <c r="G94" s="278"/>
      <c r="H94" s="259" t="s">
        <v>480</v>
      </c>
      <c r="I94" s="259" t="s">
        <v>481</v>
      </c>
      <c r="J94" s="259"/>
      <c r="K94" s="271"/>
    </row>
    <row r="95" spans="2:11" s="1" customFormat="1" ht="15" customHeight="1">
      <c r="B95" s="280"/>
      <c r="C95" s="259" t="s">
        <v>482</v>
      </c>
      <c r="D95" s="259"/>
      <c r="E95" s="259"/>
      <c r="F95" s="279" t="s">
        <v>446</v>
      </c>
      <c r="G95" s="278"/>
      <c r="H95" s="259" t="s">
        <v>482</v>
      </c>
      <c r="I95" s="259" t="s">
        <v>481</v>
      </c>
      <c r="J95" s="259"/>
      <c r="K95" s="271"/>
    </row>
    <row r="96" spans="2:11" s="1" customFormat="1" ht="15" customHeight="1">
      <c r="B96" s="280"/>
      <c r="C96" s="259" t="s">
        <v>35</v>
      </c>
      <c r="D96" s="259"/>
      <c r="E96" s="259"/>
      <c r="F96" s="279" t="s">
        <v>446</v>
      </c>
      <c r="G96" s="278"/>
      <c r="H96" s="259" t="s">
        <v>483</v>
      </c>
      <c r="I96" s="259" t="s">
        <v>481</v>
      </c>
      <c r="J96" s="259"/>
      <c r="K96" s="271"/>
    </row>
    <row r="97" spans="2:11" s="1" customFormat="1" ht="15" customHeight="1">
      <c r="B97" s="280"/>
      <c r="C97" s="259" t="s">
        <v>45</v>
      </c>
      <c r="D97" s="259"/>
      <c r="E97" s="259"/>
      <c r="F97" s="279" t="s">
        <v>446</v>
      </c>
      <c r="G97" s="278"/>
      <c r="H97" s="259" t="s">
        <v>484</v>
      </c>
      <c r="I97" s="259" t="s">
        <v>481</v>
      </c>
      <c r="J97" s="259"/>
      <c r="K97" s="271"/>
    </row>
    <row r="98" spans="2:11" s="1" customFormat="1" ht="15" customHeight="1">
      <c r="B98" s="283"/>
      <c r="C98" s="284"/>
      <c r="D98" s="284"/>
      <c r="E98" s="284"/>
      <c r="F98" s="284"/>
      <c r="G98" s="284"/>
      <c r="H98" s="284"/>
      <c r="I98" s="284"/>
      <c r="J98" s="284"/>
      <c r="K98" s="285"/>
    </row>
    <row r="99" spans="2:11" s="1" customFormat="1" ht="18.75" customHeight="1">
      <c r="B99" s="286"/>
      <c r="C99" s="287"/>
      <c r="D99" s="287"/>
      <c r="E99" s="287"/>
      <c r="F99" s="287"/>
      <c r="G99" s="287"/>
      <c r="H99" s="287"/>
      <c r="I99" s="287"/>
      <c r="J99" s="287"/>
      <c r="K99" s="286"/>
    </row>
    <row r="100" spans="2:11" s="1" customFormat="1" ht="18.75" customHeight="1">
      <c r="B100" s="266"/>
      <c r="C100" s="266"/>
      <c r="D100" s="266"/>
      <c r="E100" s="266"/>
      <c r="F100" s="266"/>
      <c r="G100" s="266"/>
      <c r="H100" s="266"/>
      <c r="I100" s="266"/>
      <c r="J100" s="266"/>
      <c r="K100" s="266"/>
    </row>
    <row r="101" spans="2:11" s="1" customFormat="1" ht="7.5" customHeight="1">
      <c r="B101" s="267"/>
      <c r="C101" s="268"/>
      <c r="D101" s="268"/>
      <c r="E101" s="268"/>
      <c r="F101" s="268"/>
      <c r="G101" s="268"/>
      <c r="H101" s="268"/>
      <c r="I101" s="268"/>
      <c r="J101" s="268"/>
      <c r="K101" s="269"/>
    </row>
    <row r="102" spans="2:11" s="1" customFormat="1" ht="45" customHeight="1">
      <c r="B102" s="270"/>
      <c r="C102" s="371" t="s">
        <v>485</v>
      </c>
      <c r="D102" s="371"/>
      <c r="E102" s="371"/>
      <c r="F102" s="371"/>
      <c r="G102" s="371"/>
      <c r="H102" s="371"/>
      <c r="I102" s="371"/>
      <c r="J102" s="371"/>
      <c r="K102" s="271"/>
    </row>
    <row r="103" spans="2:11" s="1" customFormat="1" ht="17.25" customHeight="1">
      <c r="B103" s="270"/>
      <c r="C103" s="272" t="s">
        <v>440</v>
      </c>
      <c r="D103" s="272"/>
      <c r="E103" s="272"/>
      <c r="F103" s="272" t="s">
        <v>441</v>
      </c>
      <c r="G103" s="273"/>
      <c r="H103" s="272" t="s">
        <v>51</v>
      </c>
      <c r="I103" s="272" t="s">
        <v>54</v>
      </c>
      <c r="J103" s="272" t="s">
        <v>442</v>
      </c>
      <c r="K103" s="271"/>
    </row>
    <row r="104" spans="2:11" s="1" customFormat="1" ht="17.25" customHeight="1">
      <c r="B104" s="270"/>
      <c r="C104" s="274" t="s">
        <v>443</v>
      </c>
      <c r="D104" s="274"/>
      <c r="E104" s="274"/>
      <c r="F104" s="275" t="s">
        <v>444</v>
      </c>
      <c r="G104" s="276"/>
      <c r="H104" s="274"/>
      <c r="I104" s="274"/>
      <c r="J104" s="274" t="s">
        <v>445</v>
      </c>
      <c r="K104" s="271"/>
    </row>
    <row r="105" spans="2:11" s="1" customFormat="1" ht="5.25" customHeight="1">
      <c r="B105" s="270"/>
      <c r="C105" s="272"/>
      <c r="D105" s="272"/>
      <c r="E105" s="272"/>
      <c r="F105" s="272"/>
      <c r="G105" s="288"/>
      <c r="H105" s="272"/>
      <c r="I105" s="272"/>
      <c r="J105" s="272"/>
      <c r="K105" s="271"/>
    </row>
    <row r="106" spans="2:11" s="1" customFormat="1" ht="15" customHeight="1">
      <c r="B106" s="270"/>
      <c r="C106" s="259" t="s">
        <v>50</v>
      </c>
      <c r="D106" s="277"/>
      <c r="E106" s="277"/>
      <c r="F106" s="279" t="s">
        <v>446</v>
      </c>
      <c r="G106" s="288"/>
      <c r="H106" s="259" t="s">
        <v>486</v>
      </c>
      <c r="I106" s="259" t="s">
        <v>448</v>
      </c>
      <c r="J106" s="259">
        <v>20</v>
      </c>
      <c r="K106" s="271"/>
    </row>
    <row r="107" spans="2:11" s="1" customFormat="1" ht="15" customHeight="1">
      <c r="B107" s="270"/>
      <c r="C107" s="259" t="s">
        <v>449</v>
      </c>
      <c r="D107" s="259"/>
      <c r="E107" s="259"/>
      <c r="F107" s="279" t="s">
        <v>446</v>
      </c>
      <c r="G107" s="259"/>
      <c r="H107" s="259" t="s">
        <v>486</v>
      </c>
      <c r="I107" s="259" t="s">
        <v>448</v>
      </c>
      <c r="J107" s="259">
        <v>120</v>
      </c>
      <c r="K107" s="271"/>
    </row>
    <row r="108" spans="2:11" s="1" customFormat="1" ht="15" customHeight="1">
      <c r="B108" s="280"/>
      <c r="C108" s="259" t="s">
        <v>451</v>
      </c>
      <c r="D108" s="259"/>
      <c r="E108" s="259"/>
      <c r="F108" s="279" t="s">
        <v>452</v>
      </c>
      <c r="G108" s="259"/>
      <c r="H108" s="259" t="s">
        <v>486</v>
      </c>
      <c r="I108" s="259" t="s">
        <v>448</v>
      </c>
      <c r="J108" s="259">
        <v>50</v>
      </c>
      <c r="K108" s="271"/>
    </row>
    <row r="109" spans="2:11" s="1" customFormat="1" ht="15" customHeight="1">
      <c r="B109" s="280"/>
      <c r="C109" s="259" t="s">
        <v>454</v>
      </c>
      <c r="D109" s="259"/>
      <c r="E109" s="259"/>
      <c r="F109" s="279" t="s">
        <v>446</v>
      </c>
      <c r="G109" s="259"/>
      <c r="H109" s="259" t="s">
        <v>486</v>
      </c>
      <c r="I109" s="259" t="s">
        <v>456</v>
      </c>
      <c r="J109" s="259"/>
      <c r="K109" s="271"/>
    </row>
    <row r="110" spans="2:11" s="1" customFormat="1" ht="15" customHeight="1">
      <c r="B110" s="280"/>
      <c r="C110" s="259" t="s">
        <v>465</v>
      </c>
      <c r="D110" s="259"/>
      <c r="E110" s="259"/>
      <c r="F110" s="279" t="s">
        <v>452</v>
      </c>
      <c r="G110" s="259"/>
      <c r="H110" s="259" t="s">
        <v>486</v>
      </c>
      <c r="I110" s="259" t="s">
        <v>448</v>
      </c>
      <c r="J110" s="259">
        <v>50</v>
      </c>
      <c r="K110" s="271"/>
    </row>
    <row r="111" spans="2:11" s="1" customFormat="1" ht="15" customHeight="1">
      <c r="B111" s="280"/>
      <c r="C111" s="259" t="s">
        <v>473</v>
      </c>
      <c r="D111" s="259"/>
      <c r="E111" s="259"/>
      <c r="F111" s="279" t="s">
        <v>452</v>
      </c>
      <c r="G111" s="259"/>
      <c r="H111" s="259" t="s">
        <v>486</v>
      </c>
      <c r="I111" s="259" t="s">
        <v>448</v>
      </c>
      <c r="J111" s="259">
        <v>50</v>
      </c>
      <c r="K111" s="271"/>
    </row>
    <row r="112" spans="2:11" s="1" customFormat="1" ht="15" customHeight="1">
      <c r="B112" s="280"/>
      <c r="C112" s="259" t="s">
        <v>471</v>
      </c>
      <c r="D112" s="259"/>
      <c r="E112" s="259"/>
      <c r="F112" s="279" t="s">
        <v>452</v>
      </c>
      <c r="G112" s="259"/>
      <c r="H112" s="259" t="s">
        <v>486</v>
      </c>
      <c r="I112" s="259" t="s">
        <v>448</v>
      </c>
      <c r="J112" s="259">
        <v>50</v>
      </c>
      <c r="K112" s="271"/>
    </row>
    <row r="113" spans="2:11" s="1" customFormat="1" ht="15" customHeight="1">
      <c r="B113" s="280"/>
      <c r="C113" s="259" t="s">
        <v>50</v>
      </c>
      <c r="D113" s="259"/>
      <c r="E113" s="259"/>
      <c r="F113" s="279" t="s">
        <v>446</v>
      </c>
      <c r="G113" s="259"/>
      <c r="H113" s="259" t="s">
        <v>487</v>
      </c>
      <c r="I113" s="259" t="s">
        <v>448</v>
      </c>
      <c r="J113" s="259">
        <v>20</v>
      </c>
      <c r="K113" s="271"/>
    </row>
    <row r="114" spans="2:11" s="1" customFormat="1" ht="15" customHeight="1">
      <c r="B114" s="280"/>
      <c r="C114" s="259" t="s">
        <v>488</v>
      </c>
      <c r="D114" s="259"/>
      <c r="E114" s="259"/>
      <c r="F114" s="279" t="s">
        <v>446</v>
      </c>
      <c r="G114" s="259"/>
      <c r="H114" s="259" t="s">
        <v>489</v>
      </c>
      <c r="I114" s="259" t="s">
        <v>448</v>
      </c>
      <c r="J114" s="259">
        <v>120</v>
      </c>
      <c r="K114" s="271"/>
    </row>
    <row r="115" spans="2:11" s="1" customFormat="1" ht="15" customHeight="1">
      <c r="B115" s="280"/>
      <c r="C115" s="259" t="s">
        <v>35</v>
      </c>
      <c r="D115" s="259"/>
      <c r="E115" s="259"/>
      <c r="F115" s="279" t="s">
        <v>446</v>
      </c>
      <c r="G115" s="259"/>
      <c r="H115" s="259" t="s">
        <v>490</v>
      </c>
      <c r="I115" s="259" t="s">
        <v>481</v>
      </c>
      <c r="J115" s="259"/>
      <c r="K115" s="271"/>
    </row>
    <row r="116" spans="2:11" s="1" customFormat="1" ht="15" customHeight="1">
      <c r="B116" s="280"/>
      <c r="C116" s="259" t="s">
        <v>45</v>
      </c>
      <c r="D116" s="259"/>
      <c r="E116" s="259"/>
      <c r="F116" s="279" t="s">
        <v>446</v>
      </c>
      <c r="G116" s="259"/>
      <c r="H116" s="259" t="s">
        <v>491</v>
      </c>
      <c r="I116" s="259" t="s">
        <v>481</v>
      </c>
      <c r="J116" s="259"/>
      <c r="K116" s="271"/>
    </row>
    <row r="117" spans="2:11" s="1" customFormat="1" ht="15" customHeight="1">
      <c r="B117" s="280"/>
      <c r="C117" s="259" t="s">
        <v>54</v>
      </c>
      <c r="D117" s="259"/>
      <c r="E117" s="259"/>
      <c r="F117" s="279" t="s">
        <v>446</v>
      </c>
      <c r="G117" s="259"/>
      <c r="H117" s="259" t="s">
        <v>492</v>
      </c>
      <c r="I117" s="259" t="s">
        <v>493</v>
      </c>
      <c r="J117" s="259"/>
      <c r="K117" s="271"/>
    </row>
    <row r="118" spans="2:11" s="1" customFormat="1" ht="15" customHeight="1">
      <c r="B118" s="283"/>
      <c r="C118" s="289"/>
      <c r="D118" s="289"/>
      <c r="E118" s="289"/>
      <c r="F118" s="289"/>
      <c r="G118" s="289"/>
      <c r="H118" s="289"/>
      <c r="I118" s="289"/>
      <c r="J118" s="289"/>
      <c r="K118" s="285"/>
    </row>
    <row r="119" spans="2:11" s="1" customFormat="1" ht="18.75" customHeight="1">
      <c r="B119" s="290"/>
      <c r="C119" s="256"/>
      <c r="D119" s="256"/>
      <c r="E119" s="256"/>
      <c r="F119" s="291"/>
      <c r="G119" s="256"/>
      <c r="H119" s="256"/>
      <c r="I119" s="256"/>
      <c r="J119" s="256"/>
      <c r="K119" s="290"/>
    </row>
    <row r="120" spans="2:11" s="1" customFormat="1" ht="18.75" customHeight="1">
      <c r="B120" s="266"/>
      <c r="C120" s="266"/>
      <c r="D120" s="266"/>
      <c r="E120" s="266"/>
      <c r="F120" s="266"/>
      <c r="G120" s="266"/>
      <c r="H120" s="266"/>
      <c r="I120" s="266"/>
      <c r="J120" s="266"/>
      <c r="K120" s="266"/>
    </row>
    <row r="121" spans="2:11" s="1" customFormat="1" ht="7.5" customHeight="1">
      <c r="B121" s="292"/>
      <c r="C121" s="293"/>
      <c r="D121" s="293"/>
      <c r="E121" s="293"/>
      <c r="F121" s="293"/>
      <c r="G121" s="293"/>
      <c r="H121" s="293"/>
      <c r="I121" s="293"/>
      <c r="J121" s="293"/>
      <c r="K121" s="294"/>
    </row>
    <row r="122" spans="2:11" s="1" customFormat="1" ht="45" customHeight="1">
      <c r="B122" s="295"/>
      <c r="C122" s="372" t="s">
        <v>494</v>
      </c>
      <c r="D122" s="372"/>
      <c r="E122" s="372"/>
      <c r="F122" s="372"/>
      <c r="G122" s="372"/>
      <c r="H122" s="372"/>
      <c r="I122" s="372"/>
      <c r="J122" s="372"/>
      <c r="K122" s="296"/>
    </row>
    <row r="123" spans="2:11" s="1" customFormat="1" ht="17.25" customHeight="1">
      <c r="B123" s="297"/>
      <c r="C123" s="272" t="s">
        <v>440</v>
      </c>
      <c r="D123" s="272"/>
      <c r="E123" s="272"/>
      <c r="F123" s="272" t="s">
        <v>441</v>
      </c>
      <c r="G123" s="273"/>
      <c r="H123" s="272" t="s">
        <v>51</v>
      </c>
      <c r="I123" s="272" t="s">
        <v>54</v>
      </c>
      <c r="J123" s="272" t="s">
        <v>442</v>
      </c>
      <c r="K123" s="298"/>
    </row>
    <row r="124" spans="2:11" s="1" customFormat="1" ht="17.25" customHeight="1">
      <c r="B124" s="297"/>
      <c r="C124" s="274" t="s">
        <v>443</v>
      </c>
      <c r="D124" s="274"/>
      <c r="E124" s="274"/>
      <c r="F124" s="275" t="s">
        <v>444</v>
      </c>
      <c r="G124" s="276"/>
      <c r="H124" s="274"/>
      <c r="I124" s="274"/>
      <c r="J124" s="274" t="s">
        <v>445</v>
      </c>
      <c r="K124" s="298"/>
    </row>
    <row r="125" spans="2:11" s="1" customFormat="1" ht="5.25" customHeight="1">
      <c r="B125" s="299"/>
      <c r="C125" s="277"/>
      <c r="D125" s="277"/>
      <c r="E125" s="277"/>
      <c r="F125" s="277"/>
      <c r="G125" s="259"/>
      <c r="H125" s="277"/>
      <c r="I125" s="277"/>
      <c r="J125" s="277"/>
      <c r="K125" s="300"/>
    </row>
    <row r="126" spans="2:11" s="1" customFormat="1" ht="15" customHeight="1">
      <c r="B126" s="299"/>
      <c r="C126" s="259" t="s">
        <v>449</v>
      </c>
      <c r="D126" s="277"/>
      <c r="E126" s="277"/>
      <c r="F126" s="279" t="s">
        <v>446</v>
      </c>
      <c r="G126" s="259"/>
      <c r="H126" s="259" t="s">
        <v>486</v>
      </c>
      <c r="I126" s="259" t="s">
        <v>448</v>
      </c>
      <c r="J126" s="259">
        <v>120</v>
      </c>
      <c r="K126" s="301"/>
    </row>
    <row r="127" spans="2:11" s="1" customFormat="1" ht="15" customHeight="1">
      <c r="B127" s="299"/>
      <c r="C127" s="259" t="s">
        <v>495</v>
      </c>
      <c r="D127" s="259"/>
      <c r="E127" s="259"/>
      <c r="F127" s="279" t="s">
        <v>446</v>
      </c>
      <c r="G127" s="259"/>
      <c r="H127" s="259" t="s">
        <v>496</v>
      </c>
      <c r="I127" s="259" t="s">
        <v>448</v>
      </c>
      <c r="J127" s="259" t="s">
        <v>497</v>
      </c>
      <c r="K127" s="301"/>
    </row>
    <row r="128" spans="2:11" s="1" customFormat="1" ht="15" customHeight="1">
      <c r="B128" s="299"/>
      <c r="C128" s="259" t="s">
        <v>394</v>
      </c>
      <c r="D128" s="259"/>
      <c r="E128" s="259"/>
      <c r="F128" s="279" t="s">
        <v>446</v>
      </c>
      <c r="G128" s="259"/>
      <c r="H128" s="259" t="s">
        <v>498</v>
      </c>
      <c r="I128" s="259" t="s">
        <v>448</v>
      </c>
      <c r="J128" s="259" t="s">
        <v>497</v>
      </c>
      <c r="K128" s="301"/>
    </row>
    <row r="129" spans="2:11" s="1" customFormat="1" ht="15" customHeight="1">
      <c r="B129" s="299"/>
      <c r="C129" s="259" t="s">
        <v>457</v>
      </c>
      <c r="D129" s="259"/>
      <c r="E129" s="259"/>
      <c r="F129" s="279" t="s">
        <v>452</v>
      </c>
      <c r="G129" s="259"/>
      <c r="H129" s="259" t="s">
        <v>458</v>
      </c>
      <c r="I129" s="259" t="s">
        <v>448</v>
      </c>
      <c r="J129" s="259">
        <v>15</v>
      </c>
      <c r="K129" s="301"/>
    </row>
    <row r="130" spans="2:11" s="1" customFormat="1" ht="15" customHeight="1">
      <c r="B130" s="299"/>
      <c r="C130" s="281" t="s">
        <v>459</v>
      </c>
      <c r="D130" s="281"/>
      <c r="E130" s="281"/>
      <c r="F130" s="282" t="s">
        <v>452</v>
      </c>
      <c r="G130" s="281"/>
      <c r="H130" s="281" t="s">
        <v>460</v>
      </c>
      <c r="I130" s="281" t="s">
        <v>448</v>
      </c>
      <c r="J130" s="281">
        <v>15</v>
      </c>
      <c r="K130" s="301"/>
    </row>
    <row r="131" spans="2:11" s="1" customFormat="1" ht="15" customHeight="1">
      <c r="B131" s="299"/>
      <c r="C131" s="281" t="s">
        <v>461</v>
      </c>
      <c r="D131" s="281"/>
      <c r="E131" s="281"/>
      <c r="F131" s="282" t="s">
        <v>452</v>
      </c>
      <c r="G131" s="281"/>
      <c r="H131" s="281" t="s">
        <v>462</v>
      </c>
      <c r="I131" s="281" t="s">
        <v>448</v>
      </c>
      <c r="J131" s="281">
        <v>20</v>
      </c>
      <c r="K131" s="301"/>
    </row>
    <row r="132" spans="2:11" s="1" customFormat="1" ht="15" customHeight="1">
      <c r="B132" s="299"/>
      <c r="C132" s="281" t="s">
        <v>463</v>
      </c>
      <c r="D132" s="281"/>
      <c r="E132" s="281"/>
      <c r="F132" s="282" t="s">
        <v>452</v>
      </c>
      <c r="G132" s="281"/>
      <c r="H132" s="281" t="s">
        <v>464</v>
      </c>
      <c r="I132" s="281" t="s">
        <v>448</v>
      </c>
      <c r="J132" s="281">
        <v>20</v>
      </c>
      <c r="K132" s="301"/>
    </row>
    <row r="133" spans="2:11" s="1" customFormat="1" ht="15" customHeight="1">
      <c r="B133" s="299"/>
      <c r="C133" s="259" t="s">
        <v>451</v>
      </c>
      <c r="D133" s="259"/>
      <c r="E133" s="259"/>
      <c r="F133" s="279" t="s">
        <v>452</v>
      </c>
      <c r="G133" s="259"/>
      <c r="H133" s="259" t="s">
        <v>486</v>
      </c>
      <c r="I133" s="259" t="s">
        <v>448</v>
      </c>
      <c r="J133" s="259">
        <v>50</v>
      </c>
      <c r="K133" s="301"/>
    </row>
    <row r="134" spans="2:11" s="1" customFormat="1" ht="15" customHeight="1">
      <c r="B134" s="299"/>
      <c r="C134" s="259" t="s">
        <v>465</v>
      </c>
      <c r="D134" s="259"/>
      <c r="E134" s="259"/>
      <c r="F134" s="279" t="s">
        <v>452</v>
      </c>
      <c r="G134" s="259"/>
      <c r="H134" s="259" t="s">
        <v>486</v>
      </c>
      <c r="I134" s="259" t="s">
        <v>448</v>
      </c>
      <c r="J134" s="259">
        <v>50</v>
      </c>
      <c r="K134" s="301"/>
    </row>
    <row r="135" spans="2:11" s="1" customFormat="1" ht="15" customHeight="1">
      <c r="B135" s="299"/>
      <c r="C135" s="259" t="s">
        <v>471</v>
      </c>
      <c r="D135" s="259"/>
      <c r="E135" s="259"/>
      <c r="F135" s="279" t="s">
        <v>452</v>
      </c>
      <c r="G135" s="259"/>
      <c r="H135" s="259" t="s">
        <v>486</v>
      </c>
      <c r="I135" s="259" t="s">
        <v>448</v>
      </c>
      <c r="J135" s="259">
        <v>50</v>
      </c>
      <c r="K135" s="301"/>
    </row>
    <row r="136" spans="2:11" s="1" customFormat="1" ht="15" customHeight="1">
      <c r="B136" s="299"/>
      <c r="C136" s="259" t="s">
        <v>473</v>
      </c>
      <c r="D136" s="259"/>
      <c r="E136" s="259"/>
      <c r="F136" s="279" t="s">
        <v>452</v>
      </c>
      <c r="G136" s="259"/>
      <c r="H136" s="259" t="s">
        <v>486</v>
      </c>
      <c r="I136" s="259" t="s">
        <v>448</v>
      </c>
      <c r="J136" s="259">
        <v>50</v>
      </c>
      <c r="K136" s="301"/>
    </row>
    <row r="137" spans="2:11" s="1" customFormat="1" ht="15" customHeight="1">
      <c r="B137" s="299"/>
      <c r="C137" s="259" t="s">
        <v>474</v>
      </c>
      <c r="D137" s="259"/>
      <c r="E137" s="259"/>
      <c r="F137" s="279" t="s">
        <v>452</v>
      </c>
      <c r="G137" s="259"/>
      <c r="H137" s="259" t="s">
        <v>499</v>
      </c>
      <c r="I137" s="259" t="s">
        <v>448</v>
      </c>
      <c r="J137" s="259">
        <v>255</v>
      </c>
      <c r="K137" s="301"/>
    </row>
    <row r="138" spans="2:11" s="1" customFormat="1" ht="15" customHeight="1">
      <c r="B138" s="299"/>
      <c r="C138" s="259" t="s">
        <v>476</v>
      </c>
      <c r="D138" s="259"/>
      <c r="E138" s="259"/>
      <c r="F138" s="279" t="s">
        <v>446</v>
      </c>
      <c r="G138" s="259"/>
      <c r="H138" s="259" t="s">
        <v>500</v>
      </c>
      <c r="I138" s="259" t="s">
        <v>478</v>
      </c>
      <c r="J138" s="259"/>
      <c r="K138" s="301"/>
    </row>
    <row r="139" spans="2:11" s="1" customFormat="1" ht="15" customHeight="1">
      <c r="B139" s="299"/>
      <c r="C139" s="259" t="s">
        <v>479</v>
      </c>
      <c r="D139" s="259"/>
      <c r="E139" s="259"/>
      <c r="F139" s="279" t="s">
        <v>446</v>
      </c>
      <c r="G139" s="259"/>
      <c r="H139" s="259" t="s">
        <v>501</v>
      </c>
      <c r="I139" s="259" t="s">
        <v>481</v>
      </c>
      <c r="J139" s="259"/>
      <c r="K139" s="301"/>
    </row>
    <row r="140" spans="2:11" s="1" customFormat="1" ht="15" customHeight="1">
      <c r="B140" s="299"/>
      <c r="C140" s="259" t="s">
        <v>482</v>
      </c>
      <c r="D140" s="259"/>
      <c r="E140" s="259"/>
      <c r="F140" s="279" t="s">
        <v>446</v>
      </c>
      <c r="G140" s="259"/>
      <c r="H140" s="259" t="s">
        <v>482</v>
      </c>
      <c r="I140" s="259" t="s">
        <v>481</v>
      </c>
      <c r="J140" s="259"/>
      <c r="K140" s="301"/>
    </row>
    <row r="141" spans="2:11" s="1" customFormat="1" ht="15" customHeight="1">
      <c r="B141" s="299"/>
      <c r="C141" s="259" t="s">
        <v>35</v>
      </c>
      <c r="D141" s="259"/>
      <c r="E141" s="259"/>
      <c r="F141" s="279" t="s">
        <v>446</v>
      </c>
      <c r="G141" s="259"/>
      <c r="H141" s="259" t="s">
        <v>502</v>
      </c>
      <c r="I141" s="259" t="s">
        <v>481</v>
      </c>
      <c r="J141" s="259"/>
      <c r="K141" s="301"/>
    </row>
    <row r="142" spans="2:11" s="1" customFormat="1" ht="15" customHeight="1">
      <c r="B142" s="299"/>
      <c r="C142" s="259" t="s">
        <v>503</v>
      </c>
      <c r="D142" s="259"/>
      <c r="E142" s="259"/>
      <c r="F142" s="279" t="s">
        <v>446</v>
      </c>
      <c r="G142" s="259"/>
      <c r="H142" s="259" t="s">
        <v>504</v>
      </c>
      <c r="I142" s="259" t="s">
        <v>481</v>
      </c>
      <c r="J142" s="259"/>
      <c r="K142" s="301"/>
    </row>
    <row r="143" spans="2:11" s="1" customFormat="1" ht="15" customHeight="1">
      <c r="B143" s="302"/>
      <c r="C143" s="303"/>
      <c r="D143" s="303"/>
      <c r="E143" s="303"/>
      <c r="F143" s="303"/>
      <c r="G143" s="303"/>
      <c r="H143" s="303"/>
      <c r="I143" s="303"/>
      <c r="J143" s="303"/>
      <c r="K143" s="304"/>
    </row>
    <row r="144" spans="2:11" s="1" customFormat="1" ht="18.75" customHeight="1">
      <c r="B144" s="256"/>
      <c r="C144" s="256"/>
      <c r="D144" s="256"/>
      <c r="E144" s="256"/>
      <c r="F144" s="291"/>
      <c r="G144" s="256"/>
      <c r="H144" s="256"/>
      <c r="I144" s="256"/>
      <c r="J144" s="256"/>
      <c r="K144" s="256"/>
    </row>
    <row r="145" spans="2:11" s="1" customFormat="1" ht="18.75" customHeight="1">
      <c r="B145" s="266"/>
      <c r="C145" s="266"/>
      <c r="D145" s="266"/>
      <c r="E145" s="266"/>
      <c r="F145" s="266"/>
      <c r="G145" s="266"/>
      <c r="H145" s="266"/>
      <c r="I145" s="266"/>
      <c r="J145" s="266"/>
      <c r="K145" s="266"/>
    </row>
    <row r="146" spans="2:11" s="1" customFormat="1" ht="7.5" customHeight="1">
      <c r="B146" s="267"/>
      <c r="C146" s="268"/>
      <c r="D146" s="268"/>
      <c r="E146" s="268"/>
      <c r="F146" s="268"/>
      <c r="G146" s="268"/>
      <c r="H146" s="268"/>
      <c r="I146" s="268"/>
      <c r="J146" s="268"/>
      <c r="K146" s="269"/>
    </row>
    <row r="147" spans="2:11" s="1" customFormat="1" ht="45" customHeight="1">
      <c r="B147" s="270"/>
      <c r="C147" s="371" t="s">
        <v>505</v>
      </c>
      <c r="D147" s="371"/>
      <c r="E147" s="371"/>
      <c r="F147" s="371"/>
      <c r="G147" s="371"/>
      <c r="H147" s="371"/>
      <c r="I147" s="371"/>
      <c r="J147" s="371"/>
      <c r="K147" s="271"/>
    </row>
    <row r="148" spans="2:11" s="1" customFormat="1" ht="17.25" customHeight="1">
      <c r="B148" s="270"/>
      <c r="C148" s="272" t="s">
        <v>440</v>
      </c>
      <c r="D148" s="272"/>
      <c r="E148" s="272"/>
      <c r="F148" s="272" t="s">
        <v>441</v>
      </c>
      <c r="G148" s="273"/>
      <c r="H148" s="272" t="s">
        <v>51</v>
      </c>
      <c r="I148" s="272" t="s">
        <v>54</v>
      </c>
      <c r="J148" s="272" t="s">
        <v>442</v>
      </c>
      <c r="K148" s="271"/>
    </row>
    <row r="149" spans="2:11" s="1" customFormat="1" ht="17.25" customHeight="1">
      <c r="B149" s="270"/>
      <c r="C149" s="274" t="s">
        <v>443</v>
      </c>
      <c r="D149" s="274"/>
      <c r="E149" s="274"/>
      <c r="F149" s="275" t="s">
        <v>444</v>
      </c>
      <c r="G149" s="276"/>
      <c r="H149" s="274"/>
      <c r="I149" s="274"/>
      <c r="J149" s="274" t="s">
        <v>445</v>
      </c>
      <c r="K149" s="271"/>
    </row>
    <row r="150" spans="2:11" s="1" customFormat="1" ht="5.25" customHeight="1">
      <c r="B150" s="280"/>
      <c r="C150" s="277"/>
      <c r="D150" s="277"/>
      <c r="E150" s="277"/>
      <c r="F150" s="277"/>
      <c r="G150" s="278"/>
      <c r="H150" s="277"/>
      <c r="I150" s="277"/>
      <c r="J150" s="277"/>
      <c r="K150" s="301"/>
    </row>
    <row r="151" spans="2:11" s="1" customFormat="1" ht="15" customHeight="1">
      <c r="B151" s="280"/>
      <c r="C151" s="305" t="s">
        <v>449</v>
      </c>
      <c r="D151" s="259"/>
      <c r="E151" s="259"/>
      <c r="F151" s="306" t="s">
        <v>446</v>
      </c>
      <c r="G151" s="259"/>
      <c r="H151" s="305" t="s">
        <v>486</v>
      </c>
      <c r="I151" s="305" t="s">
        <v>448</v>
      </c>
      <c r="J151" s="305">
        <v>120</v>
      </c>
      <c r="K151" s="301"/>
    </row>
    <row r="152" spans="2:11" s="1" customFormat="1" ht="15" customHeight="1">
      <c r="B152" s="280"/>
      <c r="C152" s="305" t="s">
        <v>495</v>
      </c>
      <c r="D152" s="259"/>
      <c r="E152" s="259"/>
      <c r="F152" s="306" t="s">
        <v>446</v>
      </c>
      <c r="G152" s="259"/>
      <c r="H152" s="305" t="s">
        <v>506</v>
      </c>
      <c r="I152" s="305" t="s">
        <v>448</v>
      </c>
      <c r="J152" s="305" t="s">
        <v>497</v>
      </c>
      <c r="K152" s="301"/>
    </row>
    <row r="153" spans="2:11" s="1" customFormat="1" ht="15" customHeight="1">
      <c r="B153" s="280"/>
      <c r="C153" s="305" t="s">
        <v>394</v>
      </c>
      <c r="D153" s="259"/>
      <c r="E153" s="259"/>
      <c r="F153" s="306" t="s">
        <v>446</v>
      </c>
      <c r="G153" s="259"/>
      <c r="H153" s="305" t="s">
        <v>507</v>
      </c>
      <c r="I153" s="305" t="s">
        <v>448</v>
      </c>
      <c r="J153" s="305" t="s">
        <v>497</v>
      </c>
      <c r="K153" s="301"/>
    </row>
    <row r="154" spans="2:11" s="1" customFormat="1" ht="15" customHeight="1">
      <c r="B154" s="280"/>
      <c r="C154" s="305" t="s">
        <v>451</v>
      </c>
      <c r="D154" s="259"/>
      <c r="E154" s="259"/>
      <c r="F154" s="306" t="s">
        <v>452</v>
      </c>
      <c r="G154" s="259"/>
      <c r="H154" s="305" t="s">
        <v>486</v>
      </c>
      <c r="I154" s="305" t="s">
        <v>448</v>
      </c>
      <c r="J154" s="305">
        <v>50</v>
      </c>
      <c r="K154" s="301"/>
    </row>
    <row r="155" spans="2:11" s="1" customFormat="1" ht="15" customHeight="1">
      <c r="B155" s="280"/>
      <c r="C155" s="305" t="s">
        <v>454</v>
      </c>
      <c r="D155" s="259"/>
      <c r="E155" s="259"/>
      <c r="F155" s="306" t="s">
        <v>446</v>
      </c>
      <c r="G155" s="259"/>
      <c r="H155" s="305" t="s">
        <v>486</v>
      </c>
      <c r="I155" s="305" t="s">
        <v>456</v>
      </c>
      <c r="J155" s="305"/>
      <c r="K155" s="301"/>
    </row>
    <row r="156" spans="2:11" s="1" customFormat="1" ht="15" customHeight="1">
      <c r="B156" s="280"/>
      <c r="C156" s="305" t="s">
        <v>465</v>
      </c>
      <c r="D156" s="259"/>
      <c r="E156" s="259"/>
      <c r="F156" s="306" t="s">
        <v>452</v>
      </c>
      <c r="G156" s="259"/>
      <c r="H156" s="305" t="s">
        <v>486</v>
      </c>
      <c r="I156" s="305" t="s">
        <v>448</v>
      </c>
      <c r="J156" s="305">
        <v>50</v>
      </c>
      <c r="K156" s="301"/>
    </row>
    <row r="157" spans="2:11" s="1" customFormat="1" ht="15" customHeight="1">
      <c r="B157" s="280"/>
      <c r="C157" s="305" t="s">
        <v>473</v>
      </c>
      <c r="D157" s="259"/>
      <c r="E157" s="259"/>
      <c r="F157" s="306" t="s">
        <v>452</v>
      </c>
      <c r="G157" s="259"/>
      <c r="H157" s="305" t="s">
        <v>486</v>
      </c>
      <c r="I157" s="305" t="s">
        <v>448</v>
      </c>
      <c r="J157" s="305">
        <v>50</v>
      </c>
      <c r="K157" s="301"/>
    </row>
    <row r="158" spans="2:11" s="1" customFormat="1" ht="15" customHeight="1">
      <c r="B158" s="280"/>
      <c r="C158" s="305" t="s">
        <v>471</v>
      </c>
      <c r="D158" s="259"/>
      <c r="E158" s="259"/>
      <c r="F158" s="306" t="s">
        <v>452</v>
      </c>
      <c r="G158" s="259"/>
      <c r="H158" s="305" t="s">
        <v>486</v>
      </c>
      <c r="I158" s="305" t="s">
        <v>448</v>
      </c>
      <c r="J158" s="305">
        <v>50</v>
      </c>
      <c r="K158" s="301"/>
    </row>
    <row r="159" spans="2:11" s="1" customFormat="1" ht="15" customHeight="1">
      <c r="B159" s="280"/>
      <c r="C159" s="305" t="s">
        <v>79</v>
      </c>
      <c r="D159" s="259"/>
      <c r="E159" s="259"/>
      <c r="F159" s="306" t="s">
        <v>446</v>
      </c>
      <c r="G159" s="259"/>
      <c r="H159" s="305" t="s">
        <v>508</v>
      </c>
      <c r="I159" s="305" t="s">
        <v>448</v>
      </c>
      <c r="J159" s="305" t="s">
        <v>509</v>
      </c>
      <c r="K159" s="301"/>
    </row>
    <row r="160" spans="2:11" s="1" customFormat="1" ht="15" customHeight="1">
      <c r="B160" s="280"/>
      <c r="C160" s="305" t="s">
        <v>510</v>
      </c>
      <c r="D160" s="259"/>
      <c r="E160" s="259"/>
      <c r="F160" s="306" t="s">
        <v>446</v>
      </c>
      <c r="G160" s="259"/>
      <c r="H160" s="305" t="s">
        <v>511</v>
      </c>
      <c r="I160" s="305" t="s">
        <v>481</v>
      </c>
      <c r="J160" s="305"/>
      <c r="K160" s="301"/>
    </row>
    <row r="161" spans="2:11" s="1" customFormat="1" ht="15" customHeight="1">
      <c r="B161" s="307"/>
      <c r="C161" s="289"/>
      <c r="D161" s="289"/>
      <c r="E161" s="289"/>
      <c r="F161" s="289"/>
      <c r="G161" s="289"/>
      <c r="H161" s="289"/>
      <c r="I161" s="289"/>
      <c r="J161" s="289"/>
      <c r="K161" s="308"/>
    </row>
    <row r="162" spans="2:11" s="1" customFormat="1" ht="18.75" customHeight="1">
      <c r="B162" s="256"/>
      <c r="C162" s="259"/>
      <c r="D162" s="259"/>
      <c r="E162" s="259"/>
      <c r="F162" s="279"/>
      <c r="G162" s="259"/>
      <c r="H162" s="259"/>
      <c r="I162" s="259"/>
      <c r="J162" s="259"/>
      <c r="K162" s="256"/>
    </row>
    <row r="163" spans="2:11" s="1" customFormat="1" ht="18.75" customHeight="1">
      <c r="B163" s="266"/>
      <c r="C163" s="266"/>
      <c r="D163" s="266"/>
      <c r="E163" s="266"/>
      <c r="F163" s="266"/>
      <c r="G163" s="266"/>
      <c r="H163" s="266"/>
      <c r="I163" s="266"/>
      <c r="J163" s="266"/>
      <c r="K163" s="266"/>
    </row>
    <row r="164" spans="2:11" s="1" customFormat="1" ht="7.5" customHeight="1">
      <c r="B164" s="248"/>
      <c r="C164" s="249"/>
      <c r="D164" s="249"/>
      <c r="E164" s="249"/>
      <c r="F164" s="249"/>
      <c r="G164" s="249"/>
      <c r="H164" s="249"/>
      <c r="I164" s="249"/>
      <c r="J164" s="249"/>
      <c r="K164" s="250"/>
    </row>
    <row r="165" spans="2:11" s="1" customFormat="1" ht="45" customHeight="1">
      <c r="B165" s="251"/>
      <c r="C165" s="372" t="s">
        <v>512</v>
      </c>
      <c r="D165" s="372"/>
      <c r="E165" s="372"/>
      <c r="F165" s="372"/>
      <c r="G165" s="372"/>
      <c r="H165" s="372"/>
      <c r="I165" s="372"/>
      <c r="J165" s="372"/>
      <c r="K165" s="252"/>
    </row>
    <row r="166" spans="2:11" s="1" customFormat="1" ht="17.25" customHeight="1">
      <c r="B166" s="251"/>
      <c r="C166" s="272" t="s">
        <v>440</v>
      </c>
      <c r="D166" s="272"/>
      <c r="E166" s="272"/>
      <c r="F166" s="272" t="s">
        <v>441</v>
      </c>
      <c r="G166" s="309"/>
      <c r="H166" s="310" t="s">
        <v>51</v>
      </c>
      <c r="I166" s="310" t="s">
        <v>54</v>
      </c>
      <c r="J166" s="272" t="s">
        <v>442</v>
      </c>
      <c r="K166" s="252"/>
    </row>
    <row r="167" spans="2:11" s="1" customFormat="1" ht="17.25" customHeight="1">
      <c r="B167" s="253"/>
      <c r="C167" s="274" t="s">
        <v>443</v>
      </c>
      <c r="D167" s="274"/>
      <c r="E167" s="274"/>
      <c r="F167" s="275" t="s">
        <v>444</v>
      </c>
      <c r="G167" s="311"/>
      <c r="H167" s="312"/>
      <c r="I167" s="312"/>
      <c r="J167" s="274" t="s">
        <v>445</v>
      </c>
      <c r="K167" s="254"/>
    </row>
    <row r="168" spans="2:11" s="1" customFormat="1" ht="5.25" customHeight="1">
      <c r="B168" s="280"/>
      <c r="C168" s="277"/>
      <c r="D168" s="277"/>
      <c r="E168" s="277"/>
      <c r="F168" s="277"/>
      <c r="G168" s="278"/>
      <c r="H168" s="277"/>
      <c r="I168" s="277"/>
      <c r="J168" s="277"/>
      <c r="K168" s="301"/>
    </row>
    <row r="169" spans="2:11" s="1" customFormat="1" ht="15" customHeight="1">
      <c r="B169" s="280"/>
      <c r="C169" s="259" t="s">
        <v>449</v>
      </c>
      <c r="D169" s="259"/>
      <c r="E169" s="259"/>
      <c r="F169" s="279" t="s">
        <v>446</v>
      </c>
      <c r="G169" s="259"/>
      <c r="H169" s="259" t="s">
        <v>486</v>
      </c>
      <c r="I169" s="259" t="s">
        <v>448</v>
      </c>
      <c r="J169" s="259">
        <v>120</v>
      </c>
      <c r="K169" s="301"/>
    </row>
    <row r="170" spans="2:11" s="1" customFormat="1" ht="15" customHeight="1">
      <c r="B170" s="280"/>
      <c r="C170" s="259" t="s">
        <v>495</v>
      </c>
      <c r="D170" s="259"/>
      <c r="E170" s="259"/>
      <c r="F170" s="279" t="s">
        <v>446</v>
      </c>
      <c r="G170" s="259"/>
      <c r="H170" s="259" t="s">
        <v>496</v>
      </c>
      <c r="I170" s="259" t="s">
        <v>448</v>
      </c>
      <c r="J170" s="259" t="s">
        <v>497</v>
      </c>
      <c r="K170" s="301"/>
    </row>
    <row r="171" spans="2:11" s="1" customFormat="1" ht="15" customHeight="1">
      <c r="B171" s="280"/>
      <c r="C171" s="259" t="s">
        <v>394</v>
      </c>
      <c r="D171" s="259"/>
      <c r="E171" s="259"/>
      <c r="F171" s="279" t="s">
        <v>446</v>
      </c>
      <c r="G171" s="259"/>
      <c r="H171" s="259" t="s">
        <v>513</v>
      </c>
      <c r="I171" s="259" t="s">
        <v>448</v>
      </c>
      <c r="J171" s="259" t="s">
        <v>497</v>
      </c>
      <c r="K171" s="301"/>
    </row>
    <row r="172" spans="2:11" s="1" customFormat="1" ht="15" customHeight="1">
      <c r="B172" s="280"/>
      <c r="C172" s="259" t="s">
        <v>451</v>
      </c>
      <c r="D172" s="259"/>
      <c r="E172" s="259"/>
      <c r="F172" s="279" t="s">
        <v>452</v>
      </c>
      <c r="G172" s="259"/>
      <c r="H172" s="259" t="s">
        <v>513</v>
      </c>
      <c r="I172" s="259" t="s">
        <v>448</v>
      </c>
      <c r="J172" s="259">
        <v>50</v>
      </c>
      <c r="K172" s="301"/>
    </row>
    <row r="173" spans="2:11" s="1" customFormat="1" ht="15" customHeight="1">
      <c r="B173" s="280"/>
      <c r="C173" s="259" t="s">
        <v>454</v>
      </c>
      <c r="D173" s="259"/>
      <c r="E173" s="259"/>
      <c r="F173" s="279" t="s">
        <v>446</v>
      </c>
      <c r="G173" s="259"/>
      <c r="H173" s="259" t="s">
        <v>513</v>
      </c>
      <c r="I173" s="259" t="s">
        <v>456</v>
      </c>
      <c r="J173" s="259"/>
      <c r="K173" s="301"/>
    </row>
    <row r="174" spans="2:11" s="1" customFormat="1" ht="15" customHeight="1">
      <c r="B174" s="280"/>
      <c r="C174" s="259" t="s">
        <v>465</v>
      </c>
      <c r="D174" s="259"/>
      <c r="E174" s="259"/>
      <c r="F174" s="279" t="s">
        <v>452</v>
      </c>
      <c r="G174" s="259"/>
      <c r="H174" s="259" t="s">
        <v>513</v>
      </c>
      <c r="I174" s="259" t="s">
        <v>448</v>
      </c>
      <c r="J174" s="259">
        <v>50</v>
      </c>
      <c r="K174" s="301"/>
    </row>
    <row r="175" spans="2:11" s="1" customFormat="1" ht="15" customHeight="1">
      <c r="B175" s="280"/>
      <c r="C175" s="259" t="s">
        <v>473</v>
      </c>
      <c r="D175" s="259"/>
      <c r="E175" s="259"/>
      <c r="F175" s="279" t="s">
        <v>452</v>
      </c>
      <c r="G175" s="259"/>
      <c r="H175" s="259" t="s">
        <v>513</v>
      </c>
      <c r="I175" s="259" t="s">
        <v>448</v>
      </c>
      <c r="J175" s="259">
        <v>50</v>
      </c>
      <c r="K175" s="301"/>
    </row>
    <row r="176" spans="2:11" s="1" customFormat="1" ht="15" customHeight="1">
      <c r="B176" s="280"/>
      <c r="C176" s="259" t="s">
        <v>471</v>
      </c>
      <c r="D176" s="259"/>
      <c r="E176" s="259"/>
      <c r="F176" s="279" t="s">
        <v>452</v>
      </c>
      <c r="G176" s="259"/>
      <c r="H176" s="259" t="s">
        <v>513</v>
      </c>
      <c r="I176" s="259" t="s">
        <v>448</v>
      </c>
      <c r="J176" s="259">
        <v>50</v>
      </c>
      <c r="K176" s="301"/>
    </row>
    <row r="177" spans="2:11" s="1" customFormat="1" ht="15" customHeight="1">
      <c r="B177" s="280"/>
      <c r="C177" s="259" t="s">
        <v>94</v>
      </c>
      <c r="D177" s="259"/>
      <c r="E177" s="259"/>
      <c r="F177" s="279" t="s">
        <v>446</v>
      </c>
      <c r="G177" s="259"/>
      <c r="H177" s="259" t="s">
        <v>514</v>
      </c>
      <c r="I177" s="259" t="s">
        <v>515</v>
      </c>
      <c r="J177" s="259"/>
      <c r="K177" s="301"/>
    </row>
    <row r="178" spans="2:11" s="1" customFormat="1" ht="15" customHeight="1">
      <c r="B178" s="280"/>
      <c r="C178" s="259" t="s">
        <v>54</v>
      </c>
      <c r="D178" s="259"/>
      <c r="E178" s="259"/>
      <c r="F178" s="279" t="s">
        <v>446</v>
      </c>
      <c r="G178" s="259"/>
      <c r="H178" s="259" t="s">
        <v>516</v>
      </c>
      <c r="I178" s="259" t="s">
        <v>517</v>
      </c>
      <c r="J178" s="259">
        <v>1</v>
      </c>
      <c r="K178" s="301"/>
    </row>
    <row r="179" spans="2:11" s="1" customFormat="1" ht="15" customHeight="1">
      <c r="B179" s="280"/>
      <c r="C179" s="259" t="s">
        <v>50</v>
      </c>
      <c r="D179" s="259"/>
      <c r="E179" s="259"/>
      <c r="F179" s="279" t="s">
        <v>446</v>
      </c>
      <c r="G179" s="259"/>
      <c r="H179" s="259" t="s">
        <v>518</v>
      </c>
      <c r="I179" s="259" t="s">
        <v>448</v>
      </c>
      <c r="J179" s="259">
        <v>20</v>
      </c>
      <c r="K179" s="301"/>
    </row>
    <row r="180" spans="2:11" s="1" customFormat="1" ht="15" customHeight="1">
      <c r="B180" s="280"/>
      <c r="C180" s="259" t="s">
        <v>51</v>
      </c>
      <c r="D180" s="259"/>
      <c r="E180" s="259"/>
      <c r="F180" s="279" t="s">
        <v>446</v>
      </c>
      <c r="G180" s="259"/>
      <c r="H180" s="259" t="s">
        <v>519</v>
      </c>
      <c r="I180" s="259" t="s">
        <v>448</v>
      </c>
      <c r="J180" s="259">
        <v>255</v>
      </c>
      <c r="K180" s="301"/>
    </row>
    <row r="181" spans="2:11" s="1" customFormat="1" ht="15" customHeight="1">
      <c r="B181" s="280"/>
      <c r="C181" s="259" t="s">
        <v>95</v>
      </c>
      <c r="D181" s="259"/>
      <c r="E181" s="259"/>
      <c r="F181" s="279" t="s">
        <v>446</v>
      </c>
      <c r="G181" s="259"/>
      <c r="H181" s="259" t="s">
        <v>410</v>
      </c>
      <c r="I181" s="259" t="s">
        <v>448</v>
      </c>
      <c r="J181" s="259">
        <v>10</v>
      </c>
      <c r="K181" s="301"/>
    </row>
    <row r="182" spans="2:11" s="1" customFormat="1" ht="15" customHeight="1">
      <c r="B182" s="280"/>
      <c r="C182" s="259" t="s">
        <v>96</v>
      </c>
      <c r="D182" s="259"/>
      <c r="E182" s="259"/>
      <c r="F182" s="279" t="s">
        <v>446</v>
      </c>
      <c r="G182" s="259"/>
      <c r="H182" s="259" t="s">
        <v>520</v>
      </c>
      <c r="I182" s="259" t="s">
        <v>481</v>
      </c>
      <c r="J182" s="259"/>
      <c r="K182" s="301"/>
    </row>
    <row r="183" spans="2:11" s="1" customFormat="1" ht="15" customHeight="1">
      <c r="B183" s="280"/>
      <c r="C183" s="259" t="s">
        <v>521</v>
      </c>
      <c r="D183" s="259"/>
      <c r="E183" s="259"/>
      <c r="F183" s="279" t="s">
        <v>446</v>
      </c>
      <c r="G183" s="259"/>
      <c r="H183" s="259" t="s">
        <v>522</v>
      </c>
      <c r="I183" s="259" t="s">
        <v>481</v>
      </c>
      <c r="J183" s="259"/>
      <c r="K183" s="301"/>
    </row>
    <row r="184" spans="2:11" s="1" customFormat="1" ht="15" customHeight="1">
      <c r="B184" s="280"/>
      <c r="C184" s="259" t="s">
        <v>510</v>
      </c>
      <c r="D184" s="259"/>
      <c r="E184" s="259"/>
      <c r="F184" s="279" t="s">
        <v>446</v>
      </c>
      <c r="G184" s="259"/>
      <c r="H184" s="259" t="s">
        <v>523</v>
      </c>
      <c r="I184" s="259" t="s">
        <v>481</v>
      </c>
      <c r="J184" s="259"/>
      <c r="K184" s="301"/>
    </row>
    <row r="185" spans="2:11" s="1" customFormat="1" ht="15" customHeight="1">
      <c r="B185" s="280"/>
      <c r="C185" s="259" t="s">
        <v>98</v>
      </c>
      <c r="D185" s="259"/>
      <c r="E185" s="259"/>
      <c r="F185" s="279" t="s">
        <v>452</v>
      </c>
      <c r="G185" s="259"/>
      <c r="H185" s="259" t="s">
        <v>524</v>
      </c>
      <c r="I185" s="259" t="s">
        <v>448</v>
      </c>
      <c r="J185" s="259">
        <v>50</v>
      </c>
      <c r="K185" s="301"/>
    </row>
    <row r="186" spans="2:11" s="1" customFormat="1" ht="15" customHeight="1">
      <c r="B186" s="280"/>
      <c r="C186" s="259" t="s">
        <v>525</v>
      </c>
      <c r="D186" s="259"/>
      <c r="E186" s="259"/>
      <c r="F186" s="279" t="s">
        <v>452</v>
      </c>
      <c r="G186" s="259"/>
      <c r="H186" s="259" t="s">
        <v>526</v>
      </c>
      <c r="I186" s="259" t="s">
        <v>527</v>
      </c>
      <c r="J186" s="259"/>
      <c r="K186" s="301"/>
    </row>
    <row r="187" spans="2:11" s="1" customFormat="1" ht="15" customHeight="1">
      <c r="B187" s="280"/>
      <c r="C187" s="259" t="s">
        <v>528</v>
      </c>
      <c r="D187" s="259"/>
      <c r="E187" s="259"/>
      <c r="F187" s="279" t="s">
        <v>452</v>
      </c>
      <c r="G187" s="259"/>
      <c r="H187" s="259" t="s">
        <v>529</v>
      </c>
      <c r="I187" s="259" t="s">
        <v>527</v>
      </c>
      <c r="J187" s="259"/>
      <c r="K187" s="301"/>
    </row>
    <row r="188" spans="2:11" s="1" customFormat="1" ht="15" customHeight="1">
      <c r="B188" s="280"/>
      <c r="C188" s="259" t="s">
        <v>530</v>
      </c>
      <c r="D188" s="259"/>
      <c r="E188" s="259"/>
      <c r="F188" s="279" t="s">
        <v>452</v>
      </c>
      <c r="G188" s="259"/>
      <c r="H188" s="259" t="s">
        <v>531</v>
      </c>
      <c r="I188" s="259" t="s">
        <v>527</v>
      </c>
      <c r="J188" s="259"/>
      <c r="K188" s="301"/>
    </row>
    <row r="189" spans="2:11" s="1" customFormat="1" ht="15" customHeight="1">
      <c r="B189" s="280"/>
      <c r="C189" s="313" t="s">
        <v>532</v>
      </c>
      <c r="D189" s="259"/>
      <c r="E189" s="259"/>
      <c r="F189" s="279" t="s">
        <v>452</v>
      </c>
      <c r="G189" s="259"/>
      <c r="H189" s="259" t="s">
        <v>533</v>
      </c>
      <c r="I189" s="259" t="s">
        <v>534</v>
      </c>
      <c r="J189" s="314" t="s">
        <v>535</v>
      </c>
      <c r="K189" s="301"/>
    </row>
    <row r="190" spans="2:11" s="1" customFormat="1" ht="15" customHeight="1">
      <c r="B190" s="280"/>
      <c r="C190" s="265" t="s">
        <v>39</v>
      </c>
      <c r="D190" s="259"/>
      <c r="E190" s="259"/>
      <c r="F190" s="279" t="s">
        <v>446</v>
      </c>
      <c r="G190" s="259"/>
      <c r="H190" s="256" t="s">
        <v>536</v>
      </c>
      <c r="I190" s="259" t="s">
        <v>537</v>
      </c>
      <c r="J190" s="259"/>
      <c r="K190" s="301"/>
    </row>
    <row r="191" spans="2:11" s="1" customFormat="1" ht="15" customHeight="1">
      <c r="B191" s="280"/>
      <c r="C191" s="265" t="s">
        <v>538</v>
      </c>
      <c r="D191" s="259"/>
      <c r="E191" s="259"/>
      <c r="F191" s="279" t="s">
        <v>446</v>
      </c>
      <c r="G191" s="259"/>
      <c r="H191" s="259" t="s">
        <v>539</v>
      </c>
      <c r="I191" s="259" t="s">
        <v>481</v>
      </c>
      <c r="J191" s="259"/>
      <c r="K191" s="301"/>
    </row>
    <row r="192" spans="2:11" s="1" customFormat="1" ht="15" customHeight="1">
      <c r="B192" s="280"/>
      <c r="C192" s="265" t="s">
        <v>540</v>
      </c>
      <c r="D192" s="259"/>
      <c r="E192" s="259"/>
      <c r="F192" s="279" t="s">
        <v>446</v>
      </c>
      <c r="G192" s="259"/>
      <c r="H192" s="259" t="s">
        <v>541</v>
      </c>
      <c r="I192" s="259" t="s">
        <v>481</v>
      </c>
      <c r="J192" s="259"/>
      <c r="K192" s="301"/>
    </row>
    <row r="193" spans="2:11" s="1" customFormat="1" ht="15" customHeight="1">
      <c r="B193" s="280"/>
      <c r="C193" s="265" t="s">
        <v>542</v>
      </c>
      <c r="D193" s="259"/>
      <c r="E193" s="259"/>
      <c r="F193" s="279" t="s">
        <v>452</v>
      </c>
      <c r="G193" s="259"/>
      <c r="H193" s="259" t="s">
        <v>543</v>
      </c>
      <c r="I193" s="259" t="s">
        <v>481</v>
      </c>
      <c r="J193" s="259"/>
      <c r="K193" s="301"/>
    </row>
    <row r="194" spans="2:11" s="1" customFormat="1" ht="15" customHeight="1">
      <c r="B194" s="307"/>
      <c r="C194" s="315"/>
      <c r="D194" s="289"/>
      <c r="E194" s="289"/>
      <c r="F194" s="289"/>
      <c r="G194" s="289"/>
      <c r="H194" s="289"/>
      <c r="I194" s="289"/>
      <c r="J194" s="289"/>
      <c r="K194" s="308"/>
    </row>
    <row r="195" spans="2:11" s="1" customFormat="1" ht="18.75" customHeight="1">
      <c r="B195" s="256"/>
      <c r="C195" s="259"/>
      <c r="D195" s="259"/>
      <c r="E195" s="259"/>
      <c r="F195" s="279"/>
      <c r="G195" s="259"/>
      <c r="H195" s="259"/>
      <c r="I195" s="259"/>
      <c r="J195" s="259"/>
      <c r="K195" s="256"/>
    </row>
    <row r="196" spans="2:11" s="1" customFormat="1" ht="18.75" customHeight="1">
      <c r="B196" s="256"/>
      <c r="C196" s="259"/>
      <c r="D196" s="259"/>
      <c r="E196" s="259"/>
      <c r="F196" s="279"/>
      <c r="G196" s="259"/>
      <c r="H196" s="259"/>
      <c r="I196" s="259"/>
      <c r="J196" s="259"/>
      <c r="K196" s="256"/>
    </row>
    <row r="197" spans="2:11" s="1" customFormat="1" ht="18.75" customHeight="1">
      <c r="B197" s="266"/>
      <c r="C197" s="266"/>
      <c r="D197" s="266"/>
      <c r="E197" s="266"/>
      <c r="F197" s="266"/>
      <c r="G197" s="266"/>
      <c r="H197" s="266"/>
      <c r="I197" s="266"/>
      <c r="J197" s="266"/>
      <c r="K197" s="266"/>
    </row>
    <row r="198" spans="2:11" s="1" customFormat="1" ht="13.5">
      <c r="B198" s="248"/>
      <c r="C198" s="249"/>
      <c r="D198" s="249"/>
      <c r="E198" s="249"/>
      <c r="F198" s="249"/>
      <c r="G198" s="249"/>
      <c r="H198" s="249"/>
      <c r="I198" s="249"/>
      <c r="J198" s="249"/>
      <c r="K198" s="250"/>
    </row>
    <row r="199" spans="2:11" s="1" customFormat="1" ht="21">
      <c r="B199" s="251"/>
      <c r="C199" s="372" t="s">
        <v>544</v>
      </c>
      <c r="D199" s="372"/>
      <c r="E199" s="372"/>
      <c r="F199" s="372"/>
      <c r="G199" s="372"/>
      <c r="H199" s="372"/>
      <c r="I199" s="372"/>
      <c r="J199" s="372"/>
      <c r="K199" s="252"/>
    </row>
    <row r="200" spans="2:11" s="1" customFormat="1" ht="25.5" customHeight="1">
      <c r="B200" s="251"/>
      <c r="C200" s="316" t="s">
        <v>545</v>
      </c>
      <c r="D200" s="316"/>
      <c r="E200" s="316"/>
      <c r="F200" s="316" t="s">
        <v>546</v>
      </c>
      <c r="G200" s="317"/>
      <c r="H200" s="373" t="s">
        <v>547</v>
      </c>
      <c r="I200" s="373"/>
      <c r="J200" s="373"/>
      <c r="K200" s="252"/>
    </row>
    <row r="201" spans="2:11" s="1" customFormat="1" ht="5.25" customHeight="1">
      <c r="B201" s="280"/>
      <c r="C201" s="277"/>
      <c r="D201" s="277"/>
      <c r="E201" s="277"/>
      <c r="F201" s="277"/>
      <c r="G201" s="259"/>
      <c r="H201" s="277"/>
      <c r="I201" s="277"/>
      <c r="J201" s="277"/>
      <c r="K201" s="301"/>
    </row>
    <row r="202" spans="2:11" s="1" customFormat="1" ht="15" customHeight="1">
      <c r="B202" s="280"/>
      <c r="C202" s="259" t="s">
        <v>537</v>
      </c>
      <c r="D202" s="259"/>
      <c r="E202" s="259"/>
      <c r="F202" s="279" t="s">
        <v>40</v>
      </c>
      <c r="G202" s="259"/>
      <c r="H202" s="374" t="s">
        <v>548</v>
      </c>
      <c r="I202" s="374"/>
      <c r="J202" s="374"/>
      <c r="K202" s="301"/>
    </row>
    <row r="203" spans="2:11" s="1" customFormat="1" ht="15" customHeight="1">
      <c r="B203" s="280"/>
      <c r="C203" s="286"/>
      <c r="D203" s="259"/>
      <c r="E203" s="259"/>
      <c r="F203" s="279" t="s">
        <v>41</v>
      </c>
      <c r="G203" s="259"/>
      <c r="H203" s="374" t="s">
        <v>549</v>
      </c>
      <c r="I203" s="374"/>
      <c r="J203" s="374"/>
      <c r="K203" s="301"/>
    </row>
    <row r="204" spans="2:11" s="1" customFormat="1" ht="15" customHeight="1">
      <c r="B204" s="280"/>
      <c r="C204" s="286"/>
      <c r="D204" s="259"/>
      <c r="E204" s="259"/>
      <c r="F204" s="279" t="s">
        <v>44</v>
      </c>
      <c r="G204" s="259"/>
      <c r="H204" s="374" t="s">
        <v>550</v>
      </c>
      <c r="I204" s="374"/>
      <c r="J204" s="374"/>
      <c r="K204" s="301"/>
    </row>
    <row r="205" spans="2:11" s="1" customFormat="1" ht="15" customHeight="1">
      <c r="B205" s="280"/>
      <c r="C205" s="259"/>
      <c r="D205" s="259"/>
      <c r="E205" s="259"/>
      <c r="F205" s="279" t="s">
        <v>42</v>
      </c>
      <c r="G205" s="259"/>
      <c r="H205" s="374" t="s">
        <v>551</v>
      </c>
      <c r="I205" s="374"/>
      <c r="J205" s="374"/>
      <c r="K205" s="301"/>
    </row>
    <row r="206" spans="2:11" s="1" customFormat="1" ht="15" customHeight="1">
      <c r="B206" s="280"/>
      <c r="C206" s="259"/>
      <c r="D206" s="259"/>
      <c r="E206" s="259"/>
      <c r="F206" s="279" t="s">
        <v>43</v>
      </c>
      <c r="G206" s="259"/>
      <c r="H206" s="374" t="s">
        <v>552</v>
      </c>
      <c r="I206" s="374"/>
      <c r="J206" s="374"/>
      <c r="K206" s="301"/>
    </row>
    <row r="207" spans="2:11" s="1" customFormat="1" ht="15" customHeight="1">
      <c r="B207" s="280"/>
      <c r="C207" s="259"/>
      <c r="D207" s="259"/>
      <c r="E207" s="259"/>
      <c r="F207" s="279"/>
      <c r="G207" s="259"/>
      <c r="H207" s="259"/>
      <c r="I207" s="259"/>
      <c r="J207" s="259"/>
      <c r="K207" s="301"/>
    </row>
    <row r="208" spans="2:11" s="1" customFormat="1" ht="15" customHeight="1">
      <c r="B208" s="280"/>
      <c r="C208" s="259" t="s">
        <v>493</v>
      </c>
      <c r="D208" s="259"/>
      <c r="E208" s="259"/>
      <c r="F208" s="279" t="s">
        <v>73</v>
      </c>
      <c r="G208" s="259"/>
      <c r="H208" s="374" t="s">
        <v>553</v>
      </c>
      <c r="I208" s="374"/>
      <c r="J208" s="374"/>
      <c r="K208" s="301"/>
    </row>
    <row r="209" spans="2:11" s="1" customFormat="1" ht="15" customHeight="1">
      <c r="B209" s="280"/>
      <c r="C209" s="286"/>
      <c r="D209" s="259"/>
      <c r="E209" s="259"/>
      <c r="F209" s="279" t="s">
        <v>388</v>
      </c>
      <c r="G209" s="259"/>
      <c r="H209" s="374" t="s">
        <v>389</v>
      </c>
      <c r="I209" s="374"/>
      <c r="J209" s="374"/>
      <c r="K209" s="301"/>
    </row>
    <row r="210" spans="2:11" s="1" customFormat="1" ht="15" customHeight="1">
      <c r="B210" s="280"/>
      <c r="C210" s="259"/>
      <c r="D210" s="259"/>
      <c r="E210" s="259"/>
      <c r="F210" s="279" t="s">
        <v>386</v>
      </c>
      <c r="G210" s="259"/>
      <c r="H210" s="374" t="s">
        <v>554</v>
      </c>
      <c r="I210" s="374"/>
      <c r="J210" s="374"/>
      <c r="K210" s="301"/>
    </row>
    <row r="211" spans="2:11" s="1" customFormat="1" ht="15" customHeight="1">
      <c r="B211" s="318"/>
      <c r="C211" s="286"/>
      <c r="D211" s="286"/>
      <c r="E211" s="286"/>
      <c r="F211" s="279" t="s">
        <v>390</v>
      </c>
      <c r="G211" s="265"/>
      <c r="H211" s="375" t="s">
        <v>391</v>
      </c>
      <c r="I211" s="375"/>
      <c r="J211" s="375"/>
      <c r="K211" s="319"/>
    </row>
    <row r="212" spans="2:11" s="1" customFormat="1" ht="15" customHeight="1">
      <c r="B212" s="318"/>
      <c r="C212" s="286"/>
      <c r="D212" s="286"/>
      <c r="E212" s="286"/>
      <c r="F212" s="279" t="s">
        <v>392</v>
      </c>
      <c r="G212" s="265"/>
      <c r="H212" s="375" t="s">
        <v>555</v>
      </c>
      <c r="I212" s="375"/>
      <c r="J212" s="375"/>
      <c r="K212" s="319"/>
    </row>
    <row r="213" spans="2:11" s="1" customFormat="1" ht="15" customHeight="1">
      <c r="B213" s="318"/>
      <c r="C213" s="286"/>
      <c r="D213" s="286"/>
      <c r="E213" s="286"/>
      <c r="F213" s="320"/>
      <c r="G213" s="265"/>
      <c r="H213" s="321"/>
      <c r="I213" s="321"/>
      <c r="J213" s="321"/>
      <c r="K213" s="319"/>
    </row>
    <row r="214" spans="2:11" s="1" customFormat="1" ht="15" customHeight="1">
      <c r="B214" s="318"/>
      <c r="C214" s="259" t="s">
        <v>517</v>
      </c>
      <c r="D214" s="286"/>
      <c r="E214" s="286"/>
      <c r="F214" s="279">
        <v>1</v>
      </c>
      <c r="G214" s="265"/>
      <c r="H214" s="375" t="s">
        <v>556</v>
      </c>
      <c r="I214" s="375"/>
      <c r="J214" s="375"/>
      <c r="K214" s="319"/>
    </row>
    <row r="215" spans="2:11" s="1" customFormat="1" ht="15" customHeight="1">
      <c r="B215" s="318"/>
      <c r="C215" s="286"/>
      <c r="D215" s="286"/>
      <c r="E215" s="286"/>
      <c r="F215" s="279">
        <v>2</v>
      </c>
      <c r="G215" s="265"/>
      <c r="H215" s="375" t="s">
        <v>557</v>
      </c>
      <c r="I215" s="375"/>
      <c r="J215" s="375"/>
      <c r="K215" s="319"/>
    </row>
    <row r="216" spans="2:11" s="1" customFormat="1" ht="15" customHeight="1">
      <c r="B216" s="318"/>
      <c r="C216" s="286"/>
      <c r="D216" s="286"/>
      <c r="E216" s="286"/>
      <c r="F216" s="279">
        <v>3</v>
      </c>
      <c r="G216" s="265"/>
      <c r="H216" s="375" t="s">
        <v>558</v>
      </c>
      <c r="I216" s="375"/>
      <c r="J216" s="375"/>
      <c r="K216" s="319"/>
    </row>
    <row r="217" spans="2:11" s="1" customFormat="1" ht="15" customHeight="1">
      <c r="B217" s="318"/>
      <c r="C217" s="286"/>
      <c r="D217" s="286"/>
      <c r="E217" s="286"/>
      <c r="F217" s="279">
        <v>4</v>
      </c>
      <c r="G217" s="265"/>
      <c r="H217" s="375" t="s">
        <v>559</v>
      </c>
      <c r="I217" s="375"/>
      <c r="J217" s="375"/>
      <c r="K217" s="319"/>
    </row>
    <row r="218" spans="2:11" s="1" customFormat="1" ht="12.75" customHeight="1">
      <c r="B218" s="322"/>
      <c r="C218" s="323"/>
      <c r="D218" s="323"/>
      <c r="E218" s="323"/>
      <c r="F218" s="323"/>
      <c r="G218" s="323"/>
      <c r="H218" s="323"/>
      <c r="I218" s="323"/>
      <c r="J218" s="323"/>
      <c r="K218" s="324"/>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PC-VIKTOR\Viktor Vaidis</dc:creator>
  <cp:keywords/>
  <dc:description/>
  <cp:lastModifiedBy>Michal Nedvěd</cp:lastModifiedBy>
  <dcterms:created xsi:type="dcterms:W3CDTF">2020-05-19T05:42:41Z</dcterms:created>
  <dcterms:modified xsi:type="dcterms:W3CDTF">2020-05-19T10:22:32Z</dcterms:modified>
  <cp:category/>
  <cp:version/>
  <cp:contentType/>
  <cp:contentStatus/>
</cp:coreProperties>
</file>