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MASN0901 - Zdravotní tech..." sheetId="2" r:id="rId2"/>
    <sheet name="MASN0902 - Stavební práce..." sheetId="3" r:id="rId3"/>
    <sheet name="MASN0903 - VON" sheetId="4" r:id="rId4"/>
    <sheet name="Pokyny pro vyplnění" sheetId="5" r:id="rId5"/>
  </sheets>
  <definedNames>
    <definedName name="_xlnm.Print_Area" localSheetId="0">'Rekapitulace stavby'!$D$4:$AO$36,'Rekapitulace stavby'!$C$42:$AQ$58</definedName>
    <definedName name="_xlnm.Print_Titles" localSheetId="0">'Rekapitulace stavby'!$52:$52</definedName>
    <definedName name="_xlnm._FilterDatabase" localSheetId="1" hidden="1">'MASN0901 - Zdravotní tech...'!$C$82:$K$115</definedName>
    <definedName name="_xlnm.Print_Area" localSheetId="1">'MASN0901 - Zdravotní tech...'!$C$4:$J$39,'MASN0901 - Zdravotní tech...'!$C$45:$J$64,'MASN0901 - Zdravotní tech...'!$C$70:$K$115</definedName>
    <definedName name="_xlnm.Print_Titles" localSheetId="1">'MASN0901 - Zdravotní tech...'!$82:$82</definedName>
    <definedName name="_xlnm._FilterDatabase" localSheetId="2" hidden="1">'MASN0902 - Stavební práce...'!$C$88:$K$236</definedName>
    <definedName name="_xlnm.Print_Area" localSheetId="2">'MASN0902 - Stavební práce...'!$C$4:$J$39,'MASN0902 - Stavební práce...'!$C$45:$J$70,'MASN0902 - Stavební práce...'!$C$76:$K$236</definedName>
    <definedName name="_xlnm.Print_Titles" localSheetId="2">'MASN0902 - Stavební práce...'!$88:$88</definedName>
    <definedName name="_xlnm._FilterDatabase" localSheetId="3" hidden="1">'MASN0903 - VON'!$C$83:$K$94</definedName>
    <definedName name="_xlnm.Print_Area" localSheetId="3">'MASN0903 - VON'!$C$4:$J$39,'MASN0903 - VON'!$C$45:$J$65,'MASN0903 - VON'!$C$71:$K$94</definedName>
    <definedName name="_xlnm.Print_Titles" localSheetId="3">'MASN0903 - VON'!$83:$83</definedName>
    <definedName name="_xlnm.Print_Area" localSheetId="4">'Pokyny pro vyplnění'!$B$2:$K$71,'Pokyny pro vyplnění'!$B$74:$K$118,'Pokyny pro vyplnění'!$B$121:$K$190,'Pokyny pro vyplnění'!$B$198:$K$218</definedName>
  </definedNames>
  <calcPr/>
</workbook>
</file>

<file path=xl/calcChain.xml><?xml version="1.0" encoding="utf-8"?>
<calcChain xmlns="http://schemas.openxmlformats.org/spreadsheetml/2006/main">
  <c i="4" r="J37"/>
  <c r="J36"/>
  <c i="1" r="AY57"/>
  <c i="4" r="J35"/>
  <c i="1" r="AX57"/>
  <c i="4" r="BI94"/>
  <c r="BH94"/>
  <c r="BG94"/>
  <c r="BF94"/>
  <c r="T94"/>
  <c r="T93"/>
  <c r="R94"/>
  <c r="R93"/>
  <c r="P94"/>
  <c r="P93"/>
  <c r="BK94"/>
  <c r="BK93"/>
  <c r="J93"/>
  <c r="J94"/>
  <c r="BE94"/>
  <c r="J64"/>
  <c r="BI92"/>
  <c r="BH92"/>
  <c r="BG92"/>
  <c r="BF92"/>
  <c r="T92"/>
  <c r="R92"/>
  <c r="P92"/>
  <c r="BK92"/>
  <c r="J92"/>
  <c r="BE92"/>
  <c r="BI91"/>
  <c r="BH91"/>
  <c r="BG91"/>
  <c r="BF91"/>
  <c r="T91"/>
  <c r="T90"/>
  <c r="R91"/>
  <c r="R90"/>
  <c r="P91"/>
  <c r="P90"/>
  <c r="BK91"/>
  <c r="BK90"/>
  <c r="J90"/>
  <c r="J91"/>
  <c r="BE91"/>
  <c r="J63"/>
  <c r="BI89"/>
  <c r="BH89"/>
  <c r="BG89"/>
  <c r="BF89"/>
  <c r="T89"/>
  <c r="T88"/>
  <c r="R89"/>
  <c r="R88"/>
  <c r="P89"/>
  <c r="P88"/>
  <c r="BK89"/>
  <c r="BK88"/>
  <c r="J88"/>
  <c r="J89"/>
  <c r="BE89"/>
  <c r="J62"/>
  <c r="BI87"/>
  <c r="F37"/>
  <c i="1" r="BD57"/>
  <c i="4" r="BH87"/>
  <c r="F36"/>
  <c i="1" r="BC57"/>
  <c i="4" r="BG87"/>
  <c r="F35"/>
  <c i="1" r="BB57"/>
  <c i="4" r="BF87"/>
  <c r="J34"/>
  <c i="1" r="AW57"/>
  <c i="4" r="F34"/>
  <c i="1" r="BA57"/>
  <c i="4" r="T87"/>
  <c r="T86"/>
  <c r="T85"/>
  <c r="T84"/>
  <c r="R87"/>
  <c r="R86"/>
  <c r="R85"/>
  <c r="R84"/>
  <c r="P87"/>
  <c r="P86"/>
  <c r="P85"/>
  <c r="P84"/>
  <c i="1" r="AU57"/>
  <c i="4" r="BK87"/>
  <c r="BK86"/>
  <c r="J86"/>
  <c r="BK85"/>
  <c r="J85"/>
  <c r="BK84"/>
  <c r="J84"/>
  <c r="J59"/>
  <c r="J30"/>
  <c i="1" r="AG57"/>
  <c i="4" r="J87"/>
  <c r="BE87"/>
  <c r="J33"/>
  <c i="1" r="AV57"/>
  <c i="4" r="F33"/>
  <c i="1" r="AZ57"/>
  <c i="4" r="J61"/>
  <c r="J60"/>
  <c r="J81"/>
  <c r="J80"/>
  <c r="F80"/>
  <c r="F78"/>
  <c r="E76"/>
  <c r="J55"/>
  <c r="J54"/>
  <c r="F54"/>
  <c r="F52"/>
  <c r="E50"/>
  <c r="J39"/>
  <c r="J18"/>
  <c r="E18"/>
  <c r="F81"/>
  <c r="F55"/>
  <c r="J17"/>
  <c r="J12"/>
  <c r="J78"/>
  <c r="J52"/>
  <c r="E7"/>
  <c r="E74"/>
  <c r="E48"/>
  <c i="3" r="J37"/>
  <c r="J36"/>
  <c i="1" r="AY56"/>
  <c i="3" r="J35"/>
  <c i="1" r="AX56"/>
  <c i="3" r="BI235"/>
  <c r="BH235"/>
  <c r="BG235"/>
  <c r="BF235"/>
  <c r="T235"/>
  <c r="R235"/>
  <c r="P235"/>
  <c r="BK235"/>
  <c r="J235"/>
  <c r="BE235"/>
  <c r="BI233"/>
  <c r="BH233"/>
  <c r="BG233"/>
  <c r="BF233"/>
  <c r="T233"/>
  <c r="R233"/>
  <c r="P233"/>
  <c r="BK233"/>
  <c r="J233"/>
  <c r="BE233"/>
  <c r="BI230"/>
  <c r="BH230"/>
  <c r="BG230"/>
  <c r="BF230"/>
  <c r="T230"/>
  <c r="R230"/>
  <c r="P230"/>
  <c r="BK230"/>
  <c r="J230"/>
  <c r="BE230"/>
  <c r="BI228"/>
  <c r="BH228"/>
  <c r="BG228"/>
  <c r="BF228"/>
  <c r="T228"/>
  <c r="R228"/>
  <c r="P228"/>
  <c r="BK228"/>
  <c r="J228"/>
  <c r="BE228"/>
  <c r="BI220"/>
  <c r="BH220"/>
  <c r="BG220"/>
  <c r="BF220"/>
  <c r="T220"/>
  <c r="R220"/>
  <c r="P220"/>
  <c r="BK220"/>
  <c r="J220"/>
  <c r="BE220"/>
  <c r="BI212"/>
  <c r="BH212"/>
  <c r="BG212"/>
  <c r="BF212"/>
  <c r="T212"/>
  <c r="R212"/>
  <c r="P212"/>
  <c r="BK212"/>
  <c r="J212"/>
  <c r="BE212"/>
  <c r="BI210"/>
  <c r="BH210"/>
  <c r="BG210"/>
  <c r="BF210"/>
  <c r="T210"/>
  <c r="R210"/>
  <c r="P210"/>
  <c r="BK210"/>
  <c r="J210"/>
  <c r="BE210"/>
  <c r="BI208"/>
  <c r="BH208"/>
  <c r="BG208"/>
  <c r="BF208"/>
  <c r="T208"/>
  <c r="T207"/>
  <c r="T206"/>
  <c r="R208"/>
  <c r="R207"/>
  <c r="R206"/>
  <c r="P208"/>
  <c r="P207"/>
  <c r="P206"/>
  <c r="BK208"/>
  <c r="BK207"/>
  <c r="J207"/>
  <c r="BK206"/>
  <c r="J206"/>
  <c r="J208"/>
  <c r="BE208"/>
  <c r="J69"/>
  <c r="J68"/>
  <c r="BI204"/>
  <c r="BH204"/>
  <c r="BG204"/>
  <c r="BF204"/>
  <c r="T204"/>
  <c r="T203"/>
  <c r="R204"/>
  <c r="R203"/>
  <c r="P204"/>
  <c r="P203"/>
  <c r="BK204"/>
  <c r="BK203"/>
  <c r="J203"/>
  <c r="J204"/>
  <c r="BE204"/>
  <c r="J67"/>
  <c r="BI199"/>
  <c r="BH199"/>
  <c r="BG199"/>
  <c r="BF199"/>
  <c r="T199"/>
  <c r="R199"/>
  <c r="P199"/>
  <c r="BK199"/>
  <c r="J199"/>
  <c r="BE199"/>
  <c r="BI195"/>
  <c r="BH195"/>
  <c r="BG195"/>
  <c r="BF195"/>
  <c r="T195"/>
  <c r="R195"/>
  <c r="P195"/>
  <c r="BK195"/>
  <c r="J195"/>
  <c r="BE195"/>
  <c r="BI191"/>
  <c r="BH191"/>
  <c r="BG191"/>
  <c r="BF191"/>
  <c r="T191"/>
  <c r="R191"/>
  <c r="P191"/>
  <c r="BK191"/>
  <c r="J191"/>
  <c r="BE191"/>
  <c r="BI189"/>
  <c r="BH189"/>
  <c r="BG189"/>
  <c r="BF189"/>
  <c r="T189"/>
  <c r="R189"/>
  <c r="P189"/>
  <c r="BK189"/>
  <c r="J189"/>
  <c r="BE189"/>
  <c r="BI187"/>
  <c r="BH187"/>
  <c r="BG187"/>
  <c r="BF187"/>
  <c r="T187"/>
  <c r="T186"/>
  <c r="R187"/>
  <c r="R186"/>
  <c r="P187"/>
  <c r="P186"/>
  <c r="BK187"/>
  <c r="BK186"/>
  <c r="J186"/>
  <c r="J187"/>
  <c r="BE187"/>
  <c r="J66"/>
  <c r="BI182"/>
  <c r="BH182"/>
  <c r="BG182"/>
  <c r="BF182"/>
  <c r="T182"/>
  <c r="R182"/>
  <c r="P182"/>
  <c r="BK182"/>
  <c r="J182"/>
  <c r="BE182"/>
  <c r="BI181"/>
  <c r="BH181"/>
  <c r="BG181"/>
  <c r="BF181"/>
  <c r="T181"/>
  <c r="R181"/>
  <c r="P181"/>
  <c r="BK181"/>
  <c r="J181"/>
  <c r="BE181"/>
  <c r="BI172"/>
  <c r="BH172"/>
  <c r="BG172"/>
  <c r="BF172"/>
  <c r="T172"/>
  <c r="R172"/>
  <c r="P172"/>
  <c r="BK172"/>
  <c r="J172"/>
  <c r="BE172"/>
  <c r="BI162"/>
  <c r="BH162"/>
  <c r="BG162"/>
  <c r="BF162"/>
  <c r="T162"/>
  <c r="T161"/>
  <c r="R162"/>
  <c r="R161"/>
  <c r="P162"/>
  <c r="P161"/>
  <c r="BK162"/>
  <c r="BK161"/>
  <c r="J161"/>
  <c r="J162"/>
  <c r="BE162"/>
  <c r="J65"/>
  <c r="BI158"/>
  <c r="BH158"/>
  <c r="BG158"/>
  <c r="BF158"/>
  <c r="T158"/>
  <c r="R158"/>
  <c r="P158"/>
  <c r="BK158"/>
  <c r="J158"/>
  <c r="BE158"/>
  <c r="BI154"/>
  <c r="BH154"/>
  <c r="BG154"/>
  <c r="BF154"/>
  <c r="T154"/>
  <c r="T153"/>
  <c r="R154"/>
  <c r="R153"/>
  <c r="P154"/>
  <c r="P153"/>
  <c r="BK154"/>
  <c r="BK153"/>
  <c r="J153"/>
  <c r="J154"/>
  <c r="BE154"/>
  <c r="J64"/>
  <c r="BI149"/>
  <c r="BH149"/>
  <c r="BG149"/>
  <c r="BF149"/>
  <c r="T149"/>
  <c r="T148"/>
  <c r="R149"/>
  <c r="R148"/>
  <c r="P149"/>
  <c r="P148"/>
  <c r="BK149"/>
  <c r="BK148"/>
  <c r="J148"/>
  <c r="J149"/>
  <c r="BE149"/>
  <c r="J63"/>
  <c r="BI143"/>
  <c r="BH143"/>
  <c r="BG143"/>
  <c r="BF143"/>
  <c r="T143"/>
  <c r="T142"/>
  <c r="R143"/>
  <c r="R142"/>
  <c r="P143"/>
  <c r="P142"/>
  <c r="BK143"/>
  <c r="BK142"/>
  <c r="J142"/>
  <c r="J143"/>
  <c r="BE143"/>
  <c r="J62"/>
  <c r="BI140"/>
  <c r="BH140"/>
  <c r="BG140"/>
  <c r="BF140"/>
  <c r="T140"/>
  <c r="R140"/>
  <c r="P140"/>
  <c r="BK140"/>
  <c r="J140"/>
  <c r="BE140"/>
  <c r="BI136"/>
  <c r="BH136"/>
  <c r="BG136"/>
  <c r="BF136"/>
  <c r="T136"/>
  <c r="R136"/>
  <c r="P136"/>
  <c r="BK136"/>
  <c r="J136"/>
  <c r="BE136"/>
  <c r="BI132"/>
  <c r="BH132"/>
  <c r="BG132"/>
  <c r="BF132"/>
  <c r="T132"/>
  <c r="R132"/>
  <c r="P132"/>
  <c r="BK132"/>
  <c r="J132"/>
  <c r="BE132"/>
  <c r="BI128"/>
  <c r="BH128"/>
  <c r="BG128"/>
  <c r="BF128"/>
  <c r="T128"/>
  <c r="R128"/>
  <c r="P128"/>
  <c r="BK128"/>
  <c r="J128"/>
  <c r="BE128"/>
  <c r="BI124"/>
  <c r="BH124"/>
  <c r="BG124"/>
  <c r="BF124"/>
  <c r="T124"/>
  <c r="R124"/>
  <c r="P124"/>
  <c r="BK124"/>
  <c r="J124"/>
  <c r="BE124"/>
  <c r="BI120"/>
  <c r="BH120"/>
  <c r="BG120"/>
  <c r="BF120"/>
  <c r="T120"/>
  <c r="R120"/>
  <c r="P120"/>
  <c r="BK120"/>
  <c r="J120"/>
  <c r="BE120"/>
  <c r="BI116"/>
  <c r="BH116"/>
  <c r="BG116"/>
  <c r="BF116"/>
  <c r="T116"/>
  <c r="R116"/>
  <c r="P116"/>
  <c r="BK116"/>
  <c r="J116"/>
  <c r="BE116"/>
  <c r="BI111"/>
  <c r="BH111"/>
  <c r="BG111"/>
  <c r="BF111"/>
  <c r="T111"/>
  <c r="R111"/>
  <c r="P111"/>
  <c r="BK111"/>
  <c r="J111"/>
  <c r="BE111"/>
  <c r="BI110"/>
  <c r="BH110"/>
  <c r="BG110"/>
  <c r="BF110"/>
  <c r="T110"/>
  <c r="R110"/>
  <c r="P110"/>
  <c r="BK110"/>
  <c r="J110"/>
  <c r="BE110"/>
  <c r="BI107"/>
  <c r="BH107"/>
  <c r="BG107"/>
  <c r="BF107"/>
  <c r="T107"/>
  <c r="R107"/>
  <c r="P107"/>
  <c r="BK107"/>
  <c r="J107"/>
  <c r="BE107"/>
  <c r="BI102"/>
  <c r="BH102"/>
  <c r="BG102"/>
  <c r="BF102"/>
  <c r="T102"/>
  <c r="R102"/>
  <c r="P102"/>
  <c r="BK102"/>
  <c r="J102"/>
  <c r="BE102"/>
  <c r="BI97"/>
  <c r="BH97"/>
  <c r="BG97"/>
  <c r="BF97"/>
  <c r="T97"/>
  <c r="R97"/>
  <c r="P97"/>
  <c r="BK97"/>
  <c r="J97"/>
  <c r="BE97"/>
  <c r="BI92"/>
  <c r="F37"/>
  <c i="1" r="BD56"/>
  <c i="3" r="BH92"/>
  <c r="F36"/>
  <c i="1" r="BC56"/>
  <c i="3" r="BG92"/>
  <c r="F35"/>
  <c i="1" r="BB56"/>
  <c i="3" r="BF92"/>
  <c r="J34"/>
  <c i="1" r="AW56"/>
  <c i="3" r="F34"/>
  <c i="1" r="BA56"/>
  <c i="3" r="T92"/>
  <c r="T91"/>
  <c r="T90"/>
  <c r="T89"/>
  <c r="R92"/>
  <c r="R91"/>
  <c r="R90"/>
  <c r="R89"/>
  <c r="P92"/>
  <c r="P91"/>
  <c r="P90"/>
  <c r="P89"/>
  <c i="1" r="AU56"/>
  <c i="3" r="BK92"/>
  <c r="BK91"/>
  <c r="J91"/>
  <c r="BK90"/>
  <c r="J90"/>
  <c r="BK89"/>
  <c r="J89"/>
  <c r="J59"/>
  <c r="J30"/>
  <c i="1" r="AG56"/>
  <c i="3" r="J92"/>
  <c r="BE92"/>
  <c r="J33"/>
  <c i="1" r="AV56"/>
  <c i="3" r="F33"/>
  <c i="1" r="AZ56"/>
  <c i="3" r="J61"/>
  <c r="J60"/>
  <c r="J86"/>
  <c r="J85"/>
  <c r="F85"/>
  <c r="F83"/>
  <c r="E81"/>
  <c r="J55"/>
  <c r="J54"/>
  <c r="F54"/>
  <c r="F52"/>
  <c r="E50"/>
  <c r="J39"/>
  <c r="J18"/>
  <c r="E18"/>
  <c r="F86"/>
  <c r="F55"/>
  <c r="J17"/>
  <c r="J12"/>
  <c r="J83"/>
  <c r="J52"/>
  <c r="E7"/>
  <c r="E79"/>
  <c r="E48"/>
  <c i="2" r="J37"/>
  <c r="J36"/>
  <c i="1" r="AY55"/>
  <c i="2" r="J35"/>
  <c i="1" r="AX55"/>
  <c i="2" r="BI114"/>
  <c r="BH114"/>
  <c r="BG114"/>
  <c r="BF114"/>
  <c r="T114"/>
  <c r="R114"/>
  <c r="P114"/>
  <c r="BK114"/>
  <c r="J114"/>
  <c r="BE114"/>
  <c r="BI113"/>
  <c r="BH113"/>
  <c r="BG113"/>
  <c r="BF113"/>
  <c r="T113"/>
  <c r="R113"/>
  <c r="P113"/>
  <c r="BK113"/>
  <c r="J113"/>
  <c r="BE113"/>
  <c r="BI111"/>
  <c r="BH111"/>
  <c r="BG111"/>
  <c r="BF111"/>
  <c r="T111"/>
  <c r="R111"/>
  <c r="P111"/>
  <c r="BK111"/>
  <c r="J111"/>
  <c r="BE111"/>
  <c r="BI109"/>
  <c r="BH109"/>
  <c r="BG109"/>
  <c r="BF109"/>
  <c r="T109"/>
  <c r="R109"/>
  <c r="P109"/>
  <c r="BK109"/>
  <c r="J109"/>
  <c r="BE109"/>
  <c r="BI107"/>
  <c r="BH107"/>
  <c r="BG107"/>
  <c r="BF107"/>
  <c r="T107"/>
  <c r="R107"/>
  <c r="P107"/>
  <c r="BK107"/>
  <c r="J107"/>
  <c r="BE107"/>
  <c r="BI106"/>
  <c r="BH106"/>
  <c r="BG106"/>
  <c r="BF106"/>
  <c r="T106"/>
  <c r="R106"/>
  <c r="P106"/>
  <c r="BK106"/>
  <c r="J106"/>
  <c r="BE106"/>
  <c r="BI105"/>
  <c r="BH105"/>
  <c r="BG105"/>
  <c r="BF105"/>
  <c r="T105"/>
  <c r="R105"/>
  <c r="P105"/>
  <c r="BK105"/>
  <c r="J105"/>
  <c r="BE105"/>
  <c r="BI103"/>
  <c r="BH103"/>
  <c r="BG103"/>
  <c r="BF103"/>
  <c r="T103"/>
  <c r="R103"/>
  <c r="P103"/>
  <c r="BK103"/>
  <c r="J103"/>
  <c r="BE103"/>
  <c r="BI101"/>
  <c r="BH101"/>
  <c r="BG101"/>
  <c r="BF101"/>
  <c r="T101"/>
  <c r="R101"/>
  <c r="P101"/>
  <c r="BK101"/>
  <c r="J101"/>
  <c r="BE101"/>
  <c r="BI99"/>
  <c r="BH99"/>
  <c r="BG99"/>
  <c r="BF99"/>
  <c r="T99"/>
  <c r="R99"/>
  <c r="P99"/>
  <c r="BK99"/>
  <c r="J99"/>
  <c r="BE99"/>
  <c r="BI97"/>
  <c r="BH97"/>
  <c r="BG97"/>
  <c r="BF97"/>
  <c r="T97"/>
  <c r="R97"/>
  <c r="P97"/>
  <c r="BK97"/>
  <c r="J97"/>
  <c r="BE97"/>
  <c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90"/>
  <c r="BH90"/>
  <c r="BG90"/>
  <c r="BF90"/>
  <c r="T90"/>
  <c r="R90"/>
  <c r="P90"/>
  <c r="BK90"/>
  <c r="J90"/>
  <c r="BE90"/>
  <c r="BI89"/>
  <c r="BH89"/>
  <c r="BG89"/>
  <c r="BF89"/>
  <c r="T89"/>
  <c r="T88"/>
  <c r="T87"/>
  <c r="R89"/>
  <c r="R88"/>
  <c r="R87"/>
  <c r="P89"/>
  <c r="P88"/>
  <c r="P87"/>
  <c r="BK89"/>
  <c r="BK88"/>
  <c r="J88"/>
  <c r="BK87"/>
  <c r="J87"/>
  <c r="J89"/>
  <c r="BE89"/>
  <c r="J63"/>
  <c r="J62"/>
  <c r="BI86"/>
  <c r="F37"/>
  <c i="1" r="BD55"/>
  <c i="2" r="BH86"/>
  <c r="F36"/>
  <c i="1" r="BC55"/>
  <c i="2" r="BG86"/>
  <c r="F35"/>
  <c i="1" r="BB55"/>
  <c i="2" r="BF86"/>
  <c r="J34"/>
  <c i="1" r="AW55"/>
  <c i="2" r="F34"/>
  <c i="1" r="BA55"/>
  <c i="2" r="T86"/>
  <c r="T85"/>
  <c r="T84"/>
  <c r="T83"/>
  <c r="R86"/>
  <c r="R85"/>
  <c r="R84"/>
  <c r="R83"/>
  <c r="P86"/>
  <c r="P85"/>
  <c r="P84"/>
  <c r="P83"/>
  <c i="1" r="AU55"/>
  <c i="2" r="BK86"/>
  <c r="BK85"/>
  <c r="J85"/>
  <c r="BK84"/>
  <c r="J84"/>
  <c r="BK83"/>
  <c r="J83"/>
  <c r="J59"/>
  <c r="J30"/>
  <c i="1" r="AG55"/>
  <c i="2" r="J86"/>
  <c r="BE86"/>
  <c r="J33"/>
  <c i="1" r="AV55"/>
  <c i="2" r="F33"/>
  <c i="1" r="AZ55"/>
  <c i="2" r="J61"/>
  <c r="J60"/>
  <c r="J80"/>
  <c r="J79"/>
  <c r="F79"/>
  <c r="F77"/>
  <c r="E75"/>
  <c r="J55"/>
  <c r="J54"/>
  <c r="F54"/>
  <c r="F52"/>
  <c r="E50"/>
  <c r="J39"/>
  <c r="J18"/>
  <c r="E18"/>
  <c r="F80"/>
  <c r="F55"/>
  <c r="J17"/>
  <c r="J12"/>
  <c r="J77"/>
  <c r="J52"/>
  <c r="E7"/>
  <c r="E73"/>
  <c r="E48"/>
  <c i="1" r="BD54"/>
  <c r="W33"/>
  <c r="BC54"/>
  <c r="W32"/>
  <c r="BB54"/>
  <c r="W31"/>
  <c r="BA54"/>
  <c r="W30"/>
  <c r="AZ54"/>
  <c r="W29"/>
  <c r="AY54"/>
  <c r="AX54"/>
  <c r="AW54"/>
  <c r="AK30"/>
  <c r="AV54"/>
  <c r="AK29"/>
  <c r="AU54"/>
  <c r="AT54"/>
  <c r="AS54"/>
  <c r="AG54"/>
  <c r="AK26"/>
  <c r="AT57"/>
  <c r="AN57"/>
  <c r="AT56"/>
  <c r="AN5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<sst xmlns="http://schemas.openxmlformats.org/spreadsheetml/2006/main">
  <si>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</si>
  <si>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</si>
  <si>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</si>
  <si>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</si>
  <si>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</si>
  <si>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{e146e3e6-c1a3-42cc-868a-25a40f419dd2}</t>
  </si>
  <si>
    <t>0,01</t>
  </si>
  <si>
    <t>21</t>
  </si>
  <si>
    <t>15</t>
  </si>
  <si>
    <t>REKAPITULACE STAVBY</t>
  </si>
  <si>
    <t xml:space="preserve">v ---  níže se nacházejí doplnkové a pomocné údaje k sestavám  --- v</t>
  </si>
  <si>
    <t>Návod na vyplnění</t>
  </si>
  <si>
    <t>Kód:</t>
  </si>
  <si>
    <t>MASN09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</si>
  <si>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</si>
  <si>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</si>
  <si>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Stodská nem, Spojovací krček , Výměna ležatých rozvodů</t>
  </si>
  <si>
    <t>KSO:</t>
  </si>
  <si>
    <t/>
  </si>
  <si>
    <t>CC-CZ:</t>
  </si>
  <si>
    <t>Místo:</t>
  </si>
  <si>
    <t xml:space="preserve"> </t>
  </si>
  <si>
    <t>Datum:</t>
  </si>
  <si>
    <t>17. 9. 2019</t>
  </si>
  <si>
    <t>Zadavatel:</t>
  </si>
  <si>
    <t>IČ:</t>
  </si>
  <si>
    <t>Stodská nemocnice a.s.</t>
  </si>
  <si>
    <t>DIČ:</t>
  </si>
  <si>
    <t>Uchazeč:</t>
  </si>
  <si>
    <t>Vyplň údaj</t>
  </si>
  <si>
    <t>Projektant:</t>
  </si>
  <si>
    <t>Mastný - architektonicko projektová kancelář</t>
  </si>
  <si>
    <t>True</t>
  </si>
  <si>
    <t>Zpracovatel:</t>
  </si>
  <si>
    <t>Straka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</si>
  <si>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</si>
  <si>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</si>
  <si>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</si>
  <si>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</si>
  <si>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</si>
  <si>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</si>
  <si>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</si>
  <si>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</si>
  <si>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</si>
  <si>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</si>
  <si>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</si>
  <si>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</si>
  <si>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</si>
  <si>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</si>
  <si>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</si>
  <si>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</si>
  <si>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</si>
  <si>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</si>
  <si>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</si>
  <si>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</si>
  <si>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</si>
  <si>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</si>
  <si>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</si>
  <si>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</si>
  <si>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</si>
  <si>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</si>
  <si>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</si>
  <si>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</si>
  <si>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</si>
  <si>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</si>
  <si>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</si>
  <si>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</si>
  <si>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</si>
  <si>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</si>
  <si>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</si>
  <si>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</si>
  <si>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</si>
  <si>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</si>
  <si>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</si>
  <si>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</si>
  <si>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</si>
  <si>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MASN0901</t>
  </si>
  <si>
    <t>Zdravotní technika</t>
  </si>
  <si>
    <t>STA</t>
  </si>
  <si>
    <t>1</t>
  </si>
  <si>
    <t>{9ec616a7-deee-4556-9034-ea370cca3418}</t>
  </si>
  <si>
    <t>2</t>
  </si>
  <si>
    <t>MASN0902</t>
  </si>
  <si>
    <t>Stavební práce pro výměnu ležatého potrubí</t>
  </si>
  <si>
    <t>{fdb1b488-0ac2-4c32-9b38-f353eec59d2e}</t>
  </si>
  <si>
    <t>MASN0903</t>
  </si>
  <si>
    <t>VON</t>
  </si>
  <si>
    <t>{72a7537f-ddd6-41db-bdd6-3394bcd39cc0}</t>
  </si>
  <si>
    <t>KRYCÍ LIST SOUPISU PRACÍ</t>
  </si>
  <si>
    <t>Objekt:</t>
  </si>
  <si>
    <t>MASN0901 - Zdravotní technika</t>
  </si>
  <si>
    <t>REKAPITULACE ČLENĚNÍ SOUPISU PRACÍ</t>
  </si>
  <si>
    <t>Kód dílu - Popis</t>
  </si>
  <si>
    <t>Cena celkem [CZK]</t>
  </si>
  <si>
    <t>-1</t>
  </si>
  <si>
    <t>HSV - Práce a dodávky HSV</t>
  </si>
  <si>
    <t xml:space="preserve">    8 - Trubní vedení</t>
  </si>
  <si>
    <t>PSV - Práce a dodávky PSV</t>
  </si>
  <si>
    <t xml:space="preserve">    721 - Zdravotechnika - vnitřní kanalizace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</si>
  <si>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</si>
  <si>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</si>
  <si>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</si>
  <si>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</si>
  <si>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</si>
  <si>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</si>
  <si>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</si>
  <si>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</si>
  <si>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</si>
  <si>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</si>
  <si>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</si>
  <si>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</si>
  <si>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</si>
  <si>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</si>
  <si>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</si>
  <si>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</si>
  <si>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8</t>
  </si>
  <si>
    <t>Trubní vedení</t>
  </si>
  <si>
    <t>K</t>
  </si>
  <si>
    <t>899722113</t>
  </si>
  <si>
    <t>Krytí potrubí z plastů výstražnou fólií z PVC šířky 34cm</t>
  </si>
  <si>
    <t>m</t>
  </si>
  <si>
    <t>CS ÚRS 2019 01</t>
  </si>
  <si>
    <t>4</t>
  </si>
  <si>
    <t>1305824188</t>
  </si>
  <si>
    <t>PSV</t>
  </si>
  <si>
    <t>Práce a dodávky PSV</t>
  </si>
  <si>
    <t>721</t>
  </si>
  <si>
    <t>Zdravotechnika - vnitřní kanalizace</t>
  </si>
  <si>
    <t>721110806</t>
  </si>
  <si>
    <t>Demontáž potrubí z kameninových trub normálních nebo kyselinovzdorných přes 100 do DN 200</t>
  </si>
  <si>
    <t>16</t>
  </si>
  <si>
    <t>1363926197</t>
  </si>
  <si>
    <t>3</t>
  </si>
  <si>
    <t>721110963</t>
  </si>
  <si>
    <t>Opravy odpadního potrubí kameninového propojení dosavadního potrubí DN 150</t>
  </si>
  <si>
    <t>kus</t>
  </si>
  <si>
    <t>-1964723514</t>
  </si>
  <si>
    <t>721140802</t>
  </si>
  <si>
    <t>Demontáž potrubí z litinových trub odpadních nebo dešťových do DN 100</t>
  </si>
  <si>
    <t>1115298355</t>
  </si>
  <si>
    <t>5</t>
  </si>
  <si>
    <t>721140917</t>
  </si>
  <si>
    <t>Opravy odpadního potrubí litinového propojení dosavadního potrubí DN 150</t>
  </si>
  <si>
    <t>432509831</t>
  </si>
  <si>
    <t>6</t>
  </si>
  <si>
    <t>721171915</t>
  </si>
  <si>
    <t>Opravy odpadního potrubí plastového propojení dosavadního potrubí DN 110</t>
  </si>
  <si>
    <t>-1314537049</t>
  </si>
  <si>
    <t>7</t>
  </si>
  <si>
    <t>721171917</t>
  </si>
  <si>
    <t>Opravy odpadního potrubí plastového propojení dosavadního potrubí DN 140</t>
  </si>
  <si>
    <t>1722932753</t>
  </si>
  <si>
    <t>721173401</t>
  </si>
  <si>
    <t>Potrubí z plastových trub PVC SN4 svodné (ležaté) DN 110</t>
  </si>
  <si>
    <t>-759829707</t>
  </si>
  <si>
    <t>PSC</t>
  </si>
  <si>
    <t xml:space="preserve">Poznámka k souboru cen:_x000d_
1. Cenami -3315 až -3317 se oceňuje svislé potrubí od střešního vtoku po čisticí kus._x000d_
2. Ochrany odpadního a připojovacího potrubí z plastových trub se oceňují cenami souboru cen 722 18- . . Ochrana potrubí, části A 02._x000d_
</t>
  </si>
  <si>
    <t>9</t>
  </si>
  <si>
    <t>721173402</t>
  </si>
  <si>
    <t>Potrubí z plastových trub PVC SN4 svodné (ležaté) DN 125</t>
  </si>
  <si>
    <t>-1728138401</t>
  </si>
  <si>
    <t>10</t>
  </si>
  <si>
    <t>721173403</t>
  </si>
  <si>
    <t>Potrubí z plastových trub PVC SN4 svodné (ležaté) DN 160</t>
  </si>
  <si>
    <t>1647931730</t>
  </si>
  <si>
    <t>11</t>
  </si>
  <si>
    <t>721174025</t>
  </si>
  <si>
    <t>Potrubí z plastových trub polypropylenové odpadní (svislé) DN 110</t>
  </si>
  <si>
    <t>-1794541798</t>
  </si>
  <si>
    <t>12</t>
  </si>
  <si>
    <t>721174026</t>
  </si>
  <si>
    <t>Potrubí z plastových trub polypropylenové odpadní (svislé) DN 125</t>
  </si>
  <si>
    <t>-1086561194</t>
  </si>
  <si>
    <t>13</t>
  </si>
  <si>
    <t>721211403</t>
  </si>
  <si>
    <t xml:space="preserve">Podlahové vpusti s vodorovným odtokem DN 50/75 se spec.zápach. uzávěrkou </t>
  </si>
  <si>
    <t>-194717550</t>
  </si>
  <si>
    <t>14</t>
  </si>
  <si>
    <t>721234137</t>
  </si>
  <si>
    <t xml:space="preserve">Čistící tvarovka s hladkým koncem DN 110 pro plast potrubí </t>
  </si>
  <si>
    <t>1130072090</t>
  </si>
  <si>
    <t>721290111</t>
  </si>
  <si>
    <t>Zkouška těsnosti kanalizace v objektech vodou do DN 125</t>
  </si>
  <si>
    <t>1338627604</t>
  </si>
  <si>
    <t xml:space="preserve">Poznámka k souboru cen:_x000d_
1. V ceně -0123 není započteno dodání média; jeho dodávka se oceňuje ve specifikaci._x000d_
</t>
  </si>
  <si>
    <t>721290112</t>
  </si>
  <si>
    <t>Zkouška těsnosti kanalizace v objektech vodou DN 150 nebo DN 200</t>
  </si>
  <si>
    <t>-944699906</t>
  </si>
  <si>
    <t>17</t>
  </si>
  <si>
    <t>721290113</t>
  </si>
  <si>
    <t>Zkouška těsnosti kanalizace v objektech vodou DN 250 nebo DN 300</t>
  </si>
  <si>
    <t>-952385594</t>
  </si>
  <si>
    <t>18</t>
  </si>
  <si>
    <t>721300922</t>
  </si>
  <si>
    <t>Pročištění ležatých svodů do DN 300</t>
  </si>
  <si>
    <t>868134463</t>
  </si>
  <si>
    <t>19</t>
  </si>
  <si>
    <t>998721102</t>
  </si>
  <si>
    <t>Přesun hmot pro vnitřní kanalizace stanovený z hmotnosti přesunovaného materiálu vodorovná dopravní vzdálenost do 50 m v objektech výšky přes 6 do 12 m</t>
  </si>
  <si>
    <t>t</t>
  </si>
  <si>
    <t>1100677084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</si>
  <si>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</si>
  <si>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MASN0902 - Stavební práce pro výměnu ležatého potrubí</t>
  </si>
  <si>
    <t xml:space="preserve">    1 - Zemní práce</t>
  </si>
  <si>
    <t xml:space="preserve">    2 - Zakládání</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</si>
  <si>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</si>
  <si>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</si>
  <si>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</si>
  <si>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</si>
  <si>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</si>
  <si>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 xml:space="preserve">    711 - Izolace proti vodě, vlhkosti a plynům</t>
  </si>
  <si>
    <t>Zemní práce</t>
  </si>
  <si>
    <t>132201201</t>
  </si>
  <si>
    <t>Hloubení zapažených i nezapažených rýh šířky přes 600 do 2 000 mm s urovnáním dna do předepsaného profilu a spádu v hornině tř. 3 do 100 m3</t>
  </si>
  <si>
    <t>m3</t>
  </si>
  <si>
    <t>481458066</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</si>
  <si>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</si>
  <si>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VV</t>
  </si>
  <si>
    <t>výkop vně obj.</t>
  </si>
  <si>
    <t>(1,5+1+1)*0,9*1,5</t>
  </si>
  <si>
    <t>Součet</t>
  </si>
  <si>
    <t>132201209</t>
  </si>
  <si>
    <t>Hloubení zapažených i nezapažených rýh šířky přes 600 do 2 000 mm s urovnáním dna do předepsaného profilu a spádu v hornině tř. 3 Příplatek k cenám za lepivost horniny tř. 3</t>
  </si>
  <si>
    <t>-1916879324</t>
  </si>
  <si>
    <t>4,73*0,5</t>
  </si>
  <si>
    <t>50%</t>
  </si>
  <si>
    <t>139711101</t>
  </si>
  <si>
    <t>Vykopávka v uzavřených prostorách s naložením výkopku na dopravní prostředek v hornině tř. 1 až 4</t>
  </si>
  <si>
    <t>846221829</t>
  </si>
  <si>
    <t xml:space="preserve">Poznámka k souboru cen:_x000d_
1. V cenách nejsou započteny náklady na podchycení stavebních konstrukcí a případné odvětrávání pracovního prostoru._x000d_
</t>
  </si>
  <si>
    <t>výkop pro LK uvnitř</t>
  </si>
  <si>
    <t>(30+84+42-3,5)*0,6*(1,5+0,8)/2</t>
  </si>
  <si>
    <t>162201211</t>
  </si>
  <si>
    <t>Vodorovné přemístění výkopku nebo sypaniny stavebním kolečkem s naložením a vyprázdněním kolečka na hromady nebo do dopravního prostředku na vzdálenost do 10 m z horniny tř. 1 až 4</t>
  </si>
  <si>
    <t>-380359295</t>
  </si>
  <si>
    <t>32,74+9,36</t>
  </si>
  <si>
    <t>162201219</t>
  </si>
  <si>
    <t>Vodorovné přemístění výkopku nebo sypaniny stavebním kolečkem s naložením a vyprázdněním kolečka na hromady nebo do dopravního prostředku na vzdálenost do 10 m z horniny Příplatek k ceně za každých dalších 10 m</t>
  </si>
  <si>
    <t>1789806056</t>
  </si>
  <si>
    <t>162701105</t>
  </si>
  <si>
    <t>Vodorovné přemístění výkopku nebo sypaniny po suchu na obvyklém dopravním prostředku, bez naložení výkopku, avšak se složením bez rozhrnutí z horniny tř. 1 až 4 na vzdálenost přes 9 000 do 10 000 m</t>
  </si>
  <si>
    <t>-40116604</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</si>
  <si>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</si>
  <si>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42,1</t>
  </si>
  <si>
    <t>4,73-3,47</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</si>
  <si>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</si>
  <si>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</si>
  <si>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734270453</t>
  </si>
  <si>
    <t>43,36*5</t>
  </si>
  <si>
    <t>171201201</t>
  </si>
  <si>
    <t>Uložení sypaniny na skládky</t>
  </si>
  <si>
    <t>-1223747759</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</si>
  <si>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</si>
  <si>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43,36</t>
  </si>
  <si>
    <t>171201211</t>
  </si>
  <si>
    <t>Poplatek za uložení stavebního odpadu na skládce (skládkovné) zeminy a kameniva zatříděného do Katalogu odpadů pod kódem 170 504</t>
  </si>
  <si>
    <t>1637836005</t>
  </si>
  <si>
    <t xml:space="preserve">Poznámka k souboru cen:_x000d_
1. Ceny uvedené v souboru cen lze po dohodě upravit podle místních podmínek._x000d_
</t>
  </si>
  <si>
    <t>43,36*1,8</t>
  </si>
  <si>
    <t>174101101</t>
  </si>
  <si>
    <t>Zásyp sypaninou z jakékoliv horniny s uložením výkopku ve vrstvách se zhutněním jam, šachet, rýh nebo kolem objektů v těchto vykopávkách</t>
  </si>
  <si>
    <t>-1704204526</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</si>
  <si>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</si>
  <si>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4,73-0,98-0,28</t>
  </si>
  <si>
    <t>174101102</t>
  </si>
  <si>
    <t>Zásyp sypaninou z jakékoliv horniny s uložením výkopku ve vrstvách se zhutněním v uzavřených prostorách s urovnáním povrchu zásypu</t>
  </si>
  <si>
    <t>-1129975615</t>
  </si>
  <si>
    <t>105,23-32,74-9,36</t>
  </si>
  <si>
    <t>175111101</t>
  </si>
  <si>
    <t>Obsypání potrubí ručně sypaninou z vhodných hornin tř. 1 až 4 nebo materiálem připraveným podél výkopu ve vzdálenosti do 3 m od jeho kraje, pro jakoukoliv hloubku výkopu a míru zhutnění bez prohození sypaniny sítem</t>
  </si>
  <si>
    <t>-155185842</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</si>
  <si>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</si>
  <si>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(30+84+42)*0,6*0,35</t>
  </si>
  <si>
    <t>M</t>
  </si>
  <si>
    <t>58331200</t>
  </si>
  <si>
    <t>štěrkopísek netříděný zásypový</t>
  </si>
  <si>
    <t>1565366317</t>
  </si>
  <si>
    <t>32,76*2 'Přepočtené koeficientem množství</t>
  </si>
  <si>
    <t>Zakládání</t>
  </si>
  <si>
    <t>273313611</t>
  </si>
  <si>
    <t>Základy z betonu prostého desky z betonu kamenem neprokládaného tř. C 16/20</t>
  </si>
  <si>
    <t>505184880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</si>
  <si>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</si>
  <si>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15,42</t>
  </si>
  <si>
    <t>podkl.bet.dle vybourání</t>
  </si>
  <si>
    <t>Vodorovné konstrukce</t>
  </si>
  <si>
    <t>451573111</t>
  </si>
  <si>
    <t>Lože pod potrubí, stoky a drobné objekty v otevřeném výkopu z písku a štěrkopísku do 63 mm</t>
  </si>
  <si>
    <t>-1560947192</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</si>
  <si>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</si>
  <si>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(30+84+42)*0,6*0,1</t>
  </si>
  <si>
    <t>Úpravy povrchů, podlahy a osazování výplní</t>
  </si>
  <si>
    <t>631312141</t>
  </si>
  <si>
    <t>Doplnění dosavadních mazanin prostým betonem s dodáním hmot, bez potěru, plochy jednotlivě rýh v dosavadních mazaninách</t>
  </si>
  <si>
    <t>1905001330</t>
  </si>
  <si>
    <t>10,28</t>
  </si>
  <si>
    <t>dle vybourání</t>
  </si>
  <si>
    <t>631362021</t>
  </si>
  <si>
    <t>Výztuž mazanin ze svařovaných sítí z drátů typu KARI</t>
  </si>
  <si>
    <t>-546383828</t>
  </si>
  <si>
    <t>4,44/1000*(33,6+10,5+28+13,6+10,6)*1*1,1</t>
  </si>
  <si>
    <t>Ostatní konstrukce a práce, bourání</t>
  </si>
  <si>
    <t>965043441</t>
  </si>
  <si>
    <t>Bourání mazanin betonových s potěrem nebo teracem tl. do 150 mm, plochy přes 4 m2</t>
  </si>
  <si>
    <t>1172322644</t>
  </si>
  <si>
    <t xml:space="preserve">vrchní mazanina 12 cm </t>
  </si>
  <si>
    <t>(3+0,8+6,6+5,5+0,5+6,5+3,6+0,8+2,5+3,8)*1*0,12</t>
  </si>
  <si>
    <t>sv. č. 1,8,9,6,7,10</t>
  </si>
  <si>
    <t>(6,8+0,8+1,1+1,8)*1*0,12</t>
  </si>
  <si>
    <t>sv.č. 3,5</t>
  </si>
  <si>
    <t>(1,1+3,6+1,6+1,5+10,6+1,7+1,6+6,3)*1*0,12</t>
  </si>
  <si>
    <t>sv.č. 13,15,16,19,20</t>
  </si>
  <si>
    <t>(8,9+0,7+4)*1*0,12</t>
  </si>
  <si>
    <t>-1860473283</t>
  </si>
  <si>
    <t>podkl.beton 16 cm</t>
  </si>
  <si>
    <t>33,6*1*0,16</t>
  </si>
  <si>
    <t>10,5*1*0,16</t>
  </si>
  <si>
    <t>28*1*0,16</t>
  </si>
  <si>
    <t>13,6*1*0,16</t>
  </si>
  <si>
    <t>(0,8+1,7+0,8+0,5+0,4+4,5+1+0,9)*1*0,16</t>
  </si>
  <si>
    <t>ČÁST.KDE JE VRCHNÍ MAZANINA VYBOURANÁ</t>
  </si>
  <si>
    <t>20</t>
  </si>
  <si>
    <t>965049112</t>
  </si>
  <si>
    <t>Bourání mazanin Příplatek k cenám za bourání mazanin betonových se svařovanou sítí, tl. přes 100 mm</t>
  </si>
  <si>
    <t>-1330663039</t>
  </si>
  <si>
    <t>971042361</t>
  </si>
  <si>
    <t>Vybourání otvorů v betonových příčkách a zdech základových nebo nadzákladových plochy do 0,09 m2, tl. do 600 mm</t>
  </si>
  <si>
    <t>1766843896</t>
  </si>
  <si>
    <t>PROBOURÁNÍ ZÁKLADŮ</t>
  </si>
  <si>
    <t>2+4</t>
  </si>
  <si>
    <t>997</t>
  </si>
  <si>
    <t>Přesun sutě</t>
  </si>
  <si>
    <t>22</t>
  </si>
  <si>
    <t>997013111</t>
  </si>
  <si>
    <t>Vnitrostaveništní doprava suti a vybouraných hmot vodorovně do 50 m svisle s použitím mechanizace pro budovy a haly výšky do 6 m</t>
  </si>
  <si>
    <t>-66650768</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</si>
  <si>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</si>
  <si>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23</t>
  </si>
  <si>
    <t>997013501</t>
  </si>
  <si>
    <t>Odvoz suti a vybouraných hmot na skládku nebo meziskládku se složením, na vzdálenost do 1 km</t>
  </si>
  <si>
    <t>-1957853479</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</si>
  <si>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</si>
  <si>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24</t>
  </si>
  <si>
    <t>997013509</t>
  </si>
  <si>
    <t>Odvoz suti a vybouraných hmot na skládku nebo meziskládku se složením, na vzdálenost Příplatek k ceně za každý další i započatý 1 km přes 1 km</t>
  </si>
  <si>
    <t>-1307696082</t>
  </si>
  <si>
    <t>57,55*14</t>
  </si>
  <si>
    <t>25</t>
  </si>
  <si>
    <t>997013801</t>
  </si>
  <si>
    <t>Poplatek za uložení stavebního odpadu na skládce (skládkovné) z prostého betonu zatříděného do Katalogu odpadů pod kódem 170 101</t>
  </si>
  <si>
    <t>491056266</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</si>
  <si>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</si>
  <si>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57,55-24,6</t>
  </si>
  <si>
    <t>26</t>
  </si>
  <si>
    <t>997013802</t>
  </si>
  <si>
    <t>Poplatek za uložení stavebního odpadu na skládce (skládkovné) z armovaného betonu zatříděného do Katalogu odpadů pod kódem 170 101</t>
  </si>
  <si>
    <t>-1594538249</t>
  </si>
  <si>
    <t>10,25*2,4</t>
  </si>
  <si>
    <t>998</t>
  </si>
  <si>
    <t>Přesun hmot</t>
  </si>
  <si>
    <t>27</t>
  </si>
  <si>
    <t>998017001</t>
  </si>
  <si>
    <t>Přesun hmot pro budovy občanské výstavby, bydlení, výrobu a služby s omezením mechanizace vodorovná dopravní vzdálenost do 100 m pro budovy s jakoukoliv nosnou konstrukcí výšky do 6 m</t>
  </si>
  <si>
    <t>-1051771956</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</si>
  <si>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</si>
  <si>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711</t>
  </si>
  <si>
    <t>Izolace proti vodě, vlhkosti a plynům</t>
  </si>
  <si>
    <t>28</t>
  </si>
  <si>
    <t>711111001</t>
  </si>
  <si>
    <t>Provedení izolace proti zemní vlhkosti natěradly a tmely za studena na ploše vodorovné V nátěrem penetračním</t>
  </si>
  <si>
    <t>m2</t>
  </si>
  <si>
    <t>764004862</t>
  </si>
  <si>
    <t xml:space="preserve">Poznámka k souboru cen:_x000d_
1. Izolace plochy jednotlivě do 10 m2 se oceňují skladebně cenou příslušné izolace a cenou 711 19-9095 Příplatek za plochu do 10 m2._x000d_
</t>
  </si>
  <si>
    <t>29</t>
  </si>
  <si>
    <t>11163150</t>
  </si>
  <si>
    <t>lak penetrační asfaltový</t>
  </si>
  <si>
    <t>32</t>
  </si>
  <si>
    <t>526480814</t>
  </si>
  <si>
    <t>96,3*0,0003 'Přepočtené koeficientem množství</t>
  </si>
  <si>
    <t>30</t>
  </si>
  <si>
    <t>711131811</t>
  </si>
  <si>
    <t>Odstranění izolace proti zemní vlhkosti na ploše vodorovné V</t>
  </si>
  <si>
    <t>720925539</t>
  </si>
  <si>
    <t xml:space="preserve">Poznámka k souboru cen:_x000d_
1. Ceny se používají pro odstranění hydroizolačních pásů a folií bez rozlišení tloušťky a počtu vrstev._x000d_
</t>
  </si>
  <si>
    <t>33,6*1</t>
  </si>
  <si>
    <t>10,5*1</t>
  </si>
  <si>
    <t>28*1</t>
  </si>
  <si>
    <t>13,6*1</t>
  </si>
  <si>
    <t>10,6*1</t>
  </si>
  <si>
    <t>31</t>
  </si>
  <si>
    <t>711141559</t>
  </si>
  <si>
    <t>Provedení izolace proti zemní vlhkosti pásy přitavením NAIP na ploše vodorovné V</t>
  </si>
  <si>
    <t>-1802117397</t>
  </si>
  <si>
    <t xml:space="preserve">Poznámka k souboru cen:_x000d_
1. Izolace plochy jednotlivě do 10 m2 se oceňují skladebně cenou příslušné izolace a cenou 711 19-9097 Příplatek za plochu do 10 m2._x000d_
</t>
  </si>
  <si>
    <t>62853004</t>
  </si>
  <si>
    <t>pás asfaltový natavitelný modifikovaný SBS tl 4,0mm s vložkou ze skleněné tkaniny a spalitelnou PE fólií nebo jemnozrnný minerálním posypem na horním povrchu</t>
  </si>
  <si>
    <t>300033120</t>
  </si>
  <si>
    <t>96,3*1,15 'Přepočtené koeficientem množství</t>
  </si>
  <si>
    <t>33</t>
  </si>
  <si>
    <t>711745567</t>
  </si>
  <si>
    <t>Provedení detailů pásy přitavením spojů NAIP</t>
  </si>
  <si>
    <t>1702192600</t>
  </si>
  <si>
    <t>(33,6+10,5+28+13,6+10,6)*2</t>
  </si>
  <si>
    <t>34</t>
  </si>
  <si>
    <t>998711101</t>
  </si>
  <si>
    <t>Přesun hmot pro izolace proti vodě, vlhkosti a plynům stanovený z hmotnosti přesunovaného materiálu vodorovná dopravní vzdálenost do 50 m v objektech výšky do 6 m</t>
  </si>
  <si>
    <t>164193325</t>
  </si>
  <si>
    <t>35</t>
  </si>
  <si>
    <t>998711181</t>
  </si>
  <si>
    <t>Přesun hmot pro izolace proti vodě, vlhkosti a plynům stanovený z hmotnosti přesunovaného materiálu Příplatek k cenám za přesun prováděný bez použití mechanizace pro jakoukoliv výšku objektu</t>
  </si>
  <si>
    <t>-968141069</t>
  </si>
  <si>
    <t>MASN0903 - VON</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</si>
  <si>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</si>
  <si>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</si>
  <si>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</si>
  <si>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</si>
  <si>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</si>
  <si>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t>
  </si>
  <si>
    <t>Vedlejší rozpočtové náklady</t>
  </si>
  <si>
    <t>VRN1</t>
  </si>
  <si>
    <t>Průzkumné, geodetické a projektové práce</t>
  </si>
  <si>
    <t>013254000</t>
  </si>
  <si>
    <t>Dokumentace skutečného provedení stavby</t>
  </si>
  <si>
    <t>1024</t>
  </si>
  <si>
    <t>-1844716313</t>
  </si>
  <si>
    <t>VRN3</t>
  </si>
  <si>
    <t>Zařízení staveniště</t>
  </si>
  <si>
    <t>030001000</t>
  </si>
  <si>
    <t>395960261</t>
  </si>
  <si>
    <t>VRN4</t>
  </si>
  <si>
    <t>Inženýrská činnost</t>
  </si>
  <si>
    <t>041403000</t>
  </si>
  <si>
    <t>Koordinátor BOZP na staveništi</t>
  </si>
  <si>
    <t>130234424</t>
  </si>
  <si>
    <t>043002000</t>
  </si>
  <si>
    <t>Zkoušky a ostatní měření</t>
  </si>
  <si>
    <t>314965600</t>
  </si>
  <si>
    <t>VRN7</t>
  </si>
  <si>
    <t>Provozní vlivy</t>
  </si>
  <si>
    <t>071002000</t>
  </si>
  <si>
    <t>Provoz investora, třetích osob</t>
  </si>
  <si>
    <t>545458016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</si>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</sst>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3">
    <numFmt numFmtId="164" formatCode="#,##0.00%"/>
    <numFmt numFmtId="165" formatCode="dd\.mm\.yyyy"/>
    <numFmt numFmtId="166" formatCode="#,##0.00000"/>
  </numFmts>
  <fonts count="41">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0" fillId="0" borderId="0" applyNumberFormat="0" applyFill="0" applyBorder="0" applyAlignment="0" applyProtection="0"/>
  </cellStyleXfs>
  <cellXfs count="34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6"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6" fillId="0" borderId="0" xfId="0" applyNumberFormat="1"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horizontal="lef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4" xfId="0" applyFont="1" applyBorder="1" applyAlignment="1">
      <alignment vertical="center"/>
    </xf>
    <xf numFmtId="0" fontId="18"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righ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3"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4" fillId="0" borderId="4"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4" fillId="0" borderId="0" xfId="0" applyFont="1" applyAlignment="1">
      <alignment horizontal="lef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0" fillId="4" borderId="0" xfId="0" applyFont="1" applyFill="1" applyAlignment="1" applyProtection="1">
      <alignment horizontal="right" vertical="center"/>
    </xf>
    <xf numFmtId="0" fontId="28" fillId="0" borderId="0" xfId="0" applyFont="1" applyAlignment="1" applyProtection="1">
      <alignment horizontal="left" vertical="center"/>
    </xf>
    <xf numFmtId="0" fontId="5" fillId="0" borderId="4" xfId="0" applyFont="1" applyBorder="1" applyAlignment="1" applyProtection="1">
      <alignment vertical="center"/>
    </xf>
    <xf numFmtId="0" fontId="5" fillId="0" borderId="0" xfId="0" applyFont="1" applyAlignment="1" applyProtection="1">
      <alignment vertical="center"/>
    </xf>
    <xf numFmtId="0" fontId="5" fillId="0" borderId="21" xfId="0" applyFont="1" applyBorder="1" applyAlignment="1" applyProtection="1">
      <alignment horizontal="left" vertical="center"/>
    </xf>
    <xf numFmtId="0" fontId="5" fillId="0" borderId="21" xfId="0" applyFont="1" applyBorder="1" applyAlignment="1" applyProtection="1">
      <alignment vertical="center"/>
    </xf>
    <xf numFmtId="0" fontId="5" fillId="0" borderId="21" xfId="0" applyFont="1" applyBorder="1" applyAlignment="1" applyProtection="1">
      <alignment vertical="center"/>
      <protection locked="0"/>
    </xf>
    <xf numFmtId="4" fontId="5" fillId="0" borderId="21" xfId="0" applyNumberFormat="1" applyFont="1" applyBorder="1" applyAlignment="1" applyProtection="1">
      <alignment vertical="center"/>
    </xf>
    <xf numFmtId="0" fontId="5" fillId="0" borderId="4" xfId="0" applyFont="1" applyBorder="1" applyAlignment="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protection locked="0"/>
    </xf>
    <xf numFmtId="0" fontId="20"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2" fillId="0" borderId="0" xfId="0" applyNumberFormat="1" applyFont="1" applyAlignment="1" applyProtection="1"/>
    <xf numFmtId="166" fontId="29" fillId="0" borderId="13" xfId="0" applyNumberFormat="1" applyFont="1" applyBorder="1" applyAlignment="1" applyProtection="1"/>
    <xf numFmtId="166" fontId="29" fillId="0" borderId="14" xfId="0" applyNumberFormat="1" applyFont="1" applyBorder="1" applyAlignment="1" applyProtection="1"/>
    <xf numFmtId="4" fontId="18"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4"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30" fillId="0" borderId="0" xfId="0" applyFont="1" applyAlignment="1" applyProtection="1">
      <alignment horizontal="left" vertical="center"/>
    </xf>
    <xf numFmtId="0" fontId="31" fillId="0" borderId="0" xfId="0" applyFont="1" applyAlignment="1" applyProtection="1">
      <alignment vertical="center" wrapText="1"/>
    </xf>
    <xf numFmtId="0" fontId="0" fillId="0" borderId="15"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2" fillId="0" borderId="23" xfId="0" applyFont="1" applyBorder="1" applyAlignment="1" applyProtection="1">
      <alignment horizontal="center" vertical="center"/>
    </xf>
    <xf numFmtId="49" fontId="32" fillId="0" borderId="23" xfId="0" applyNumberFormat="1" applyFont="1" applyBorder="1" applyAlignment="1" applyProtection="1">
      <alignment horizontal="left" vertical="center" wrapText="1"/>
    </xf>
    <xf numFmtId="0" fontId="32" fillId="0" borderId="23" xfId="0" applyFont="1" applyBorder="1" applyAlignment="1" applyProtection="1">
      <alignment horizontal="left" vertical="center" wrapText="1"/>
    </xf>
    <xf numFmtId="0" fontId="32" fillId="0" borderId="23" xfId="0" applyFont="1" applyBorder="1" applyAlignment="1" applyProtection="1">
      <alignment horizontal="center" vertical="center" wrapText="1"/>
    </xf>
    <xf numFmtId="4" fontId="32" fillId="0" borderId="23" xfId="0" applyNumberFormat="1" applyFont="1" applyBorder="1" applyAlignment="1" applyProtection="1">
      <alignment vertical="center"/>
    </xf>
    <xf numFmtId="4" fontId="32" fillId="2" borderId="23" xfId="0" applyNumberFormat="1" applyFont="1" applyFill="1" applyBorder="1" applyAlignment="1" applyProtection="1">
      <alignment vertical="center"/>
      <protection locked="0"/>
    </xf>
    <xf numFmtId="0" fontId="32" fillId="0" borderId="4" xfId="0" applyFont="1" applyBorder="1" applyAlignment="1">
      <alignment vertical="center"/>
    </xf>
    <xf numFmtId="0" fontId="32" fillId="2" borderId="15"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0" fontId="1" fillId="2" borderId="20" xfId="0" applyFont="1" applyFill="1" applyBorder="1" applyAlignment="1" applyProtection="1">
      <alignment horizontal="left" vertical="center"/>
      <protection locked="0"/>
    </xf>
    <xf numFmtId="0" fontId="1" fillId="0" borderId="21" xfId="0" applyFont="1" applyBorder="1" applyAlignment="1" applyProtection="1">
      <alignment horizontal="center" vertical="center"/>
    </xf>
    <xf numFmtId="166" fontId="1" fillId="0" borderId="21" xfId="0" applyNumberFormat="1" applyFont="1" applyBorder="1" applyAlignment="1" applyProtection="1">
      <alignment vertical="center"/>
    </xf>
    <xf numFmtId="166" fontId="1" fillId="0" borderId="22" xfId="0" applyNumberFormat="1" applyFont="1" applyBorder="1" applyAlignment="1" applyProtection="1">
      <alignment vertical="center"/>
    </xf>
    <xf numFmtId="0" fontId="0" fillId="0" borderId="0" xfId="0" applyAlignment="1">
      <alignment vertical="top"/>
    </xf>
    <xf numFmtId="0" fontId="33" fillId="0" borderId="24" xfId="0" applyFont="1" applyBorder="1" applyAlignment="1">
      <alignment vertical="center" wrapText="1"/>
    </xf>
    <xf numFmtId="0" fontId="33" fillId="0" borderId="25" xfId="0" applyFont="1" applyBorder="1" applyAlignment="1">
      <alignment vertical="center" wrapText="1"/>
    </xf>
    <xf numFmtId="0" fontId="33" fillId="0" borderId="26" xfId="0" applyFont="1" applyBorder="1" applyAlignment="1">
      <alignment vertical="center" wrapText="1"/>
    </xf>
    <xf numFmtId="0" fontId="33" fillId="0" borderId="27"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8" xfId="0" applyFont="1" applyBorder="1" applyAlignment="1">
      <alignment horizontal="center" vertical="center" wrapText="1"/>
    </xf>
    <xf numFmtId="0" fontId="33" fillId="0" borderId="27" xfId="0" applyFont="1" applyBorder="1" applyAlignment="1">
      <alignment vertical="center" wrapText="1"/>
    </xf>
    <xf numFmtId="0" fontId="35" fillId="0" borderId="29" xfId="0" applyFont="1" applyBorder="1" applyAlignment="1">
      <alignment horizontal="left" wrapText="1"/>
    </xf>
    <xf numFmtId="0" fontId="33" fillId="0" borderId="28" xfId="0" applyFont="1" applyBorder="1" applyAlignment="1">
      <alignment vertical="center" wrapText="1"/>
    </xf>
    <xf numFmtId="0" fontId="35" fillId="0" borderId="1" xfId="0" applyFont="1" applyBorder="1" applyAlignment="1">
      <alignment horizontal="left" vertical="center" wrapText="1"/>
    </xf>
    <xf numFmtId="0" fontId="36" fillId="0" borderId="1" xfId="0" applyFont="1" applyBorder="1" applyAlignment="1">
      <alignment horizontal="left" vertical="center" wrapText="1"/>
    </xf>
    <xf numFmtId="0" fontId="36" fillId="0" borderId="27" xfId="0" applyFont="1" applyBorder="1" applyAlignment="1">
      <alignment vertical="center" wrapText="1"/>
    </xf>
    <xf numFmtId="0" fontId="36" fillId="0" borderId="1" xfId="0" applyFont="1" applyBorder="1" applyAlignment="1">
      <alignment vertical="center" wrapText="1"/>
    </xf>
    <xf numFmtId="0" fontId="36" fillId="0" borderId="1" xfId="0" applyFont="1" applyBorder="1" applyAlignment="1">
      <alignment horizontal="left" vertical="center"/>
    </xf>
    <xf numFmtId="0" fontId="36" fillId="0" borderId="1" xfId="0" applyFont="1" applyBorder="1" applyAlignment="1">
      <alignment vertical="center"/>
    </xf>
    <xf numFmtId="49" fontId="36" fillId="0" borderId="1" xfId="0" applyNumberFormat="1" applyFont="1" applyBorder="1" applyAlignment="1">
      <alignment horizontal="left" vertical="center" wrapText="1"/>
    </xf>
    <xf numFmtId="49" fontId="36" fillId="0" borderId="1" xfId="0" applyNumberFormat="1" applyFont="1" applyBorder="1" applyAlignment="1">
      <alignment vertical="center" wrapText="1"/>
    </xf>
    <xf numFmtId="0" fontId="33" fillId="0" borderId="30" xfId="0" applyFont="1" applyBorder="1" applyAlignment="1">
      <alignment vertical="center" wrapText="1"/>
    </xf>
    <xf numFmtId="0" fontId="37" fillId="0" borderId="29" xfId="0" applyFont="1" applyBorder="1" applyAlignment="1">
      <alignment vertical="center" wrapText="1"/>
    </xf>
    <xf numFmtId="0" fontId="33" fillId="0" borderId="31" xfId="0" applyFont="1" applyBorder="1" applyAlignment="1">
      <alignment vertical="center" wrapText="1"/>
    </xf>
    <xf numFmtId="0" fontId="33" fillId="0" borderId="1" xfId="0" applyFont="1" applyBorder="1" applyAlignment="1">
      <alignment vertical="top"/>
    </xf>
    <xf numFmtId="0" fontId="33" fillId="0" borderId="0" xfId="0" applyFont="1" applyAlignment="1">
      <alignment vertical="top"/>
    </xf>
    <xf numFmtId="0" fontId="33" fillId="0" borderId="24" xfId="0" applyFont="1" applyBorder="1" applyAlignment="1">
      <alignment horizontal="left" vertical="center"/>
    </xf>
    <xf numFmtId="0" fontId="33" fillId="0" borderId="25" xfId="0" applyFont="1" applyBorder="1" applyAlignment="1">
      <alignment horizontal="left" vertical="center"/>
    </xf>
    <xf numFmtId="0" fontId="33" fillId="0" borderId="26" xfId="0" applyFont="1" applyBorder="1" applyAlignment="1">
      <alignment horizontal="left" vertical="center"/>
    </xf>
    <xf numFmtId="0" fontId="33" fillId="0" borderId="27" xfId="0" applyFont="1" applyBorder="1" applyAlignment="1">
      <alignment horizontal="left" vertical="center"/>
    </xf>
    <xf numFmtId="0" fontId="34" fillId="0" borderId="1" xfId="0" applyFont="1" applyBorder="1" applyAlignment="1">
      <alignment horizontal="center" vertical="center"/>
    </xf>
    <xf numFmtId="0" fontId="33" fillId="0" borderId="28" xfId="0" applyFont="1" applyBorder="1" applyAlignment="1">
      <alignment horizontal="left" vertical="center"/>
    </xf>
    <xf numFmtId="0" fontId="35" fillId="0" borderId="1" xfId="0" applyFont="1" applyBorder="1" applyAlignment="1">
      <alignment horizontal="left" vertical="center"/>
    </xf>
    <xf numFmtId="0" fontId="38" fillId="0" borderId="0" xfId="0" applyFont="1" applyAlignment="1">
      <alignment horizontal="left" vertical="center"/>
    </xf>
    <xf numFmtId="0" fontId="35" fillId="0" borderId="29" xfId="0" applyFont="1" applyBorder="1" applyAlignment="1">
      <alignment horizontal="left" vertical="center"/>
    </xf>
    <xf numFmtId="0" fontId="35" fillId="0" borderId="29" xfId="0" applyFont="1" applyBorder="1" applyAlignment="1">
      <alignment horizontal="center" vertical="center"/>
    </xf>
    <xf numFmtId="0" fontId="38" fillId="0" borderId="29" xfId="0" applyFont="1" applyBorder="1" applyAlignment="1">
      <alignment horizontal="left" vertical="center"/>
    </xf>
    <xf numFmtId="0" fontId="39" fillId="0" borderId="1" xfId="0" applyFont="1" applyBorder="1" applyAlignment="1">
      <alignment horizontal="left" vertical="center"/>
    </xf>
    <xf numFmtId="0" fontId="36" fillId="0" borderId="0" xfId="0" applyFont="1" applyAlignment="1">
      <alignment horizontal="left" vertical="center"/>
    </xf>
    <xf numFmtId="0" fontId="36" fillId="0" borderId="1" xfId="0" applyFont="1" applyBorder="1" applyAlignment="1">
      <alignment horizontal="center" vertical="center"/>
    </xf>
    <xf numFmtId="0" fontId="36" fillId="0" borderId="27" xfId="0" applyFont="1" applyBorder="1" applyAlignment="1">
      <alignment horizontal="left" vertical="center"/>
    </xf>
    <xf numFmtId="0" fontId="36" fillId="0" borderId="1" xfId="0" applyFont="1" applyFill="1" applyBorder="1" applyAlignment="1">
      <alignment horizontal="left" vertical="center"/>
    </xf>
    <xf numFmtId="0" fontId="36" fillId="0" borderId="1" xfId="0" applyFont="1" applyFill="1" applyBorder="1" applyAlignment="1">
      <alignment horizontal="center" vertical="center"/>
    </xf>
    <xf numFmtId="0" fontId="33" fillId="0" borderId="30" xfId="0" applyFont="1" applyBorder="1" applyAlignment="1">
      <alignment horizontal="left" vertical="center"/>
    </xf>
    <xf numFmtId="0" fontId="37" fillId="0" borderId="29" xfId="0" applyFont="1" applyBorder="1" applyAlignment="1">
      <alignment horizontal="left" vertical="center"/>
    </xf>
    <xf numFmtId="0" fontId="33" fillId="0" borderId="31" xfId="0" applyFont="1" applyBorder="1" applyAlignment="1">
      <alignment horizontal="left" vertical="center"/>
    </xf>
    <xf numFmtId="0" fontId="33" fillId="0" borderId="1" xfId="0" applyFont="1" applyBorder="1" applyAlignment="1">
      <alignment horizontal="left" vertical="center"/>
    </xf>
    <xf numFmtId="0" fontId="37" fillId="0" borderId="1" xfId="0" applyFont="1" applyBorder="1" applyAlignment="1">
      <alignment horizontal="left" vertical="center"/>
    </xf>
    <xf numFmtId="0" fontId="38" fillId="0" borderId="1" xfId="0" applyFont="1" applyBorder="1" applyAlignment="1">
      <alignment horizontal="left" vertical="center"/>
    </xf>
    <xf numFmtId="0" fontId="36" fillId="0" borderId="29" xfId="0" applyFont="1" applyBorder="1" applyAlignment="1">
      <alignment horizontal="left" vertical="center"/>
    </xf>
    <xf numFmtId="0" fontId="33" fillId="0" borderId="1" xfId="0" applyFont="1" applyBorder="1" applyAlignment="1">
      <alignment horizontal="left" vertical="center" wrapText="1"/>
    </xf>
    <xf numFmtId="0" fontId="36" fillId="0" borderId="1" xfId="0" applyFont="1" applyBorder="1" applyAlignment="1">
      <alignment horizontal="center" vertical="center" wrapText="1"/>
    </xf>
    <xf numFmtId="0" fontId="33" fillId="0" borderId="24" xfId="0" applyFont="1" applyBorder="1" applyAlignment="1">
      <alignment horizontal="left" vertical="center" wrapText="1"/>
    </xf>
    <xf numFmtId="0" fontId="33" fillId="0" borderId="25" xfId="0" applyFont="1" applyBorder="1" applyAlignment="1">
      <alignment horizontal="left" vertical="center" wrapText="1"/>
    </xf>
    <xf numFmtId="0" fontId="33" fillId="0" borderId="26" xfId="0" applyFont="1" applyBorder="1" applyAlignment="1">
      <alignment horizontal="left" vertical="center" wrapText="1"/>
    </xf>
    <xf numFmtId="0" fontId="33" fillId="0" borderId="27" xfId="0" applyFont="1" applyBorder="1" applyAlignment="1">
      <alignment horizontal="left" vertical="center" wrapText="1"/>
    </xf>
    <xf numFmtId="0" fontId="33"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36" fillId="0" borderId="28" xfId="0" applyFont="1" applyBorder="1" applyAlignment="1">
      <alignment horizontal="left" vertical="center"/>
    </xf>
    <xf numFmtId="0" fontId="36" fillId="0" borderId="30" xfId="0" applyFont="1" applyBorder="1" applyAlignment="1">
      <alignment horizontal="left" vertical="center" wrapText="1"/>
    </xf>
    <xf numFmtId="0" fontId="36" fillId="0" borderId="29" xfId="0" applyFont="1" applyBorder="1" applyAlignment="1">
      <alignment horizontal="left" vertical="center" wrapText="1"/>
    </xf>
    <xf numFmtId="0" fontId="36" fillId="0" borderId="31" xfId="0" applyFont="1" applyBorder="1" applyAlignment="1">
      <alignment horizontal="left" vertical="center" wrapText="1"/>
    </xf>
    <xf numFmtId="0" fontId="36" fillId="0" borderId="1" xfId="0" applyFont="1" applyBorder="1" applyAlignment="1">
      <alignment horizontal="left" vertical="top"/>
    </xf>
    <xf numFmtId="0" fontId="36" fillId="0" borderId="1" xfId="0" applyFont="1" applyBorder="1" applyAlignment="1">
      <alignment horizontal="center" vertical="top"/>
    </xf>
    <xf numFmtId="0" fontId="36" fillId="0" borderId="30" xfId="0" applyFont="1" applyBorder="1" applyAlignment="1">
      <alignment horizontal="left" vertical="center"/>
    </xf>
    <xf numFmtId="0" fontId="36" fillId="0" borderId="31" xfId="0" applyFont="1" applyBorder="1" applyAlignment="1">
      <alignment horizontal="left" vertical="center"/>
    </xf>
    <xf numFmtId="0" fontId="38" fillId="0" borderId="0" xfId="0" applyFont="1" applyAlignment="1">
      <alignment vertical="center"/>
    </xf>
    <xf numFmtId="0" fontId="35" fillId="0" borderId="1" xfId="0" applyFont="1" applyBorder="1" applyAlignment="1">
      <alignment vertical="center"/>
    </xf>
    <xf numFmtId="0" fontId="38" fillId="0" borderId="29" xfId="0" applyFont="1" applyBorder="1" applyAlignment="1">
      <alignment vertical="center"/>
    </xf>
    <xf numFmtId="0" fontId="35" fillId="0" borderId="29" xfId="0" applyFont="1" applyBorder="1" applyAlignment="1">
      <alignment vertical="center"/>
    </xf>
    <xf numFmtId="0" fontId="0" fillId="0" borderId="1" xfId="0" applyBorder="1" applyAlignment="1">
      <alignment vertical="top"/>
    </xf>
    <xf numFmtId="49" fontId="36" fillId="0" borderId="1" xfId="0" applyNumberFormat="1" applyFont="1" applyBorder="1" applyAlignment="1">
      <alignment horizontal="left" vertical="center"/>
    </xf>
    <xf numFmtId="0" fontId="0" fillId="0" borderId="29" xfId="0" applyBorder="1" applyAlignment="1">
      <alignment vertical="top"/>
    </xf>
    <xf numFmtId="0" fontId="35" fillId="0" borderId="29" xfId="0" applyFont="1" applyBorder="1" applyAlignment="1">
      <alignment horizontal="left"/>
    </xf>
    <xf numFmtId="0" fontId="38" fillId="0" borderId="29" xfId="0" applyFont="1" applyBorder="1" applyAlignment="1"/>
    <xf numFmtId="0" fontId="33" fillId="0" borderId="27" xfId="0" applyFont="1" applyBorder="1" applyAlignment="1">
      <alignment vertical="top"/>
    </xf>
    <xf numFmtId="0" fontId="33" fillId="0" borderId="28" xfId="0" applyFont="1" applyBorder="1" applyAlignment="1">
      <alignment vertical="top"/>
    </xf>
    <xf numFmtId="0" fontId="33" fillId="0" borderId="1" xfId="0" applyFont="1" applyBorder="1" applyAlignment="1">
      <alignment horizontal="center" vertical="center"/>
    </xf>
    <xf numFmtId="0" fontId="33" fillId="0" borderId="1" xfId="0" applyFont="1" applyBorder="1" applyAlignment="1">
      <alignment horizontal="left" vertical="top"/>
    </xf>
    <xf numFmtId="0" fontId="33" fillId="0" borderId="30" xfId="0" applyFont="1" applyBorder="1" applyAlignment="1">
      <alignment vertical="top"/>
    </xf>
    <xf numFmtId="0" fontId="33" fillId="0" borderId="29" xfId="0" applyFont="1" applyBorder="1" applyAlignment="1">
      <alignment vertical="top"/>
    </xf>
    <xf numFmtId="0" fontId="33"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5" t="s">
        <v>0</v>
      </c>
      <c r="AZ1" s="15" t="s">
        <v>1</v>
      </c>
      <c r="BA1" s="15" t="s">
        <v>2</v>
      </c>
      <c r="BB1" s="15" t="s">
        <v>3</v>
      </c>
      <c r="BT1" s="15" t="s">
        <v>4</v>
      </c>
      <c r="BU1" s="15" t="s">
        <v>4</v>
      </c>
      <c r="BV1" s="15" t="s">
        <v>5</v>
      </c>
    </row>
    <row r="2" ht="36.96" customHeight="1">
      <c r="AR2"/>
      <c r="BS2" s="16" t="s">
        <v>6</v>
      </c>
      <c r="BT2" s="16" t="s">
        <v>7</v>
      </c>
    </row>
    <row r="3"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6</v>
      </c>
    </row>
    <row r="5" ht="12" customHeight="1">
      <c r="B5" s="20"/>
      <c r="C5" s="21"/>
      <c r="D5" s="25" t="s">
        <v>12</v>
      </c>
      <c r="E5" s="21"/>
      <c r="F5" s="21"/>
      <c r="G5" s="21"/>
      <c r="H5" s="21"/>
      <c r="I5" s="21"/>
      <c r="J5" s="21"/>
      <c r="K5" s="26" t="s">
        <v>13</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14</v>
      </c>
      <c r="BS5" s="16" t="s">
        <v>6</v>
      </c>
    </row>
    <row r="6" ht="36.96" customHeight="1">
      <c r="B6" s="20"/>
      <c r="C6" s="21"/>
      <c r="D6" s="28" t="s">
        <v>15</v>
      </c>
      <c r="E6" s="21"/>
      <c r="F6" s="21"/>
      <c r="G6" s="21"/>
      <c r="H6" s="21"/>
      <c r="I6" s="21"/>
      <c r="J6" s="21"/>
      <c r="K6" s="29" t="s">
        <v>16</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ht="12" customHeight="1">
      <c r="B7" s="20"/>
      <c r="C7" s="21"/>
      <c r="D7" s="31" t="s">
        <v>17</v>
      </c>
      <c r="E7" s="21"/>
      <c r="F7" s="21"/>
      <c r="G7" s="21"/>
      <c r="H7" s="21"/>
      <c r="I7" s="21"/>
      <c r="J7" s="21"/>
      <c r="K7" s="26" t="s">
        <v>18</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18</v>
      </c>
      <c r="AO7" s="21"/>
      <c r="AP7" s="21"/>
      <c r="AQ7" s="21"/>
      <c r="AR7" s="19"/>
      <c r="BE7" s="30"/>
      <c r="BS7" s="16" t="s">
        <v>6</v>
      </c>
    </row>
    <row r="8"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18</v>
      </c>
      <c r="AO10" s="21"/>
      <c r="AP10" s="21"/>
      <c r="AQ10" s="21"/>
      <c r="AR10" s="19"/>
      <c r="BE10" s="30"/>
      <c r="BS10" s="16" t="s">
        <v>6</v>
      </c>
    </row>
    <row r="11" ht="18.48"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27</v>
      </c>
      <c r="AL11" s="21"/>
      <c r="AM11" s="21"/>
      <c r="AN11" s="26" t="s">
        <v>18</v>
      </c>
      <c r="AO11" s="21"/>
      <c r="AP11" s="21"/>
      <c r="AQ11" s="21"/>
      <c r="AR11" s="19"/>
      <c r="BE11" s="30"/>
      <c r="BS11" s="16" t="s">
        <v>6</v>
      </c>
    </row>
    <row r="12"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ht="12" customHeight="1">
      <c r="B13" s="20"/>
      <c r="C13" s="21"/>
      <c r="D13" s="31"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29</v>
      </c>
      <c r="AO13" s="21"/>
      <c r="AP13" s="21"/>
      <c r="AQ13" s="21"/>
      <c r="AR13" s="19"/>
      <c r="BE13" s="30"/>
      <c r="BS13" s="16" t="s">
        <v>6</v>
      </c>
    </row>
    <row r="14">
      <c r="B14" s="20"/>
      <c r="C14" s="21"/>
      <c r="D14" s="21"/>
      <c r="E14" s="33" t="s">
        <v>29</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27</v>
      </c>
      <c r="AL14" s="21"/>
      <c r="AM14" s="21"/>
      <c r="AN14" s="33" t="s">
        <v>29</v>
      </c>
      <c r="AO14" s="21"/>
      <c r="AP14" s="21"/>
      <c r="AQ14" s="21"/>
      <c r="AR14" s="19"/>
      <c r="BE14" s="30"/>
      <c r="BS14" s="16" t="s">
        <v>6</v>
      </c>
    </row>
    <row r="15"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ht="12" customHeight="1">
      <c r="B16" s="20"/>
      <c r="C16" s="21"/>
      <c r="D16" s="31"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18</v>
      </c>
      <c r="AO16" s="21"/>
      <c r="AP16" s="21"/>
      <c r="AQ16" s="21"/>
      <c r="AR16" s="19"/>
      <c r="BE16" s="30"/>
      <c r="BS16" s="16" t="s">
        <v>4</v>
      </c>
    </row>
    <row r="17" ht="18.48" customHeight="1">
      <c r="B17" s="20"/>
      <c r="C17" s="21"/>
      <c r="D17" s="21"/>
      <c r="E17" s="26" t="s">
        <v>31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27</v>
      </c>
      <c r="AL17" s="21"/>
      <c r="AM17" s="21"/>
      <c r="AN17" s="26" t="s">
        <v>18</v>
      </c>
      <c r="AO17" s="21"/>
      <c r="AP17" s="21"/>
      <c r="AQ17" s="21"/>
      <c r="AR17" s="19"/>
      <c r="BE17" s="30"/>
      <c r="BS17" s="16" t="s">
        <v>32</v>
      </c>
    </row>
    <row r="18"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ht="12" customHeight="1">
      <c r="B19" s="20"/>
      <c r="C19" s="21"/>
      <c r="D19" s="31" t="s">
        <v>33</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18</v>
      </c>
      <c r="AO19" s="21"/>
      <c r="AP19" s="21"/>
      <c r="AQ19" s="21"/>
      <c r="AR19" s="19"/>
      <c r="BE19" s="30"/>
      <c r="BS19" s="16" t="s">
        <v>6</v>
      </c>
    </row>
    <row r="20" ht="18.48" customHeight="1">
      <c r="B20" s="20"/>
      <c r="C20" s="21"/>
      <c r="D20" s="21"/>
      <c r="E20" s="26" t="s">
        <v>34</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27</v>
      </c>
      <c r="AL20" s="21"/>
      <c r="AM20" s="21"/>
      <c r="AN20" s="26" t="s">
        <v>18</v>
      </c>
      <c r="AO20" s="21"/>
      <c r="AP20" s="21"/>
      <c r="AQ20" s="21"/>
      <c r="AR20" s="19"/>
      <c r="BE20" s="30"/>
      <c r="BS20" s="16" t="s">
        <v>4</v>
      </c>
    </row>
    <row r="2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ht="12" customHeight="1">
      <c r="B22" s="20"/>
      <c r="C22" s="21"/>
      <c r="D22" s="31" t="s">
        <v>35</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ht="45" customHeight="1">
      <c r="B23" s="20"/>
      <c r="C23" s="21"/>
      <c r="D23" s="21"/>
      <c r="E23" s="35" t="s">
        <v>36</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1" customFormat="1" ht="25.92" customHeight="1">
      <c r="B26" s="37"/>
      <c r="C26" s="38"/>
      <c r="D26" s="39" t="s">
        <v>37</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ROUND(AG54,2)</f>
        <v>0</v>
      </c>
      <c r="AL26" s="40"/>
      <c r="AM26" s="40"/>
      <c r="AN26" s="40"/>
      <c r="AO26" s="40"/>
      <c r="AP26" s="38"/>
      <c r="AQ26" s="38"/>
      <c r="AR26" s="42"/>
      <c r="BE26" s="30"/>
    </row>
    <row r="27" s="1" customFormat="1" ht="6.96" customHeight="1">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E27" s="30"/>
    </row>
    <row r="28" s="1" customFormat="1">
      <c r="B28" s="37"/>
      <c r="C28" s="38"/>
      <c r="D28" s="38"/>
      <c r="E28" s="38"/>
      <c r="F28" s="38"/>
      <c r="G28" s="38"/>
      <c r="H28" s="38"/>
      <c r="I28" s="38"/>
      <c r="J28" s="38"/>
      <c r="K28" s="38"/>
      <c r="L28" s="43" t="s">
        <v>38</v>
      </c>
      <c r="M28" s="43"/>
      <c r="N28" s="43"/>
      <c r="O28" s="43"/>
      <c r="P28" s="43"/>
      <c r="Q28" s="38"/>
      <c r="R28" s="38"/>
      <c r="S28" s="38"/>
      <c r="T28" s="38"/>
      <c r="U28" s="38"/>
      <c r="V28" s="38"/>
      <c r="W28" s="43" t="s">
        <v>39</v>
      </c>
      <c r="X28" s="43"/>
      <c r="Y28" s="43"/>
      <c r="Z28" s="43"/>
      <c r="AA28" s="43"/>
      <c r="AB28" s="43"/>
      <c r="AC28" s="43"/>
      <c r="AD28" s="43"/>
      <c r="AE28" s="43"/>
      <c r="AF28" s="38"/>
      <c r="AG28" s="38"/>
      <c r="AH28" s="38"/>
      <c r="AI28" s="38"/>
      <c r="AJ28" s="38"/>
      <c r="AK28" s="43" t="s">
        <v>40</v>
      </c>
      <c r="AL28" s="43"/>
      <c r="AM28" s="43"/>
      <c r="AN28" s="43"/>
      <c r="AO28" s="43"/>
      <c r="AP28" s="38"/>
      <c r="AQ28" s="38"/>
      <c r="AR28" s="42"/>
      <c r="BE28" s="30"/>
    </row>
    <row r="29" s="2" customFormat="1" ht="14.4" customHeight="1">
      <c r="B29" s="44"/>
      <c r="C29" s="45"/>
      <c r="D29" s="31" t="s">
        <v>41</v>
      </c>
      <c r="E29" s="45"/>
      <c r="F29" s="31" t="s">
        <v>42</v>
      </c>
      <c r="G29" s="45"/>
      <c r="H29" s="45"/>
      <c r="I29" s="45"/>
      <c r="J29" s="45"/>
      <c r="K29" s="45"/>
      <c r="L29" s="46">
        <v>0.20999999999999999</v>
      </c>
      <c r="M29" s="45"/>
      <c r="N29" s="45"/>
      <c r="O29" s="45"/>
      <c r="P29" s="45"/>
      <c r="Q29" s="45"/>
      <c r="R29" s="45"/>
      <c r="S29" s="45"/>
      <c r="T29" s="45"/>
      <c r="U29" s="45"/>
      <c r="V29" s="45"/>
      <c r="W29" s="47">
        <f>ROUND(AZ54, 2)</f>
        <v>0</v>
      </c>
      <c r="X29" s="45"/>
      <c r="Y29" s="45"/>
      <c r="Z29" s="45"/>
      <c r="AA29" s="45"/>
      <c r="AB29" s="45"/>
      <c r="AC29" s="45"/>
      <c r="AD29" s="45"/>
      <c r="AE29" s="45"/>
      <c r="AF29" s="45"/>
      <c r="AG29" s="45"/>
      <c r="AH29" s="45"/>
      <c r="AI29" s="45"/>
      <c r="AJ29" s="45"/>
      <c r="AK29" s="47">
        <f>ROUND(AV54, 2)</f>
        <v>0</v>
      </c>
      <c r="AL29" s="45"/>
      <c r="AM29" s="45"/>
      <c r="AN29" s="45"/>
      <c r="AO29" s="45"/>
      <c r="AP29" s="45"/>
      <c r="AQ29" s="45"/>
      <c r="AR29" s="48"/>
      <c r="BE29" s="30"/>
    </row>
    <row r="30" s="2" customFormat="1" ht="14.4" customHeight="1">
      <c r="B30" s="44"/>
      <c r="C30" s="45"/>
      <c r="D30" s="45"/>
      <c r="E30" s="45"/>
      <c r="F30" s="31" t="s">
        <v>43</v>
      </c>
      <c r="G30" s="45"/>
      <c r="H30" s="45"/>
      <c r="I30" s="45"/>
      <c r="J30" s="45"/>
      <c r="K30" s="45"/>
      <c r="L30" s="46">
        <v>0.14999999999999999</v>
      </c>
      <c r="M30" s="45"/>
      <c r="N30" s="45"/>
      <c r="O30" s="45"/>
      <c r="P30" s="45"/>
      <c r="Q30" s="45"/>
      <c r="R30" s="45"/>
      <c r="S30" s="45"/>
      <c r="T30" s="45"/>
      <c r="U30" s="45"/>
      <c r="V30" s="45"/>
      <c r="W30" s="47">
        <f>ROUND(BA54, 2)</f>
        <v>0</v>
      </c>
      <c r="X30" s="45"/>
      <c r="Y30" s="45"/>
      <c r="Z30" s="45"/>
      <c r="AA30" s="45"/>
      <c r="AB30" s="45"/>
      <c r="AC30" s="45"/>
      <c r="AD30" s="45"/>
      <c r="AE30" s="45"/>
      <c r="AF30" s="45"/>
      <c r="AG30" s="45"/>
      <c r="AH30" s="45"/>
      <c r="AI30" s="45"/>
      <c r="AJ30" s="45"/>
      <c r="AK30" s="47">
        <f>ROUND(AW54, 2)</f>
        <v>0</v>
      </c>
      <c r="AL30" s="45"/>
      <c r="AM30" s="45"/>
      <c r="AN30" s="45"/>
      <c r="AO30" s="45"/>
      <c r="AP30" s="45"/>
      <c r="AQ30" s="45"/>
      <c r="AR30" s="48"/>
      <c r="BE30" s="30"/>
    </row>
    <row r="31" hidden="1" s="2" customFormat="1" ht="14.4" customHeight="1">
      <c r="B31" s="44"/>
      <c r="C31" s="45"/>
      <c r="D31" s="45"/>
      <c r="E31" s="45"/>
      <c r="F31" s="31" t="s">
        <v>44</v>
      </c>
      <c r="G31" s="45"/>
      <c r="H31" s="45"/>
      <c r="I31" s="45"/>
      <c r="J31" s="45"/>
      <c r="K31" s="45"/>
      <c r="L31" s="46">
        <v>0.20999999999999999</v>
      </c>
      <c r="M31" s="45"/>
      <c r="N31" s="45"/>
      <c r="O31" s="45"/>
      <c r="P31" s="45"/>
      <c r="Q31" s="45"/>
      <c r="R31" s="45"/>
      <c r="S31" s="45"/>
      <c r="T31" s="45"/>
      <c r="U31" s="45"/>
      <c r="V31" s="45"/>
      <c r="W31" s="47">
        <f>ROUND(BB54, 2)</f>
        <v>0</v>
      </c>
      <c r="X31" s="45"/>
      <c r="Y31" s="45"/>
      <c r="Z31" s="45"/>
      <c r="AA31" s="45"/>
      <c r="AB31" s="45"/>
      <c r="AC31" s="45"/>
      <c r="AD31" s="45"/>
      <c r="AE31" s="45"/>
      <c r="AF31" s="45"/>
      <c r="AG31" s="45"/>
      <c r="AH31" s="45"/>
      <c r="AI31" s="45"/>
      <c r="AJ31" s="45"/>
      <c r="AK31" s="47">
        <v>0</v>
      </c>
      <c r="AL31" s="45"/>
      <c r="AM31" s="45"/>
      <c r="AN31" s="45"/>
      <c r="AO31" s="45"/>
      <c r="AP31" s="45"/>
      <c r="AQ31" s="45"/>
      <c r="AR31" s="48"/>
      <c r="BE31" s="30"/>
    </row>
    <row r="32" hidden="1" s="2" customFormat="1" ht="14.4" customHeight="1">
      <c r="B32" s="44"/>
      <c r="C32" s="45"/>
      <c r="D32" s="45"/>
      <c r="E32" s="45"/>
      <c r="F32" s="31" t="s">
        <v>45</v>
      </c>
      <c r="G32" s="45"/>
      <c r="H32" s="45"/>
      <c r="I32" s="45"/>
      <c r="J32" s="45"/>
      <c r="K32" s="45"/>
      <c r="L32" s="46">
        <v>0.14999999999999999</v>
      </c>
      <c r="M32" s="45"/>
      <c r="N32" s="45"/>
      <c r="O32" s="45"/>
      <c r="P32" s="45"/>
      <c r="Q32" s="45"/>
      <c r="R32" s="45"/>
      <c r="S32" s="45"/>
      <c r="T32" s="45"/>
      <c r="U32" s="45"/>
      <c r="V32" s="45"/>
      <c r="W32" s="47">
        <f>ROUND(BC54, 2)</f>
        <v>0</v>
      </c>
      <c r="X32" s="45"/>
      <c r="Y32" s="45"/>
      <c r="Z32" s="45"/>
      <c r="AA32" s="45"/>
      <c r="AB32" s="45"/>
      <c r="AC32" s="45"/>
      <c r="AD32" s="45"/>
      <c r="AE32" s="45"/>
      <c r="AF32" s="45"/>
      <c r="AG32" s="45"/>
      <c r="AH32" s="45"/>
      <c r="AI32" s="45"/>
      <c r="AJ32" s="45"/>
      <c r="AK32" s="47">
        <v>0</v>
      </c>
      <c r="AL32" s="45"/>
      <c r="AM32" s="45"/>
      <c r="AN32" s="45"/>
      <c r="AO32" s="45"/>
      <c r="AP32" s="45"/>
      <c r="AQ32" s="45"/>
      <c r="AR32" s="48"/>
      <c r="BE32" s="30"/>
    </row>
    <row r="33" hidden="1" s="2" customFormat="1" ht="14.4" customHeight="1">
      <c r="B33" s="44"/>
      <c r="C33" s="45"/>
      <c r="D33" s="45"/>
      <c r="E33" s="45"/>
      <c r="F33" s="31" t="s">
        <v>46</v>
      </c>
      <c r="G33" s="45"/>
      <c r="H33" s="45"/>
      <c r="I33" s="45"/>
      <c r="J33" s="45"/>
      <c r="K33" s="45"/>
      <c r="L33" s="46">
        <v>0</v>
      </c>
      <c r="M33" s="45"/>
      <c r="N33" s="45"/>
      <c r="O33" s="45"/>
      <c r="P33" s="45"/>
      <c r="Q33" s="45"/>
      <c r="R33" s="45"/>
      <c r="S33" s="45"/>
      <c r="T33" s="45"/>
      <c r="U33" s="45"/>
      <c r="V33" s="45"/>
      <c r="W33" s="47">
        <f>ROUND(BD54, 2)</f>
        <v>0</v>
      </c>
      <c r="X33" s="45"/>
      <c r="Y33" s="45"/>
      <c r="Z33" s="45"/>
      <c r="AA33" s="45"/>
      <c r="AB33" s="45"/>
      <c r="AC33" s="45"/>
      <c r="AD33" s="45"/>
      <c r="AE33" s="45"/>
      <c r="AF33" s="45"/>
      <c r="AG33" s="45"/>
      <c r="AH33" s="45"/>
      <c r="AI33" s="45"/>
      <c r="AJ33" s="45"/>
      <c r="AK33" s="47">
        <v>0</v>
      </c>
      <c r="AL33" s="45"/>
      <c r="AM33" s="45"/>
      <c r="AN33" s="45"/>
      <c r="AO33" s="45"/>
      <c r="AP33" s="45"/>
      <c r="AQ33" s="45"/>
      <c r="AR33" s="48"/>
    </row>
    <row r="34" s="1" customFormat="1" ht="6.96" customHeight="1">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row>
    <row r="35" s="1" customFormat="1" ht="25.92" customHeight="1">
      <c r="B35" s="37"/>
      <c r="C35" s="49"/>
      <c r="D35" s="50" t="s">
        <v>47</v>
      </c>
      <c r="E35" s="51"/>
      <c r="F35" s="51"/>
      <c r="G35" s="51"/>
      <c r="H35" s="51"/>
      <c r="I35" s="51"/>
      <c r="J35" s="51"/>
      <c r="K35" s="51"/>
      <c r="L35" s="51"/>
      <c r="M35" s="51"/>
      <c r="N35" s="51"/>
      <c r="O35" s="51"/>
      <c r="P35" s="51"/>
      <c r="Q35" s="51"/>
      <c r="R35" s="51"/>
      <c r="S35" s="51"/>
      <c r="T35" s="52" t="s">
        <v>48</v>
      </c>
      <c r="U35" s="51"/>
      <c r="V35" s="51"/>
      <c r="W35" s="51"/>
      <c r="X35" s="53" t="s">
        <v>49</v>
      </c>
      <c r="Y35" s="51"/>
      <c r="Z35" s="51"/>
      <c r="AA35" s="51"/>
      <c r="AB35" s="51"/>
      <c r="AC35" s="51"/>
      <c r="AD35" s="51"/>
      <c r="AE35" s="51"/>
      <c r="AF35" s="51"/>
      <c r="AG35" s="51"/>
      <c r="AH35" s="51"/>
      <c r="AI35" s="51"/>
      <c r="AJ35" s="51"/>
      <c r="AK35" s="54">
        <f>SUM(AK26:AK33)</f>
        <v>0</v>
      </c>
      <c r="AL35" s="51"/>
      <c r="AM35" s="51"/>
      <c r="AN35" s="51"/>
      <c r="AO35" s="55"/>
      <c r="AP35" s="49"/>
      <c r="AQ35" s="49"/>
      <c r="AR35" s="42"/>
    </row>
    <row r="36" s="1" customFormat="1" ht="6.96"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row>
    <row r="37" s="1" customFormat="1" ht="6.96" customHeight="1">
      <c r="B37" s="56"/>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42"/>
    </row>
    <row r="41" s="1" customFormat="1" ht="6.96" customHeight="1">
      <c r="B41" s="58"/>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42"/>
    </row>
    <row r="42" s="1" customFormat="1" ht="24.96" customHeight="1">
      <c r="B42" s="37"/>
      <c r="C42" s="22" t="s">
        <v>50</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2"/>
    </row>
    <row r="43" s="1" customFormat="1" ht="6.96" customHeight="1">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2"/>
    </row>
    <row r="44" s="1" customFormat="1" ht="12" customHeight="1">
      <c r="B44" s="37"/>
      <c r="C44" s="31" t="s">
        <v>12</v>
      </c>
      <c r="D44" s="38"/>
      <c r="E44" s="38"/>
      <c r="F44" s="38"/>
      <c r="G44" s="38"/>
      <c r="H44" s="38"/>
      <c r="I44" s="38"/>
      <c r="J44" s="38"/>
      <c r="K44" s="38"/>
      <c r="L44" s="38" t="str">
        <f>K5</f>
        <v>MASN09</v>
      </c>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42"/>
    </row>
    <row r="45" s="3" customFormat="1" ht="36.96" customHeight="1">
      <c r="B45" s="60"/>
      <c r="C45" s="61" t="s">
        <v>15</v>
      </c>
      <c r="D45" s="62"/>
      <c r="E45" s="62"/>
      <c r="F45" s="62"/>
      <c r="G45" s="62"/>
      <c r="H45" s="62"/>
      <c r="I45" s="62"/>
      <c r="J45" s="62"/>
      <c r="K45" s="62"/>
      <c r="L45" s="63" t="str">
        <f>K6</f>
        <v>Stodská nem, Spojovací krček , Výměna ležatých rozvodů</v>
      </c>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4"/>
    </row>
    <row r="46" s="1" customFormat="1" ht="6.96" customHeight="1">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2"/>
    </row>
    <row r="47" s="1" customFormat="1" ht="12" customHeight="1">
      <c r="B47" s="37"/>
      <c r="C47" s="31" t="s">
        <v>20</v>
      </c>
      <c r="D47" s="38"/>
      <c r="E47" s="38"/>
      <c r="F47" s="38"/>
      <c r="G47" s="38"/>
      <c r="H47" s="38"/>
      <c r="I47" s="38"/>
      <c r="J47" s="38"/>
      <c r="K47" s="38"/>
      <c r="L47" s="65" t="str">
        <f>IF(K8="","",K8)</f>
        <v xml:space="preserve"> </v>
      </c>
      <c r="M47" s="38"/>
      <c r="N47" s="38"/>
      <c r="O47" s="38"/>
      <c r="P47" s="38"/>
      <c r="Q47" s="38"/>
      <c r="R47" s="38"/>
      <c r="S47" s="38"/>
      <c r="T47" s="38"/>
      <c r="U47" s="38"/>
      <c r="V47" s="38"/>
      <c r="W47" s="38"/>
      <c r="X47" s="38"/>
      <c r="Y47" s="38"/>
      <c r="Z47" s="38"/>
      <c r="AA47" s="38"/>
      <c r="AB47" s="38"/>
      <c r="AC47" s="38"/>
      <c r="AD47" s="38"/>
      <c r="AE47" s="38"/>
      <c r="AF47" s="38"/>
      <c r="AG47" s="38"/>
      <c r="AH47" s="38"/>
      <c r="AI47" s="31" t="s">
        <v>22</v>
      </c>
      <c r="AJ47" s="38"/>
      <c r="AK47" s="38"/>
      <c r="AL47" s="38"/>
      <c r="AM47" s="66" t="str">
        <f>IF(AN8= "","",AN8)</f>
        <v>17. 9. 2019</v>
      </c>
      <c r="AN47" s="66"/>
      <c r="AO47" s="38"/>
      <c r="AP47" s="38"/>
      <c r="AQ47" s="38"/>
      <c r="AR47" s="42"/>
    </row>
    <row r="48" s="1" customFormat="1" ht="6.96" customHeight="1">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2"/>
    </row>
    <row r="49" s="1" customFormat="1" ht="24.9" customHeight="1">
      <c r="B49" s="37"/>
      <c r="C49" s="31" t="s">
        <v>24</v>
      </c>
      <c r="D49" s="38"/>
      <c r="E49" s="38"/>
      <c r="F49" s="38"/>
      <c r="G49" s="38"/>
      <c r="H49" s="38"/>
      <c r="I49" s="38"/>
      <c r="J49" s="38"/>
      <c r="K49" s="38"/>
      <c r="L49" s="38" t="str">
        <f>IF(E11= "","",E11)</f>
        <v>Stodská nemocnice a.s.</v>
      </c>
      <c r="M49" s="38"/>
      <c r="N49" s="38"/>
      <c r="O49" s="38"/>
      <c r="P49" s="38"/>
      <c r="Q49" s="38"/>
      <c r="R49" s="38"/>
      <c r="S49" s="38"/>
      <c r="T49" s="38"/>
      <c r="U49" s="38"/>
      <c r="V49" s="38"/>
      <c r="W49" s="38"/>
      <c r="X49" s="38"/>
      <c r="Y49" s="38"/>
      <c r="Z49" s="38"/>
      <c r="AA49" s="38"/>
      <c r="AB49" s="38"/>
      <c r="AC49" s="38"/>
      <c r="AD49" s="38"/>
      <c r="AE49" s="38"/>
      <c r="AF49" s="38"/>
      <c r="AG49" s="38"/>
      <c r="AH49" s="38"/>
      <c r="AI49" s="31" t="s">
        <v>30</v>
      </c>
      <c r="AJ49" s="38"/>
      <c r="AK49" s="38"/>
      <c r="AL49" s="38"/>
      <c r="AM49" s="67" t="str">
        <f>IF(E17="","",E17)</f>
        <v>Mastný - architektonicko projektová kancelář</v>
      </c>
      <c r="AN49" s="38"/>
      <c r="AO49" s="38"/>
      <c r="AP49" s="38"/>
      <c r="AQ49" s="38"/>
      <c r="AR49" s="42"/>
      <c r="AS49" s="68" t="s">
        <v>51</v>
      </c>
      <c r="AT49" s="69"/>
      <c r="AU49" s="70"/>
      <c r="AV49" s="70"/>
      <c r="AW49" s="70"/>
      <c r="AX49" s="70"/>
      <c r="AY49" s="70"/>
      <c r="AZ49" s="70"/>
      <c r="BA49" s="70"/>
      <c r="BB49" s="70"/>
      <c r="BC49" s="70"/>
      <c r="BD49" s="71"/>
    </row>
    <row r="50" s="1" customFormat="1" ht="13.65" customHeight="1">
      <c r="B50" s="37"/>
      <c r="C50" s="31" t="s">
        <v>28</v>
      </c>
      <c r="D50" s="38"/>
      <c r="E50" s="38"/>
      <c r="F50" s="38"/>
      <c r="G50" s="38"/>
      <c r="H50" s="38"/>
      <c r="I50" s="38"/>
      <c r="J50" s="38"/>
      <c r="K50" s="38"/>
      <c r="L50" s="38"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33</v>
      </c>
      <c r="AJ50" s="38"/>
      <c r="AK50" s="38"/>
      <c r="AL50" s="38"/>
      <c r="AM50" s="67" t="str">
        <f>IF(E20="","",E20)</f>
        <v>Straka</v>
      </c>
      <c r="AN50" s="38"/>
      <c r="AO50" s="38"/>
      <c r="AP50" s="38"/>
      <c r="AQ50" s="38"/>
      <c r="AR50" s="42"/>
      <c r="AS50" s="72"/>
      <c r="AT50" s="73"/>
      <c r="AU50" s="74"/>
      <c r="AV50" s="74"/>
      <c r="AW50" s="74"/>
      <c r="AX50" s="74"/>
      <c r="AY50" s="74"/>
      <c r="AZ50" s="74"/>
      <c r="BA50" s="74"/>
      <c r="BB50" s="74"/>
      <c r="BC50" s="74"/>
      <c r="BD50" s="75"/>
    </row>
    <row r="51" s="1" customFormat="1" ht="10.8" customHeight="1">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2"/>
      <c r="AS51" s="76"/>
      <c r="AT51" s="77"/>
      <c r="AU51" s="78"/>
      <c r="AV51" s="78"/>
      <c r="AW51" s="78"/>
      <c r="AX51" s="78"/>
      <c r="AY51" s="78"/>
      <c r="AZ51" s="78"/>
      <c r="BA51" s="78"/>
      <c r="BB51" s="78"/>
      <c r="BC51" s="78"/>
      <c r="BD51" s="79"/>
    </row>
    <row r="52" s="1" customFormat="1" ht="29.28" customHeight="1">
      <c r="B52" s="37"/>
      <c r="C52" s="80" t="s">
        <v>52</v>
      </c>
      <c r="D52" s="81"/>
      <c r="E52" s="81"/>
      <c r="F52" s="81"/>
      <c r="G52" s="81"/>
      <c r="H52" s="82"/>
      <c r="I52" s="83" t="s">
        <v>53</v>
      </c>
      <c r="J52" s="81"/>
      <c r="K52" s="81"/>
      <c r="L52" s="81"/>
      <c r="M52" s="81"/>
      <c r="N52" s="81"/>
      <c r="O52" s="81"/>
      <c r="P52" s="81"/>
      <c r="Q52" s="81"/>
      <c r="R52" s="81"/>
      <c r="S52" s="81"/>
      <c r="T52" s="81"/>
      <c r="U52" s="81"/>
      <c r="V52" s="81"/>
      <c r="W52" s="81"/>
      <c r="X52" s="81"/>
      <c r="Y52" s="81"/>
      <c r="Z52" s="81"/>
      <c r="AA52" s="81"/>
      <c r="AB52" s="81"/>
      <c r="AC52" s="81"/>
      <c r="AD52" s="81"/>
      <c r="AE52" s="81"/>
      <c r="AF52" s="81"/>
      <c r="AG52" s="84" t="s">
        <v>54</v>
      </c>
      <c r="AH52" s="81"/>
      <c r="AI52" s="81"/>
      <c r="AJ52" s="81"/>
      <c r="AK52" s="81"/>
      <c r="AL52" s="81"/>
      <c r="AM52" s="81"/>
      <c r="AN52" s="83" t="s">
        <v>55</v>
      </c>
      <c r="AO52" s="81"/>
      <c r="AP52" s="81"/>
      <c r="AQ52" s="85" t="s">
        <v>56</v>
      </c>
      <c r="AR52" s="42"/>
      <c r="AS52" s="86" t="s">
        <v>57</v>
      </c>
      <c r="AT52" s="87" t="s">
        <v>58</v>
      </c>
      <c r="AU52" s="87" t="s">
        <v>59</v>
      </c>
      <c r="AV52" s="87" t="s">
        <v>60</v>
      </c>
      <c r="AW52" s="87" t="s">
        <v>61</v>
      </c>
      <c r="AX52" s="87" t="s">
        <v>62</v>
      </c>
      <c r="AY52" s="87" t="s">
        <v>63</v>
      </c>
      <c r="AZ52" s="87" t="s">
        <v>64</v>
      </c>
      <c r="BA52" s="87" t="s">
        <v>65</v>
      </c>
      <c r="BB52" s="87" t="s">
        <v>66</v>
      </c>
      <c r="BC52" s="87" t="s">
        <v>67</v>
      </c>
      <c r="BD52" s="88" t="s">
        <v>68</v>
      </c>
    </row>
    <row r="53" s="1" customFormat="1" ht="10.8" customHeight="1">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2"/>
      <c r="AS53" s="89"/>
      <c r="AT53" s="90"/>
      <c r="AU53" s="90"/>
      <c r="AV53" s="90"/>
      <c r="AW53" s="90"/>
      <c r="AX53" s="90"/>
      <c r="AY53" s="90"/>
      <c r="AZ53" s="90"/>
      <c r="BA53" s="90"/>
      <c r="BB53" s="90"/>
      <c r="BC53" s="90"/>
      <c r="BD53" s="91"/>
    </row>
    <row r="54" s="4" customFormat="1" ht="32.4" customHeight="1">
      <c r="B54" s="92"/>
      <c r="C54" s="93" t="s">
        <v>69</v>
      </c>
      <c r="D54" s="94"/>
      <c r="E54" s="94"/>
      <c r="F54" s="94"/>
      <c r="G54" s="94"/>
      <c r="H54" s="94"/>
      <c r="I54" s="94"/>
      <c r="J54" s="94"/>
      <c r="K54" s="94"/>
      <c r="L54" s="94"/>
      <c r="M54" s="94"/>
      <c r="N54" s="94"/>
      <c r="O54" s="94"/>
      <c r="P54" s="94"/>
      <c r="Q54" s="94"/>
      <c r="R54" s="94"/>
      <c r="S54" s="94"/>
      <c r="T54" s="94"/>
      <c r="U54" s="94"/>
      <c r="V54" s="94"/>
      <c r="W54" s="94"/>
      <c r="X54" s="94"/>
      <c r="Y54" s="94"/>
      <c r="Z54" s="94"/>
      <c r="AA54" s="94"/>
      <c r="AB54" s="94"/>
      <c r="AC54" s="94"/>
      <c r="AD54" s="94"/>
      <c r="AE54" s="94"/>
      <c r="AF54" s="94"/>
      <c r="AG54" s="95">
        <f>ROUND(SUM(AG55:AG57),2)</f>
        <v>0</v>
      </c>
      <c r="AH54" s="95"/>
      <c r="AI54" s="95"/>
      <c r="AJ54" s="95"/>
      <c r="AK54" s="95"/>
      <c r="AL54" s="95"/>
      <c r="AM54" s="95"/>
      <c r="AN54" s="96">
        <f>SUM(AG54,AT54)</f>
        <v>0</v>
      </c>
      <c r="AO54" s="96"/>
      <c r="AP54" s="96"/>
      <c r="AQ54" s="97" t="s">
        <v>18</v>
      </c>
      <c r="AR54" s="98"/>
      <c r="AS54" s="99">
        <f>ROUND(SUM(AS55:AS57),2)</f>
        <v>0</v>
      </c>
      <c r="AT54" s="100">
        <f>ROUND(SUM(AV54:AW54),2)</f>
        <v>0</v>
      </c>
      <c r="AU54" s="101">
        <f>ROUND(SUM(AU55:AU57),5)</f>
        <v>0</v>
      </c>
      <c r="AV54" s="100">
        <f>ROUND(AZ54*L29,2)</f>
        <v>0</v>
      </c>
      <c r="AW54" s="100">
        <f>ROUND(BA54*L30,2)</f>
        <v>0</v>
      </c>
      <c r="AX54" s="100">
        <f>ROUND(BB54*L29,2)</f>
        <v>0</v>
      </c>
      <c r="AY54" s="100">
        <f>ROUND(BC54*L30,2)</f>
        <v>0</v>
      </c>
      <c r="AZ54" s="100">
        <f>ROUND(SUM(AZ55:AZ57),2)</f>
        <v>0</v>
      </c>
      <c r="BA54" s="100">
        <f>ROUND(SUM(BA55:BA57),2)</f>
        <v>0</v>
      </c>
      <c r="BB54" s="100">
        <f>ROUND(SUM(BB55:BB57),2)</f>
        <v>0</v>
      </c>
      <c r="BC54" s="100">
        <f>ROUND(SUM(BC55:BC57),2)</f>
        <v>0</v>
      </c>
      <c r="BD54" s="102">
        <f>ROUND(SUM(BD55:BD57),2)</f>
        <v>0</v>
      </c>
      <c r="BS54" s="103" t="s">
        <v>70</v>
      </c>
      <c r="BT54" s="103" t="s">
        <v>71</v>
      </c>
      <c r="BU54" s="104" t="s">
        <v>72</v>
      </c>
      <c r="BV54" s="103" t="s">
        <v>73</v>
      </c>
      <c r="BW54" s="103" t="s">
        <v>5</v>
      </c>
      <c r="BX54" s="103" t="s">
        <v>74</v>
      </c>
      <c r="CL54" s="103" t="s">
        <v>18</v>
      </c>
    </row>
    <row r="55" s="5" customFormat="1" ht="27" customHeight="1">
      <c r="A55" s="105" t="s">
        <v>75</v>
      </c>
      <c r="B55" s="106"/>
      <c r="C55" s="107"/>
      <c r="D55" s="108" t="s">
        <v>76</v>
      </c>
      <c r="E55" s="108"/>
      <c r="F55" s="108"/>
      <c r="G55" s="108"/>
      <c r="H55" s="108"/>
      <c r="I55" s="109"/>
      <c r="J55" s="108" t="s">
        <v>77</v>
      </c>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10">
        <f>'MASN0901 - Zdravotní tech...'!J30</f>
        <v>0</v>
      </c>
      <c r="AH55" s="109"/>
      <c r="AI55" s="109"/>
      <c r="AJ55" s="109"/>
      <c r="AK55" s="109"/>
      <c r="AL55" s="109"/>
      <c r="AM55" s="109"/>
      <c r="AN55" s="110">
        <f>SUM(AG55,AT55)</f>
        <v>0</v>
      </c>
      <c r="AO55" s="109"/>
      <c r="AP55" s="109"/>
      <c r="AQ55" s="111" t="s">
        <v>78</v>
      </c>
      <c r="AR55" s="112"/>
      <c r="AS55" s="113">
        <v>0</v>
      </c>
      <c r="AT55" s="114">
        <f>ROUND(SUM(AV55:AW55),2)</f>
        <v>0</v>
      </c>
      <c r="AU55" s="115">
        <f>'MASN0901 - Zdravotní tech...'!P83</f>
        <v>0</v>
      </c>
      <c r="AV55" s="114">
        <f>'MASN0901 - Zdravotní tech...'!J33</f>
        <v>0</v>
      </c>
      <c r="AW55" s="114">
        <f>'MASN0901 - Zdravotní tech...'!J34</f>
        <v>0</v>
      </c>
      <c r="AX55" s="114">
        <f>'MASN0901 - Zdravotní tech...'!J35</f>
        <v>0</v>
      </c>
      <c r="AY55" s="114">
        <f>'MASN0901 - Zdravotní tech...'!J36</f>
        <v>0</v>
      </c>
      <c r="AZ55" s="114">
        <f>'MASN0901 - Zdravotní tech...'!F33</f>
        <v>0</v>
      </c>
      <c r="BA55" s="114">
        <f>'MASN0901 - Zdravotní tech...'!F34</f>
        <v>0</v>
      </c>
      <c r="BB55" s="114">
        <f>'MASN0901 - Zdravotní tech...'!F35</f>
        <v>0</v>
      </c>
      <c r="BC55" s="114">
        <f>'MASN0901 - Zdravotní tech...'!F36</f>
        <v>0</v>
      </c>
      <c r="BD55" s="116">
        <f>'MASN0901 - Zdravotní tech...'!F37</f>
        <v>0</v>
      </c>
      <c r="BT55" s="117" t="s">
        <v>79</v>
      </c>
      <c r="BV55" s="117" t="s">
        <v>73</v>
      </c>
      <c r="BW55" s="117" t="s">
        <v>80</v>
      </c>
      <c r="BX55" s="117" t="s">
        <v>5</v>
      </c>
      <c r="CL55" s="117" t="s">
        <v>18</v>
      </c>
      <c r="CM55" s="117" t="s">
        <v>81</v>
      </c>
    </row>
    <row r="56" s="5" customFormat="1" ht="27" customHeight="1">
      <c r="A56" s="105" t="s">
        <v>75</v>
      </c>
      <c r="B56" s="106"/>
      <c r="C56" s="107"/>
      <c r="D56" s="108" t="s">
        <v>82</v>
      </c>
      <c r="E56" s="108"/>
      <c r="F56" s="108"/>
      <c r="G56" s="108"/>
      <c r="H56" s="108"/>
      <c r="I56" s="109"/>
      <c r="J56" s="108" t="s">
        <v>83</v>
      </c>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10">
        <f>'MASN0902 - Stavební práce...'!J30</f>
        <v>0</v>
      </c>
      <c r="AH56" s="109"/>
      <c r="AI56" s="109"/>
      <c r="AJ56" s="109"/>
      <c r="AK56" s="109"/>
      <c r="AL56" s="109"/>
      <c r="AM56" s="109"/>
      <c r="AN56" s="110">
        <f>SUM(AG56,AT56)</f>
        <v>0</v>
      </c>
      <c r="AO56" s="109"/>
      <c r="AP56" s="109"/>
      <c r="AQ56" s="111" t="s">
        <v>78</v>
      </c>
      <c r="AR56" s="112"/>
      <c r="AS56" s="113">
        <v>0</v>
      </c>
      <c r="AT56" s="114">
        <f>ROUND(SUM(AV56:AW56),2)</f>
        <v>0</v>
      </c>
      <c r="AU56" s="115">
        <f>'MASN0902 - Stavební práce...'!P89</f>
        <v>0</v>
      </c>
      <c r="AV56" s="114">
        <f>'MASN0902 - Stavební práce...'!J33</f>
        <v>0</v>
      </c>
      <c r="AW56" s="114">
        <f>'MASN0902 - Stavební práce...'!J34</f>
        <v>0</v>
      </c>
      <c r="AX56" s="114">
        <f>'MASN0902 - Stavební práce...'!J35</f>
        <v>0</v>
      </c>
      <c r="AY56" s="114">
        <f>'MASN0902 - Stavební práce...'!J36</f>
        <v>0</v>
      </c>
      <c r="AZ56" s="114">
        <f>'MASN0902 - Stavební práce...'!F33</f>
        <v>0</v>
      </c>
      <c r="BA56" s="114">
        <f>'MASN0902 - Stavební práce...'!F34</f>
        <v>0</v>
      </c>
      <c r="BB56" s="114">
        <f>'MASN0902 - Stavební práce...'!F35</f>
        <v>0</v>
      </c>
      <c r="BC56" s="114">
        <f>'MASN0902 - Stavební práce...'!F36</f>
        <v>0</v>
      </c>
      <c r="BD56" s="116">
        <f>'MASN0902 - Stavební práce...'!F37</f>
        <v>0</v>
      </c>
      <c r="BT56" s="117" t="s">
        <v>79</v>
      </c>
      <c r="BV56" s="117" t="s">
        <v>73</v>
      </c>
      <c r="BW56" s="117" t="s">
        <v>84</v>
      </c>
      <c r="BX56" s="117" t="s">
        <v>5</v>
      </c>
      <c r="CL56" s="117" t="s">
        <v>18</v>
      </c>
      <c r="CM56" s="117" t="s">
        <v>81</v>
      </c>
    </row>
    <row r="57" s="5" customFormat="1" ht="27" customHeight="1">
      <c r="A57" s="105" t="s">
        <v>75</v>
      </c>
      <c r="B57" s="106"/>
      <c r="C57" s="107"/>
      <c r="D57" s="108" t="s">
        <v>85</v>
      </c>
      <c r="E57" s="108"/>
      <c r="F57" s="108"/>
      <c r="G57" s="108"/>
      <c r="H57" s="108"/>
      <c r="I57" s="109"/>
      <c r="J57" s="108" t="s">
        <v>86</v>
      </c>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10">
        <f>'MASN0903 - VON'!J30</f>
        <v>0</v>
      </c>
      <c r="AH57" s="109"/>
      <c r="AI57" s="109"/>
      <c r="AJ57" s="109"/>
      <c r="AK57" s="109"/>
      <c r="AL57" s="109"/>
      <c r="AM57" s="109"/>
      <c r="AN57" s="110">
        <f>SUM(AG57,AT57)</f>
        <v>0</v>
      </c>
      <c r="AO57" s="109"/>
      <c r="AP57" s="109"/>
      <c r="AQ57" s="111" t="s">
        <v>78</v>
      </c>
      <c r="AR57" s="112"/>
      <c r="AS57" s="118">
        <v>0</v>
      </c>
      <c r="AT57" s="119">
        <f>ROUND(SUM(AV57:AW57),2)</f>
        <v>0</v>
      </c>
      <c r="AU57" s="120">
        <f>'MASN0903 - VON'!P84</f>
        <v>0</v>
      </c>
      <c r="AV57" s="119">
        <f>'MASN0903 - VON'!J33</f>
        <v>0</v>
      </c>
      <c r="AW57" s="119">
        <f>'MASN0903 - VON'!J34</f>
        <v>0</v>
      </c>
      <c r="AX57" s="119">
        <f>'MASN0903 - VON'!J35</f>
        <v>0</v>
      </c>
      <c r="AY57" s="119">
        <f>'MASN0903 - VON'!J36</f>
        <v>0</v>
      </c>
      <c r="AZ57" s="119">
        <f>'MASN0903 - VON'!F33</f>
        <v>0</v>
      </c>
      <c r="BA57" s="119">
        <f>'MASN0903 - VON'!F34</f>
        <v>0</v>
      </c>
      <c r="BB57" s="119">
        <f>'MASN0903 - VON'!F35</f>
        <v>0</v>
      </c>
      <c r="BC57" s="119">
        <f>'MASN0903 - VON'!F36</f>
        <v>0</v>
      </c>
      <c r="BD57" s="121">
        <f>'MASN0903 - VON'!F37</f>
        <v>0</v>
      </c>
      <c r="BT57" s="117" t="s">
        <v>79</v>
      </c>
      <c r="BV57" s="117" t="s">
        <v>73</v>
      </c>
      <c r="BW57" s="117" t="s">
        <v>87</v>
      </c>
      <c r="BX57" s="117" t="s">
        <v>5</v>
      </c>
      <c r="CL57" s="117" t="s">
        <v>18</v>
      </c>
      <c r="CM57" s="117" t="s">
        <v>81</v>
      </c>
    </row>
    <row r="58" s="1" customFormat="1" ht="30" customHeight="1">
      <c r="B58" s="37"/>
      <c r="C58" s="38"/>
      <c r="D58" s="38"/>
      <c r="E58" s="38"/>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38"/>
      <c r="AL58" s="38"/>
      <c r="AM58" s="38"/>
      <c r="AN58" s="38"/>
      <c r="AO58" s="38"/>
      <c r="AP58" s="38"/>
      <c r="AQ58" s="38"/>
      <c r="AR58" s="42"/>
    </row>
    <row r="59" s="1" customFormat="1" ht="6.96" customHeight="1">
      <c r="B59" s="56"/>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57"/>
      <c r="AO59" s="57"/>
      <c r="AP59" s="57"/>
      <c r="AQ59" s="57"/>
      <c r="AR59" s="42"/>
    </row>
  </sheetData>
  <sheetProtection sheet="1" formatColumns="0" formatRows="0" objects="1" scenarios="1" spinCount="100000" saltValue="g+QkGCe0sBsgVCIz8hfatCypDKqbaIzHCPTdpayUMF86EsQetv+IYvZlHlUqxnLMwYoQ0Qpa+OWAubEMA+m+Kg==" hashValue="QDkwJI0i6iVDWXdDH4yfBs+ZRv8CJIQ3lhpUoxOvS76m6ks2L8YIHGGlzx1LByBp8qVeRm9tDa3uzVg1UtwOcA==" algorithmName="SHA-512" password="CC35"/>
  <mergeCells count="50">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G54:AM54"/>
    <mergeCell ref="AN54:AP54"/>
    <mergeCell ref="C52:G52"/>
    <mergeCell ref="I52:AF52"/>
    <mergeCell ref="D55:H55"/>
    <mergeCell ref="J55:AF55"/>
    <mergeCell ref="D56:H56"/>
    <mergeCell ref="J56:AF56"/>
    <mergeCell ref="D57:H57"/>
    <mergeCell ref="J57:AF57"/>
  </mergeCells>
  <hyperlinks>
    <hyperlink ref="A55" location="'MASN0901 - Zdravotní tech...'!C2" display="/"/>
    <hyperlink ref="A56" location="'MASN0902 - Stavební práce...'!C2" display="/"/>
    <hyperlink ref="A57" location="'MASN0903 - V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80</v>
      </c>
    </row>
    <row r="3" ht="6.96" customHeight="1">
      <c r="B3" s="123"/>
      <c r="C3" s="124"/>
      <c r="D3" s="124"/>
      <c r="E3" s="124"/>
      <c r="F3" s="124"/>
      <c r="G3" s="124"/>
      <c r="H3" s="124"/>
      <c r="I3" s="125"/>
      <c r="J3" s="124"/>
      <c r="K3" s="124"/>
      <c r="L3" s="19"/>
      <c r="AT3" s="16" t="s">
        <v>81</v>
      </c>
    </row>
    <row r="4" ht="24.96" customHeight="1">
      <c r="B4" s="19"/>
      <c r="D4" s="126" t="s">
        <v>88</v>
      </c>
      <c r="L4" s="19"/>
      <c r="M4" s="23" t="s">
        <v>10</v>
      </c>
      <c r="AT4" s="16" t="s">
        <v>4</v>
      </c>
    </row>
    <row r="5" ht="6.96" customHeight="1">
      <c r="B5" s="19"/>
      <c r="L5" s="19"/>
    </row>
    <row r="6" ht="12" customHeight="1">
      <c r="B6" s="19"/>
      <c r="D6" s="127" t="s">
        <v>15</v>
      </c>
      <c r="L6" s="19"/>
    </row>
    <row r="7" ht="16.5" customHeight="1">
      <c r="B7" s="19"/>
      <c r="E7" s="128" t="str">
        <f>'Rekapitulace stavby'!K6</f>
        <v>Stodská nem, Spojovací krček , Výměna ležatých rozvodů</v>
      </c>
      <c r="F7" s="127"/>
      <c r="G7" s="127"/>
      <c r="H7" s="127"/>
      <c r="L7" s="19"/>
    </row>
    <row r="8" s="1" customFormat="1" ht="12" customHeight="1">
      <c r="B8" s="42"/>
      <c r="D8" s="127" t="s">
        <v>89</v>
      </c>
      <c r="I8" s="129"/>
      <c r="L8" s="42"/>
    </row>
    <row r="9" s="1" customFormat="1" ht="36.96" customHeight="1">
      <c r="B9" s="42"/>
      <c r="E9" s="130" t="s">
        <v>90</v>
      </c>
      <c r="F9" s="1"/>
      <c r="G9" s="1"/>
      <c r="H9" s="1"/>
      <c r="I9" s="129"/>
      <c r="L9" s="42"/>
    </row>
    <row r="10" s="1" customFormat="1">
      <c r="B10" s="42"/>
      <c r="I10" s="129"/>
      <c r="L10" s="42"/>
    </row>
    <row r="11" s="1" customFormat="1" ht="12" customHeight="1">
      <c r="B11" s="42"/>
      <c r="D11" s="127" t="s">
        <v>17</v>
      </c>
      <c r="F11" s="16" t="s">
        <v>18</v>
      </c>
      <c r="I11" s="131" t="s">
        <v>19</v>
      </c>
      <c r="J11" s="16" t="s">
        <v>18</v>
      </c>
      <c r="L11" s="42"/>
    </row>
    <row r="12" s="1" customFormat="1" ht="12" customHeight="1">
      <c r="B12" s="42"/>
      <c r="D12" s="127" t="s">
        <v>20</v>
      </c>
      <c r="F12" s="16" t="s">
        <v>21</v>
      </c>
      <c r="I12" s="131" t="s">
        <v>22</v>
      </c>
      <c r="J12" s="132" t="str">
        <f>'Rekapitulace stavby'!AN8</f>
        <v>17. 9. 2019</v>
      </c>
      <c r="L12" s="42"/>
    </row>
    <row r="13" s="1" customFormat="1" ht="10.8" customHeight="1">
      <c r="B13" s="42"/>
      <c r="I13" s="129"/>
      <c r="L13" s="42"/>
    </row>
    <row r="14" s="1" customFormat="1" ht="12" customHeight="1">
      <c r="B14" s="42"/>
      <c r="D14" s="127" t="s">
        <v>24</v>
      </c>
      <c r="I14" s="131" t="s">
        <v>25</v>
      </c>
      <c r="J14" s="16" t="s">
        <v>18</v>
      </c>
      <c r="L14" s="42"/>
    </row>
    <row r="15" s="1" customFormat="1" ht="18" customHeight="1">
      <c r="B15" s="42"/>
      <c r="E15" s="16" t="s">
        <v>26</v>
      </c>
      <c r="I15" s="131" t="s">
        <v>27</v>
      </c>
      <c r="J15" s="16" t="s">
        <v>18</v>
      </c>
      <c r="L15" s="42"/>
    </row>
    <row r="16" s="1" customFormat="1" ht="6.96" customHeight="1">
      <c r="B16" s="42"/>
      <c r="I16" s="129"/>
      <c r="L16" s="42"/>
    </row>
    <row r="17" s="1" customFormat="1" ht="12" customHeight="1">
      <c r="B17" s="42"/>
      <c r="D17" s="127" t="s">
        <v>28</v>
      </c>
      <c r="I17" s="131" t="s">
        <v>25</v>
      </c>
      <c r="J17" s="32" t="str">
        <f>'Rekapitulace stavby'!AN13</f>
        <v>Vyplň údaj</v>
      </c>
      <c r="L17" s="42"/>
    </row>
    <row r="18" s="1" customFormat="1" ht="18" customHeight="1">
      <c r="B18" s="42"/>
      <c r="E18" s="32" t="str">
        <f>'Rekapitulace stavby'!E14</f>
        <v>Vyplň údaj</v>
      </c>
      <c r="F18" s="16"/>
      <c r="G18" s="16"/>
      <c r="H18" s="16"/>
      <c r="I18" s="131" t="s">
        <v>27</v>
      </c>
      <c r="J18" s="32" t="str">
        <f>'Rekapitulace stavby'!AN14</f>
        <v>Vyplň údaj</v>
      </c>
      <c r="L18" s="42"/>
    </row>
    <row r="19" s="1" customFormat="1" ht="6.96" customHeight="1">
      <c r="B19" s="42"/>
      <c r="I19" s="129"/>
      <c r="L19" s="42"/>
    </row>
    <row r="20" s="1" customFormat="1" ht="12" customHeight="1">
      <c r="B20" s="42"/>
      <c r="D20" s="127" t="s">
        <v>30</v>
      </c>
      <c r="I20" s="131" t="s">
        <v>25</v>
      </c>
      <c r="J20" s="16" t="s">
        <v>18</v>
      </c>
      <c r="L20" s="42"/>
    </row>
    <row r="21" s="1" customFormat="1" ht="18" customHeight="1">
      <c r="B21" s="42"/>
      <c r="E21" s="16" t="s">
        <v>31</v>
      </c>
      <c r="I21" s="131" t="s">
        <v>27</v>
      </c>
      <c r="J21" s="16" t="s">
        <v>18</v>
      </c>
      <c r="L21" s="42"/>
    </row>
    <row r="22" s="1" customFormat="1" ht="6.96" customHeight="1">
      <c r="B22" s="42"/>
      <c r="I22" s="129"/>
      <c r="L22" s="42"/>
    </row>
    <row r="23" s="1" customFormat="1" ht="12" customHeight="1">
      <c r="B23" s="42"/>
      <c r="D23" s="127" t="s">
        <v>33</v>
      </c>
      <c r="I23" s="131" t="s">
        <v>25</v>
      </c>
      <c r="J23" s="16" t="s">
        <v>18</v>
      </c>
      <c r="L23" s="42"/>
    </row>
    <row r="24" s="1" customFormat="1" ht="18" customHeight="1">
      <c r="B24" s="42"/>
      <c r="E24" s="16" t="s">
        <v>34</v>
      </c>
      <c r="I24" s="131" t="s">
        <v>27</v>
      </c>
      <c r="J24" s="16" t="s">
        <v>18</v>
      </c>
      <c r="L24" s="42"/>
    </row>
    <row r="25" s="1" customFormat="1" ht="6.96" customHeight="1">
      <c r="B25" s="42"/>
      <c r="I25" s="129"/>
      <c r="L25" s="42"/>
    </row>
    <row r="26" s="1" customFormat="1" ht="12" customHeight="1">
      <c r="B26" s="42"/>
      <c r="D26" s="127" t="s">
        <v>35</v>
      </c>
      <c r="I26" s="129"/>
      <c r="L26" s="42"/>
    </row>
    <row r="27" s="6" customFormat="1" ht="16.5" customHeight="1">
      <c r="B27" s="133"/>
      <c r="E27" s="134" t="s">
        <v>18</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37</v>
      </c>
      <c r="I30" s="129"/>
      <c r="J30" s="138">
        <f>ROUND(J83, 2)</f>
        <v>0</v>
      </c>
      <c r="L30" s="42"/>
    </row>
    <row r="31" s="1" customFormat="1" ht="6.96" customHeight="1">
      <c r="B31" s="42"/>
      <c r="D31" s="70"/>
      <c r="E31" s="70"/>
      <c r="F31" s="70"/>
      <c r="G31" s="70"/>
      <c r="H31" s="70"/>
      <c r="I31" s="136"/>
      <c r="J31" s="70"/>
      <c r="K31" s="70"/>
      <c r="L31" s="42"/>
    </row>
    <row r="32" s="1" customFormat="1" ht="14.4" customHeight="1">
      <c r="B32" s="42"/>
      <c r="F32" s="139" t="s">
        <v>39</v>
      </c>
      <c r="I32" s="140" t="s">
        <v>38</v>
      </c>
      <c r="J32" s="139" t="s">
        <v>40</v>
      </c>
      <c r="L32" s="42"/>
    </row>
    <row r="33" s="1" customFormat="1" ht="14.4" customHeight="1">
      <c r="B33" s="42"/>
      <c r="D33" s="127" t="s">
        <v>41</v>
      </c>
      <c r="E33" s="127" t="s">
        <v>42</v>
      </c>
      <c r="F33" s="141">
        <f>ROUND((SUM(BE83:BE115)),  2)</f>
        <v>0</v>
      </c>
      <c r="I33" s="142">
        <v>0.20999999999999999</v>
      </c>
      <c r="J33" s="141">
        <f>ROUND(((SUM(BE83:BE115))*I33),  2)</f>
        <v>0</v>
      </c>
      <c r="L33" s="42"/>
    </row>
    <row r="34" s="1" customFormat="1" ht="14.4" customHeight="1">
      <c r="B34" s="42"/>
      <c r="E34" s="127" t="s">
        <v>43</v>
      </c>
      <c r="F34" s="141">
        <f>ROUND((SUM(BF83:BF115)),  2)</f>
        <v>0</v>
      </c>
      <c r="I34" s="142">
        <v>0.14999999999999999</v>
      </c>
      <c r="J34" s="141">
        <f>ROUND(((SUM(BF83:BF115))*I34),  2)</f>
        <v>0</v>
      </c>
      <c r="L34" s="42"/>
    </row>
    <row r="35" hidden="1" s="1" customFormat="1" ht="14.4" customHeight="1">
      <c r="B35" s="42"/>
      <c r="E35" s="127" t="s">
        <v>44</v>
      </c>
      <c r="F35" s="141">
        <f>ROUND((SUM(BG83:BG115)),  2)</f>
        <v>0</v>
      </c>
      <c r="I35" s="142">
        <v>0.20999999999999999</v>
      </c>
      <c r="J35" s="141">
        <f>0</f>
        <v>0</v>
      </c>
      <c r="L35" s="42"/>
    </row>
    <row r="36" hidden="1" s="1" customFormat="1" ht="14.4" customHeight="1">
      <c r="B36" s="42"/>
      <c r="E36" s="127" t="s">
        <v>45</v>
      </c>
      <c r="F36" s="141">
        <f>ROUND((SUM(BH83:BH115)),  2)</f>
        <v>0</v>
      </c>
      <c r="I36" s="142">
        <v>0.14999999999999999</v>
      </c>
      <c r="J36" s="141">
        <f>0</f>
        <v>0</v>
      </c>
      <c r="L36" s="42"/>
    </row>
    <row r="37" hidden="1" s="1" customFormat="1" ht="14.4" customHeight="1">
      <c r="B37" s="42"/>
      <c r="E37" s="127" t="s">
        <v>46</v>
      </c>
      <c r="F37" s="141">
        <f>ROUND((SUM(BI83:BI115)),  2)</f>
        <v>0</v>
      </c>
      <c r="I37" s="142">
        <v>0</v>
      </c>
      <c r="J37" s="141">
        <f>0</f>
        <v>0</v>
      </c>
      <c r="L37" s="42"/>
    </row>
    <row r="38" s="1" customFormat="1" ht="6.96" customHeight="1">
      <c r="B38" s="42"/>
      <c r="I38" s="129"/>
      <c r="L38" s="42"/>
    </row>
    <row r="39" s="1" customFormat="1" ht="25.44" customHeight="1">
      <c r="B39" s="42"/>
      <c r="C39" s="143"/>
      <c r="D39" s="144" t="s">
        <v>47</v>
      </c>
      <c r="E39" s="145"/>
      <c r="F39" s="145"/>
      <c r="G39" s="146" t="s">
        <v>48</v>
      </c>
      <c r="H39" s="147" t="s">
        <v>49</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91</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15</v>
      </c>
      <c r="D47" s="38"/>
      <c r="E47" s="38"/>
      <c r="F47" s="38"/>
      <c r="G47" s="38"/>
      <c r="H47" s="38"/>
      <c r="I47" s="129"/>
      <c r="J47" s="38"/>
      <c r="K47" s="38"/>
      <c r="L47" s="42"/>
    </row>
    <row r="48" s="1" customFormat="1" ht="16.5" customHeight="1">
      <c r="B48" s="37"/>
      <c r="C48" s="38"/>
      <c r="D48" s="38"/>
      <c r="E48" s="157" t="str">
        <f>E7</f>
        <v>Stodská nem, Spojovací krček , Výměna ležatých rozvodů</v>
      </c>
      <c r="F48" s="31"/>
      <c r="G48" s="31"/>
      <c r="H48" s="31"/>
      <c r="I48" s="129"/>
      <c r="J48" s="38"/>
      <c r="K48" s="38"/>
      <c r="L48" s="42"/>
    </row>
    <row r="49" s="1" customFormat="1" ht="12" customHeight="1">
      <c r="B49" s="37"/>
      <c r="C49" s="31" t="s">
        <v>89</v>
      </c>
      <c r="D49" s="38"/>
      <c r="E49" s="38"/>
      <c r="F49" s="38"/>
      <c r="G49" s="38"/>
      <c r="H49" s="38"/>
      <c r="I49" s="129"/>
      <c r="J49" s="38"/>
      <c r="K49" s="38"/>
      <c r="L49" s="42"/>
    </row>
    <row r="50" s="1" customFormat="1" ht="16.5" customHeight="1">
      <c r="B50" s="37"/>
      <c r="C50" s="38"/>
      <c r="D50" s="38"/>
      <c r="E50" s="63" t="str">
        <f>E9</f>
        <v>MASN0901 - Zdravotní technika</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20</v>
      </c>
      <c r="D52" s="38"/>
      <c r="E52" s="38"/>
      <c r="F52" s="26" t="str">
        <f>F12</f>
        <v xml:space="preserve"> </v>
      </c>
      <c r="G52" s="38"/>
      <c r="H52" s="38"/>
      <c r="I52" s="131" t="s">
        <v>22</v>
      </c>
      <c r="J52" s="66" t="str">
        <f>IF(J12="","",J12)</f>
        <v>17. 9. 2019</v>
      </c>
      <c r="K52" s="38"/>
      <c r="L52" s="42"/>
    </row>
    <row r="53" s="1" customFormat="1" ht="6.96" customHeight="1">
      <c r="B53" s="37"/>
      <c r="C53" s="38"/>
      <c r="D53" s="38"/>
      <c r="E53" s="38"/>
      <c r="F53" s="38"/>
      <c r="G53" s="38"/>
      <c r="H53" s="38"/>
      <c r="I53" s="129"/>
      <c r="J53" s="38"/>
      <c r="K53" s="38"/>
      <c r="L53" s="42"/>
    </row>
    <row r="54" s="1" customFormat="1" ht="24.9" customHeight="1">
      <c r="B54" s="37"/>
      <c r="C54" s="31" t="s">
        <v>24</v>
      </c>
      <c r="D54" s="38"/>
      <c r="E54" s="38"/>
      <c r="F54" s="26" t="str">
        <f>E15</f>
        <v>Stodská nemocnice a.s.</v>
      </c>
      <c r="G54" s="38"/>
      <c r="H54" s="38"/>
      <c r="I54" s="131" t="s">
        <v>30</v>
      </c>
      <c r="J54" s="35" t="str">
        <f>E21</f>
        <v>Mastný - architektonicko projektová kancelář</v>
      </c>
      <c r="K54" s="38"/>
      <c r="L54" s="42"/>
    </row>
    <row r="55" s="1" customFormat="1" ht="13.65" customHeight="1">
      <c r="B55" s="37"/>
      <c r="C55" s="31" t="s">
        <v>28</v>
      </c>
      <c r="D55" s="38"/>
      <c r="E55" s="38"/>
      <c r="F55" s="26" t="str">
        <f>IF(E18="","",E18)</f>
        <v>Vyplň údaj</v>
      </c>
      <c r="G55" s="38"/>
      <c r="H55" s="38"/>
      <c r="I55" s="131" t="s">
        <v>33</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92</v>
      </c>
      <c r="D57" s="159"/>
      <c r="E57" s="159"/>
      <c r="F57" s="159"/>
      <c r="G57" s="159"/>
      <c r="H57" s="159"/>
      <c r="I57" s="160"/>
      <c r="J57" s="161" t="s">
        <v>93</v>
      </c>
      <c r="K57" s="159"/>
      <c r="L57" s="42"/>
    </row>
    <row r="58" s="1" customFormat="1" ht="10.32" customHeight="1">
      <c r="B58" s="37"/>
      <c r="C58" s="38"/>
      <c r="D58" s="38"/>
      <c r="E58" s="38"/>
      <c r="F58" s="38"/>
      <c r="G58" s="38"/>
      <c r="H58" s="38"/>
      <c r="I58" s="129"/>
      <c r="J58" s="38"/>
      <c r="K58" s="38"/>
      <c r="L58" s="42"/>
    </row>
    <row r="59" s="1" customFormat="1" ht="22.8" customHeight="1">
      <c r="B59" s="37"/>
      <c r="C59" s="162" t="s">
        <v>69</v>
      </c>
      <c r="D59" s="38"/>
      <c r="E59" s="38"/>
      <c r="F59" s="38"/>
      <c r="G59" s="38"/>
      <c r="H59" s="38"/>
      <c r="I59" s="129"/>
      <c r="J59" s="96">
        <f>J83</f>
        <v>0</v>
      </c>
      <c r="K59" s="38"/>
      <c r="L59" s="42"/>
      <c r="AU59" s="16" t="s">
        <v>94</v>
      </c>
    </row>
    <row r="60" s="7" customFormat="1" ht="24.96" customHeight="1">
      <c r="B60" s="163"/>
      <c r="C60" s="164"/>
      <c r="D60" s="165" t="s">
        <v>95</v>
      </c>
      <c r="E60" s="166"/>
      <c r="F60" s="166"/>
      <c r="G60" s="166"/>
      <c r="H60" s="166"/>
      <c r="I60" s="167"/>
      <c r="J60" s="168">
        <f>J84</f>
        <v>0</v>
      </c>
      <c r="K60" s="164"/>
      <c r="L60" s="169"/>
    </row>
    <row r="61" s="8" customFormat="1" ht="19.92" customHeight="1">
      <c r="B61" s="170"/>
      <c r="C61" s="171"/>
      <c r="D61" s="172" t="s">
        <v>96</v>
      </c>
      <c r="E61" s="173"/>
      <c r="F61" s="173"/>
      <c r="G61" s="173"/>
      <c r="H61" s="173"/>
      <c r="I61" s="174"/>
      <c r="J61" s="175">
        <f>J85</f>
        <v>0</v>
      </c>
      <c r="K61" s="171"/>
      <c r="L61" s="176"/>
    </row>
    <row r="62" s="7" customFormat="1" ht="24.96" customHeight="1">
      <c r="B62" s="163"/>
      <c r="C62" s="164"/>
      <c r="D62" s="165" t="s">
        <v>97</v>
      </c>
      <c r="E62" s="166"/>
      <c r="F62" s="166"/>
      <c r="G62" s="166"/>
      <c r="H62" s="166"/>
      <c r="I62" s="167"/>
      <c r="J62" s="168">
        <f>J87</f>
        <v>0</v>
      </c>
      <c r="K62" s="164"/>
      <c r="L62" s="169"/>
    </row>
    <row r="63" s="8" customFormat="1" ht="19.92" customHeight="1">
      <c r="B63" s="170"/>
      <c r="C63" s="171"/>
      <c r="D63" s="172" t="s">
        <v>98</v>
      </c>
      <c r="E63" s="173"/>
      <c r="F63" s="173"/>
      <c r="G63" s="173"/>
      <c r="H63" s="173"/>
      <c r="I63" s="174"/>
      <c r="J63" s="175">
        <f>J88</f>
        <v>0</v>
      </c>
      <c r="K63" s="171"/>
      <c r="L63" s="176"/>
    </row>
    <row r="64" s="1" customFormat="1" ht="21.84" customHeight="1">
      <c r="B64" s="37"/>
      <c r="C64" s="38"/>
      <c r="D64" s="38"/>
      <c r="E64" s="38"/>
      <c r="F64" s="38"/>
      <c r="G64" s="38"/>
      <c r="H64" s="38"/>
      <c r="I64" s="129"/>
      <c r="J64" s="38"/>
      <c r="K64" s="38"/>
      <c r="L64" s="42"/>
    </row>
    <row r="65" s="1" customFormat="1" ht="6.96" customHeight="1">
      <c r="B65" s="56"/>
      <c r="C65" s="57"/>
      <c r="D65" s="57"/>
      <c r="E65" s="57"/>
      <c r="F65" s="57"/>
      <c r="G65" s="57"/>
      <c r="H65" s="57"/>
      <c r="I65" s="153"/>
      <c r="J65" s="57"/>
      <c r="K65" s="57"/>
      <c r="L65" s="42"/>
    </row>
    <row r="69" s="1" customFormat="1" ht="6.96" customHeight="1">
      <c r="B69" s="58"/>
      <c r="C69" s="59"/>
      <c r="D69" s="59"/>
      <c r="E69" s="59"/>
      <c r="F69" s="59"/>
      <c r="G69" s="59"/>
      <c r="H69" s="59"/>
      <c r="I69" s="156"/>
      <c r="J69" s="59"/>
      <c r="K69" s="59"/>
      <c r="L69" s="42"/>
    </row>
    <row r="70" s="1" customFormat="1" ht="24.96" customHeight="1">
      <c r="B70" s="37"/>
      <c r="C70" s="22" t="s">
        <v>99</v>
      </c>
      <c r="D70" s="38"/>
      <c r="E70" s="38"/>
      <c r="F70" s="38"/>
      <c r="G70" s="38"/>
      <c r="H70" s="38"/>
      <c r="I70" s="129"/>
      <c r="J70" s="38"/>
      <c r="K70" s="38"/>
      <c r="L70" s="42"/>
    </row>
    <row r="71" s="1" customFormat="1" ht="6.96" customHeight="1">
      <c r="B71" s="37"/>
      <c r="C71" s="38"/>
      <c r="D71" s="38"/>
      <c r="E71" s="38"/>
      <c r="F71" s="38"/>
      <c r="G71" s="38"/>
      <c r="H71" s="38"/>
      <c r="I71" s="129"/>
      <c r="J71" s="38"/>
      <c r="K71" s="38"/>
      <c r="L71" s="42"/>
    </row>
    <row r="72" s="1" customFormat="1" ht="12" customHeight="1">
      <c r="B72" s="37"/>
      <c r="C72" s="31" t="s">
        <v>15</v>
      </c>
      <c r="D72" s="38"/>
      <c r="E72" s="38"/>
      <c r="F72" s="38"/>
      <c r="G72" s="38"/>
      <c r="H72" s="38"/>
      <c r="I72" s="129"/>
      <c r="J72" s="38"/>
      <c r="K72" s="38"/>
      <c r="L72" s="42"/>
    </row>
    <row r="73" s="1" customFormat="1" ht="16.5" customHeight="1">
      <c r="B73" s="37"/>
      <c r="C73" s="38"/>
      <c r="D73" s="38"/>
      <c r="E73" s="157" t="str">
        <f>E7</f>
        <v>Stodská nem, Spojovací krček , Výměna ležatých rozvodů</v>
      </c>
      <c r="F73" s="31"/>
      <c r="G73" s="31"/>
      <c r="H73" s="31"/>
      <c r="I73" s="129"/>
      <c r="J73" s="38"/>
      <c r="K73" s="38"/>
      <c r="L73" s="42"/>
    </row>
    <row r="74" s="1" customFormat="1" ht="12" customHeight="1">
      <c r="B74" s="37"/>
      <c r="C74" s="31" t="s">
        <v>89</v>
      </c>
      <c r="D74" s="38"/>
      <c r="E74" s="38"/>
      <c r="F74" s="38"/>
      <c r="G74" s="38"/>
      <c r="H74" s="38"/>
      <c r="I74" s="129"/>
      <c r="J74" s="38"/>
      <c r="K74" s="38"/>
      <c r="L74" s="42"/>
    </row>
    <row r="75" s="1" customFormat="1" ht="16.5" customHeight="1">
      <c r="B75" s="37"/>
      <c r="C75" s="38"/>
      <c r="D75" s="38"/>
      <c r="E75" s="63" t="str">
        <f>E9</f>
        <v>MASN0901 - Zdravotní technika</v>
      </c>
      <c r="F75" s="38"/>
      <c r="G75" s="38"/>
      <c r="H75" s="38"/>
      <c r="I75" s="129"/>
      <c r="J75" s="38"/>
      <c r="K75" s="38"/>
      <c r="L75" s="42"/>
    </row>
    <row r="76" s="1" customFormat="1" ht="6.96" customHeight="1">
      <c r="B76" s="37"/>
      <c r="C76" s="38"/>
      <c r="D76" s="38"/>
      <c r="E76" s="38"/>
      <c r="F76" s="38"/>
      <c r="G76" s="38"/>
      <c r="H76" s="38"/>
      <c r="I76" s="129"/>
      <c r="J76" s="38"/>
      <c r="K76" s="38"/>
      <c r="L76" s="42"/>
    </row>
    <row r="77" s="1" customFormat="1" ht="12" customHeight="1">
      <c r="B77" s="37"/>
      <c r="C77" s="31" t="s">
        <v>20</v>
      </c>
      <c r="D77" s="38"/>
      <c r="E77" s="38"/>
      <c r="F77" s="26" t="str">
        <f>F12</f>
        <v xml:space="preserve"> </v>
      </c>
      <c r="G77" s="38"/>
      <c r="H77" s="38"/>
      <c r="I77" s="131" t="s">
        <v>22</v>
      </c>
      <c r="J77" s="66" t="str">
        <f>IF(J12="","",J12)</f>
        <v>17. 9. 2019</v>
      </c>
      <c r="K77" s="38"/>
      <c r="L77" s="42"/>
    </row>
    <row r="78" s="1" customFormat="1" ht="6.96" customHeight="1">
      <c r="B78" s="37"/>
      <c r="C78" s="38"/>
      <c r="D78" s="38"/>
      <c r="E78" s="38"/>
      <c r="F78" s="38"/>
      <c r="G78" s="38"/>
      <c r="H78" s="38"/>
      <c r="I78" s="129"/>
      <c r="J78" s="38"/>
      <c r="K78" s="38"/>
      <c r="L78" s="42"/>
    </row>
    <row r="79" s="1" customFormat="1" ht="24.9" customHeight="1">
      <c r="B79" s="37"/>
      <c r="C79" s="31" t="s">
        <v>24</v>
      </c>
      <c r="D79" s="38"/>
      <c r="E79" s="38"/>
      <c r="F79" s="26" t="str">
        <f>E15</f>
        <v>Stodská nemocnice a.s.</v>
      </c>
      <c r="G79" s="38"/>
      <c r="H79" s="38"/>
      <c r="I79" s="131" t="s">
        <v>30</v>
      </c>
      <c r="J79" s="35" t="str">
        <f>E21</f>
        <v>Mastný - architektonicko projektová kancelář</v>
      </c>
      <c r="K79" s="38"/>
      <c r="L79" s="42"/>
    </row>
    <row r="80" s="1" customFormat="1" ht="13.65" customHeight="1">
      <c r="B80" s="37"/>
      <c r="C80" s="31" t="s">
        <v>28</v>
      </c>
      <c r="D80" s="38"/>
      <c r="E80" s="38"/>
      <c r="F80" s="26" t="str">
        <f>IF(E18="","",E18)</f>
        <v>Vyplň údaj</v>
      </c>
      <c r="G80" s="38"/>
      <c r="H80" s="38"/>
      <c r="I80" s="131" t="s">
        <v>33</v>
      </c>
      <c r="J80" s="35" t="str">
        <f>E24</f>
        <v>Straka</v>
      </c>
      <c r="K80" s="38"/>
      <c r="L80" s="42"/>
    </row>
    <row r="81" s="1" customFormat="1" ht="10.32" customHeight="1">
      <c r="B81" s="37"/>
      <c r="C81" s="38"/>
      <c r="D81" s="38"/>
      <c r="E81" s="38"/>
      <c r="F81" s="38"/>
      <c r="G81" s="38"/>
      <c r="H81" s="38"/>
      <c r="I81" s="129"/>
      <c r="J81" s="38"/>
      <c r="K81" s="38"/>
      <c r="L81" s="42"/>
    </row>
    <row r="82" s="9" customFormat="1" ht="29.28" customHeight="1">
      <c r="B82" s="177"/>
      <c r="C82" s="178" t="s">
        <v>100</v>
      </c>
      <c r="D82" s="179" t="s">
        <v>56</v>
      </c>
      <c r="E82" s="179" t="s">
        <v>52</v>
      </c>
      <c r="F82" s="179" t="s">
        <v>53</v>
      </c>
      <c r="G82" s="179" t="s">
        <v>101</v>
      </c>
      <c r="H82" s="179" t="s">
        <v>102</v>
      </c>
      <c r="I82" s="180" t="s">
        <v>103</v>
      </c>
      <c r="J82" s="179" t="s">
        <v>93</v>
      </c>
      <c r="K82" s="181" t="s">
        <v>104</v>
      </c>
      <c r="L82" s="182"/>
      <c r="M82" s="86" t="s">
        <v>18</v>
      </c>
      <c r="N82" s="87" t="s">
        <v>41</v>
      </c>
      <c r="O82" s="87" t="s">
        <v>105</v>
      </c>
      <c r="P82" s="87" t="s">
        <v>106</v>
      </c>
      <c r="Q82" s="87" t="s">
        <v>107</v>
      </c>
      <c r="R82" s="87" t="s">
        <v>108</v>
      </c>
      <c r="S82" s="87" t="s">
        <v>109</v>
      </c>
      <c r="T82" s="88" t="s">
        <v>110</v>
      </c>
    </row>
    <row r="83" s="1" customFormat="1" ht="22.8" customHeight="1">
      <c r="B83" s="37"/>
      <c r="C83" s="93" t="s">
        <v>111</v>
      </c>
      <c r="D83" s="38"/>
      <c r="E83" s="38"/>
      <c r="F83" s="38"/>
      <c r="G83" s="38"/>
      <c r="H83" s="38"/>
      <c r="I83" s="129"/>
      <c r="J83" s="183">
        <f>BK83</f>
        <v>0</v>
      </c>
      <c r="K83" s="38"/>
      <c r="L83" s="42"/>
      <c r="M83" s="89"/>
      <c r="N83" s="90"/>
      <c r="O83" s="90"/>
      <c r="P83" s="184">
        <f>P84+P87</f>
        <v>0</v>
      </c>
      <c r="Q83" s="90"/>
      <c r="R83" s="184">
        <f>R84+R87</f>
        <v>0.39641999999999999</v>
      </c>
      <c r="S83" s="90"/>
      <c r="T83" s="185">
        <f>T84+T87</f>
        <v>2.8223400000000001</v>
      </c>
      <c r="AT83" s="16" t="s">
        <v>70</v>
      </c>
      <c r="AU83" s="16" t="s">
        <v>94</v>
      </c>
      <c r="BK83" s="186">
        <f>BK84+BK87</f>
        <v>0</v>
      </c>
    </row>
    <row r="84" s="10" customFormat="1" ht="25.92" customHeight="1">
      <c r="B84" s="187"/>
      <c r="C84" s="188"/>
      <c r="D84" s="189" t="s">
        <v>70</v>
      </c>
      <c r="E84" s="190" t="s">
        <v>112</v>
      </c>
      <c r="F84" s="190" t="s">
        <v>113</v>
      </c>
      <c r="G84" s="188"/>
      <c r="H84" s="188"/>
      <c r="I84" s="191"/>
      <c r="J84" s="192">
        <f>BK84</f>
        <v>0</v>
      </c>
      <c r="K84" s="188"/>
      <c r="L84" s="193"/>
      <c r="M84" s="194"/>
      <c r="N84" s="195"/>
      <c r="O84" s="195"/>
      <c r="P84" s="196">
        <f>P85</f>
        <v>0</v>
      </c>
      <c r="Q84" s="195"/>
      <c r="R84" s="196">
        <f>R85</f>
        <v>0.0096300000000000014</v>
      </c>
      <c r="S84" s="195"/>
      <c r="T84" s="197">
        <f>T85</f>
        <v>0</v>
      </c>
      <c r="AR84" s="198" t="s">
        <v>79</v>
      </c>
      <c r="AT84" s="199" t="s">
        <v>70</v>
      </c>
      <c r="AU84" s="199" t="s">
        <v>71</v>
      </c>
      <c r="AY84" s="198" t="s">
        <v>114</v>
      </c>
      <c r="BK84" s="200">
        <f>BK85</f>
        <v>0</v>
      </c>
    </row>
    <row r="85" s="10" customFormat="1" ht="22.8" customHeight="1">
      <c r="B85" s="187"/>
      <c r="C85" s="188"/>
      <c r="D85" s="189" t="s">
        <v>70</v>
      </c>
      <c r="E85" s="201" t="s">
        <v>115</v>
      </c>
      <c r="F85" s="201" t="s">
        <v>116</v>
      </c>
      <c r="G85" s="188"/>
      <c r="H85" s="188"/>
      <c r="I85" s="191"/>
      <c r="J85" s="202">
        <f>BK85</f>
        <v>0</v>
      </c>
      <c r="K85" s="188"/>
      <c r="L85" s="193"/>
      <c r="M85" s="194"/>
      <c r="N85" s="195"/>
      <c r="O85" s="195"/>
      <c r="P85" s="196">
        <f>P86</f>
        <v>0</v>
      </c>
      <c r="Q85" s="195"/>
      <c r="R85" s="196">
        <f>R86</f>
        <v>0.0096300000000000014</v>
      </c>
      <c r="S85" s="195"/>
      <c r="T85" s="197">
        <f>T86</f>
        <v>0</v>
      </c>
      <c r="AR85" s="198" t="s">
        <v>79</v>
      </c>
      <c r="AT85" s="199" t="s">
        <v>70</v>
      </c>
      <c r="AU85" s="199" t="s">
        <v>79</v>
      </c>
      <c r="AY85" s="198" t="s">
        <v>114</v>
      </c>
      <c r="BK85" s="200">
        <f>BK86</f>
        <v>0</v>
      </c>
    </row>
    <row r="86" s="1" customFormat="1" ht="16.5" customHeight="1">
      <c r="B86" s="37"/>
      <c r="C86" s="203" t="s">
        <v>79</v>
      </c>
      <c r="D86" s="203" t="s">
        <v>117</v>
      </c>
      <c r="E86" s="204" t="s">
        <v>118</v>
      </c>
      <c r="F86" s="205" t="s">
        <v>119</v>
      </c>
      <c r="G86" s="206" t="s">
        <v>120</v>
      </c>
      <c r="H86" s="207">
        <v>107</v>
      </c>
      <c r="I86" s="208"/>
      <c r="J86" s="207">
        <f>ROUND(I86*H86,2)</f>
        <v>0</v>
      </c>
      <c r="K86" s="205" t="s">
        <v>121</v>
      </c>
      <c r="L86" s="42"/>
      <c r="M86" s="209" t="s">
        <v>18</v>
      </c>
      <c r="N86" s="210" t="s">
        <v>42</v>
      </c>
      <c r="O86" s="78"/>
      <c r="P86" s="211">
        <f>O86*H86</f>
        <v>0</v>
      </c>
      <c r="Q86" s="211">
        <v>9.0000000000000006E-05</v>
      </c>
      <c r="R86" s="211">
        <f>Q86*H86</f>
        <v>0.0096300000000000014</v>
      </c>
      <c r="S86" s="211">
        <v>0</v>
      </c>
      <c r="T86" s="212">
        <f>S86*H86</f>
        <v>0</v>
      </c>
      <c r="AR86" s="16" t="s">
        <v>122</v>
      </c>
      <c r="AT86" s="16" t="s">
        <v>117</v>
      </c>
      <c r="AU86" s="16" t="s">
        <v>81</v>
      </c>
      <c r="AY86" s="16" t="s">
        <v>114</v>
      </c>
      <c r="BE86" s="213">
        <f>IF(N86="základní",J86,0)</f>
        <v>0</v>
      </c>
      <c r="BF86" s="213">
        <f>IF(N86="snížená",J86,0)</f>
        <v>0</v>
      </c>
      <c r="BG86" s="213">
        <f>IF(N86="zákl. přenesená",J86,0)</f>
        <v>0</v>
      </c>
      <c r="BH86" s="213">
        <f>IF(N86="sníž. přenesená",J86,0)</f>
        <v>0</v>
      </c>
      <c r="BI86" s="213">
        <f>IF(N86="nulová",J86,0)</f>
        <v>0</v>
      </c>
      <c r="BJ86" s="16" t="s">
        <v>79</v>
      </c>
      <c r="BK86" s="213">
        <f>ROUND(I86*H86,2)</f>
        <v>0</v>
      </c>
      <c r="BL86" s="16" t="s">
        <v>122</v>
      </c>
      <c r="BM86" s="16" t="s">
        <v>123</v>
      </c>
    </row>
    <row r="87" s="10" customFormat="1" ht="25.92" customHeight="1">
      <c r="B87" s="187"/>
      <c r="C87" s="188"/>
      <c r="D87" s="189" t="s">
        <v>70</v>
      </c>
      <c r="E87" s="190" t="s">
        <v>124</v>
      </c>
      <c r="F87" s="190" t="s">
        <v>125</v>
      </c>
      <c r="G87" s="188"/>
      <c r="H87" s="188"/>
      <c r="I87" s="191"/>
      <c r="J87" s="192">
        <f>BK87</f>
        <v>0</v>
      </c>
      <c r="K87" s="188"/>
      <c r="L87" s="193"/>
      <c r="M87" s="194"/>
      <c r="N87" s="195"/>
      <c r="O87" s="195"/>
      <c r="P87" s="196">
        <f>P88</f>
        <v>0</v>
      </c>
      <c r="Q87" s="195"/>
      <c r="R87" s="196">
        <f>R88</f>
        <v>0.38678999999999997</v>
      </c>
      <c r="S87" s="195"/>
      <c r="T87" s="197">
        <f>T88</f>
        <v>2.8223400000000001</v>
      </c>
      <c r="AR87" s="198" t="s">
        <v>81</v>
      </c>
      <c r="AT87" s="199" t="s">
        <v>70</v>
      </c>
      <c r="AU87" s="199" t="s">
        <v>71</v>
      </c>
      <c r="AY87" s="198" t="s">
        <v>114</v>
      </c>
      <c r="BK87" s="200">
        <f>BK88</f>
        <v>0</v>
      </c>
    </row>
    <row r="88" s="10" customFormat="1" ht="22.8" customHeight="1">
      <c r="B88" s="187"/>
      <c r="C88" s="188"/>
      <c r="D88" s="189" t="s">
        <v>70</v>
      </c>
      <c r="E88" s="201" t="s">
        <v>126</v>
      </c>
      <c r="F88" s="201" t="s">
        <v>127</v>
      </c>
      <c r="G88" s="188"/>
      <c r="H88" s="188"/>
      <c r="I88" s="191"/>
      <c r="J88" s="202">
        <f>BK88</f>
        <v>0</v>
      </c>
      <c r="K88" s="188"/>
      <c r="L88" s="193"/>
      <c r="M88" s="194"/>
      <c r="N88" s="195"/>
      <c r="O88" s="195"/>
      <c r="P88" s="196">
        <f>SUM(P89:P115)</f>
        <v>0</v>
      </c>
      <c r="Q88" s="195"/>
      <c r="R88" s="196">
        <f>SUM(R89:R115)</f>
        <v>0.38678999999999997</v>
      </c>
      <c r="S88" s="195"/>
      <c r="T88" s="197">
        <f>SUM(T89:T115)</f>
        <v>2.8223400000000001</v>
      </c>
      <c r="AR88" s="198" t="s">
        <v>81</v>
      </c>
      <c r="AT88" s="199" t="s">
        <v>70</v>
      </c>
      <c r="AU88" s="199" t="s">
        <v>79</v>
      </c>
      <c r="AY88" s="198" t="s">
        <v>114</v>
      </c>
      <c r="BK88" s="200">
        <f>SUM(BK89:BK115)</f>
        <v>0</v>
      </c>
    </row>
    <row r="89" s="1" customFormat="1" ht="16.5" customHeight="1">
      <c r="B89" s="37"/>
      <c r="C89" s="203" t="s">
        <v>81</v>
      </c>
      <c r="D89" s="203" t="s">
        <v>117</v>
      </c>
      <c r="E89" s="204" t="s">
        <v>128</v>
      </c>
      <c r="F89" s="205" t="s">
        <v>129</v>
      </c>
      <c r="G89" s="206" t="s">
        <v>120</v>
      </c>
      <c r="H89" s="207">
        <v>99</v>
      </c>
      <c r="I89" s="208"/>
      <c r="J89" s="207">
        <f>ROUND(I89*H89,2)</f>
        <v>0</v>
      </c>
      <c r="K89" s="205" t="s">
        <v>121</v>
      </c>
      <c r="L89" s="42"/>
      <c r="M89" s="209" t="s">
        <v>18</v>
      </c>
      <c r="N89" s="210" t="s">
        <v>42</v>
      </c>
      <c r="O89" s="78"/>
      <c r="P89" s="211">
        <f>O89*H89</f>
        <v>0</v>
      </c>
      <c r="Q89" s="211">
        <v>0</v>
      </c>
      <c r="R89" s="211">
        <f>Q89*H89</f>
        <v>0</v>
      </c>
      <c r="S89" s="211">
        <v>0.026700000000000002</v>
      </c>
      <c r="T89" s="212">
        <f>S89*H89</f>
        <v>2.6433</v>
      </c>
      <c r="AR89" s="16" t="s">
        <v>130</v>
      </c>
      <c r="AT89" s="16" t="s">
        <v>117</v>
      </c>
      <c r="AU89" s="16" t="s">
        <v>81</v>
      </c>
      <c r="AY89" s="16" t="s">
        <v>114</v>
      </c>
      <c r="BE89" s="213">
        <f>IF(N89="základní",J89,0)</f>
        <v>0</v>
      </c>
      <c r="BF89" s="213">
        <f>IF(N89="snížená",J89,0)</f>
        <v>0</v>
      </c>
      <c r="BG89" s="213">
        <f>IF(N89="zákl. přenesená",J89,0)</f>
        <v>0</v>
      </c>
      <c r="BH89" s="213">
        <f>IF(N89="sníž. přenesená",J89,0)</f>
        <v>0</v>
      </c>
      <c r="BI89" s="213">
        <f>IF(N89="nulová",J89,0)</f>
        <v>0</v>
      </c>
      <c r="BJ89" s="16" t="s">
        <v>79</v>
      </c>
      <c r="BK89" s="213">
        <f>ROUND(I89*H89,2)</f>
        <v>0</v>
      </c>
      <c r="BL89" s="16" t="s">
        <v>130</v>
      </c>
      <c r="BM89" s="16" t="s">
        <v>131</v>
      </c>
    </row>
    <row r="90" s="1" customFormat="1" ht="16.5" customHeight="1">
      <c r="B90" s="37"/>
      <c r="C90" s="203" t="s">
        <v>132</v>
      </c>
      <c r="D90" s="203" t="s">
        <v>117</v>
      </c>
      <c r="E90" s="204" t="s">
        <v>133</v>
      </c>
      <c r="F90" s="205" t="s">
        <v>134</v>
      </c>
      <c r="G90" s="206" t="s">
        <v>135</v>
      </c>
      <c r="H90" s="207">
        <v>1</v>
      </c>
      <c r="I90" s="208"/>
      <c r="J90" s="207">
        <f>ROUND(I90*H90,2)</f>
        <v>0</v>
      </c>
      <c r="K90" s="205" t="s">
        <v>121</v>
      </c>
      <c r="L90" s="42"/>
      <c r="M90" s="209" t="s">
        <v>18</v>
      </c>
      <c r="N90" s="210" t="s">
        <v>42</v>
      </c>
      <c r="O90" s="78"/>
      <c r="P90" s="211">
        <f>O90*H90</f>
        <v>0</v>
      </c>
      <c r="Q90" s="211">
        <v>0.024029999999999999</v>
      </c>
      <c r="R90" s="211">
        <f>Q90*H90</f>
        <v>0.024029999999999999</v>
      </c>
      <c r="S90" s="211">
        <v>0</v>
      </c>
      <c r="T90" s="212">
        <f>S90*H90</f>
        <v>0</v>
      </c>
      <c r="AR90" s="16" t="s">
        <v>130</v>
      </c>
      <c r="AT90" s="16" t="s">
        <v>117</v>
      </c>
      <c r="AU90" s="16" t="s">
        <v>81</v>
      </c>
      <c r="AY90" s="16" t="s">
        <v>114</v>
      </c>
      <c r="BE90" s="213">
        <f>IF(N90="základní",J90,0)</f>
        <v>0</v>
      </c>
      <c r="BF90" s="213">
        <f>IF(N90="snížená",J90,0)</f>
        <v>0</v>
      </c>
      <c r="BG90" s="213">
        <f>IF(N90="zákl. přenesená",J90,0)</f>
        <v>0</v>
      </c>
      <c r="BH90" s="213">
        <f>IF(N90="sníž. přenesená",J90,0)</f>
        <v>0</v>
      </c>
      <c r="BI90" s="213">
        <f>IF(N90="nulová",J90,0)</f>
        <v>0</v>
      </c>
      <c r="BJ90" s="16" t="s">
        <v>79</v>
      </c>
      <c r="BK90" s="213">
        <f>ROUND(I90*H90,2)</f>
        <v>0</v>
      </c>
      <c r="BL90" s="16" t="s">
        <v>130</v>
      </c>
      <c r="BM90" s="16" t="s">
        <v>136</v>
      </c>
    </row>
    <row r="91" s="1" customFormat="1" ht="16.5" customHeight="1">
      <c r="B91" s="37"/>
      <c r="C91" s="203" t="s">
        <v>122</v>
      </c>
      <c r="D91" s="203" t="s">
        <v>117</v>
      </c>
      <c r="E91" s="204" t="s">
        <v>137</v>
      </c>
      <c r="F91" s="205" t="s">
        <v>138</v>
      </c>
      <c r="G91" s="206" t="s">
        <v>120</v>
      </c>
      <c r="H91" s="207">
        <v>12</v>
      </c>
      <c r="I91" s="208"/>
      <c r="J91" s="207">
        <f>ROUND(I91*H91,2)</f>
        <v>0</v>
      </c>
      <c r="K91" s="205" t="s">
        <v>121</v>
      </c>
      <c r="L91" s="42"/>
      <c r="M91" s="209" t="s">
        <v>18</v>
      </c>
      <c r="N91" s="210" t="s">
        <v>42</v>
      </c>
      <c r="O91" s="78"/>
      <c r="P91" s="211">
        <f>O91*H91</f>
        <v>0</v>
      </c>
      <c r="Q91" s="211">
        <v>0</v>
      </c>
      <c r="R91" s="211">
        <f>Q91*H91</f>
        <v>0</v>
      </c>
      <c r="S91" s="211">
        <v>0.014919999999999999</v>
      </c>
      <c r="T91" s="212">
        <f>S91*H91</f>
        <v>0.17903999999999998</v>
      </c>
      <c r="AR91" s="16" t="s">
        <v>130</v>
      </c>
      <c r="AT91" s="16" t="s">
        <v>117</v>
      </c>
      <c r="AU91" s="16" t="s">
        <v>81</v>
      </c>
      <c r="AY91" s="16" t="s">
        <v>114</v>
      </c>
      <c r="BE91" s="213">
        <f>IF(N91="základní",J91,0)</f>
        <v>0</v>
      </c>
      <c r="BF91" s="213">
        <f>IF(N91="snížená",J91,0)</f>
        <v>0</v>
      </c>
      <c r="BG91" s="213">
        <f>IF(N91="zákl. přenesená",J91,0)</f>
        <v>0</v>
      </c>
      <c r="BH91" s="213">
        <f>IF(N91="sníž. přenesená",J91,0)</f>
        <v>0</v>
      </c>
      <c r="BI91" s="213">
        <f>IF(N91="nulová",J91,0)</f>
        <v>0</v>
      </c>
      <c r="BJ91" s="16" t="s">
        <v>79</v>
      </c>
      <c r="BK91" s="213">
        <f>ROUND(I91*H91,2)</f>
        <v>0</v>
      </c>
      <c r="BL91" s="16" t="s">
        <v>130</v>
      </c>
      <c r="BM91" s="16" t="s">
        <v>139</v>
      </c>
    </row>
    <row r="92" s="1" customFormat="1" ht="16.5" customHeight="1">
      <c r="B92" s="37"/>
      <c r="C92" s="203" t="s">
        <v>140</v>
      </c>
      <c r="D92" s="203" t="s">
        <v>117</v>
      </c>
      <c r="E92" s="204" t="s">
        <v>141</v>
      </c>
      <c r="F92" s="205" t="s">
        <v>142</v>
      </c>
      <c r="G92" s="206" t="s">
        <v>135</v>
      </c>
      <c r="H92" s="207">
        <v>2</v>
      </c>
      <c r="I92" s="208"/>
      <c r="J92" s="207">
        <f>ROUND(I92*H92,2)</f>
        <v>0</v>
      </c>
      <c r="K92" s="205" t="s">
        <v>121</v>
      </c>
      <c r="L92" s="42"/>
      <c r="M92" s="209" t="s">
        <v>18</v>
      </c>
      <c r="N92" s="210" t="s">
        <v>42</v>
      </c>
      <c r="O92" s="78"/>
      <c r="P92" s="211">
        <f>O92*H92</f>
        <v>0</v>
      </c>
      <c r="Q92" s="211">
        <v>0.00248</v>
      </c>
      <c r="R92" s="211">
        <f>Q92*H92</f>
        <v>0.00496</v>
      </c>
      <c r="S92" s="211">
        <v>0</v>
      </c>
      <c r="T92" s="212">
        <f>S92*H92</f>
        <v>0</v>
      </c>
      <c r="AR92" s="16" t="s">
        <v>130</v>
      </c>
      <c r="AT92" s="16" t="s">
        <v>117</v>
      </c>
      <c r="AU92" s="16" t="s">
        <v>81</v>
      </c>
      <c r="AY92" s="16" t="s">
        <v>114</v>
      </c>
      <c r="BE92" s="213">
        <f>IF(N92="základní",J92,0)</f>
        <v>0</v>
      </c>
      <c r="BF92" s="213">
        <f>IF(N92="snížená",J92,0)</f>
        <v>0</v>
      </c>
      <c r="BG92" s="213">
        <f>IF(N92="zákl. přenesená",J92,0)</f>
        <v>0</v>
      </c>
      <c r="BH92" s="213">
        <f>IF(N92="sníž. přenesená",J92,0)</f>
        <v>0</v>
      </c>
      <c r="BI92" s="213">
        <f>IF(N92="nulová",J92,0)</f>
        <v>0</v>
      </c>
      <c r="BJ92" s="16" t="s">
        <v>79</v>
      </c>
      <c r="BK92" s="213">
        <f>ROUND(I92*H92,2)</f>
        <v>0</v>
      </c>
      <c r="BL92" s="16" t="s">
        <v>130</v>
      </c>
      <c r="BM92" s="16" t="s">
        <v>143</v>
      </c>
    </row>
    <row r="93" s="1" customFormat="1" ht="16.5" customHeight="1">
      <c r="B93" s="37"/>
      <c r="C93" s="203" t="s">
        <v>144</v>
      </c>
      <c r="D93" s="203" t="s">
        <v>117</v>
      </c>
      <c r="E93" s="204" t="s">
        <v>145</v>
      </c>
      <c r="F93" s="205" t="s">
        <v>146</v>
      </c>
      <c r="G93" s="206" t="s">
        <v>135</v>
      </c>
      <c r="H93" s="207">
        <v>17</v>
      </c>
      <c r="I93" s="208"/>
      <c r="J93" s="207">
        <f>ROUND(I93*H93,2)</f>
        <v>0</v>
      </c>
      <c r="K93" s="205" t="s">
        <v>121</v>
      </c>
      <c r="L93" s="42"/>
      <c r="M93" s="209" t="s">
        <v>18</v>
      </c>
      <c r="N93" s="210" t="s">
        <v>42</v>
      </c>
      <c r="O93" s="78"/>
      <c r="P93" s="211">
        <f>O93*H93</f>
        <v>0</v>
      </c>
      <c r="Q93" s="211">
        <v>0.0010100000000000001</v>
      </c>
      <c r="R93" s="211">
        <f>Q93*H93</f>
        <v>0.017170000000000001</v>
      </c>
      <c r="S93" s="211">
        <v>0</v>
      </c>
      <c r="T93" s="212">
        <f>S93*H93</f>
        <v>0</v>
      </c>
      <c r="AR93" s="16" t="s">
        <v>130</v>
      </c>
      <c r="AT93" s="16" t="s">
        <v>117</v>
      </c>
      <c r="AU93" s="16" t="s">
        <v>81</v>
      </c>
      <c r="AY93" s="16" t="s">
        <v>114</v>
      </c>
      <c r="BE93" s="213">
        <f>IF(N93="základní",J93,0)</f>
        <v>0</v>
      </c>
      <c r="BF93" s="213">
        <f>IF(N93="snížená",J93,0)</f>
        <v>0</v>
      </c>
      <c r="BG93" s="213">
        <f>IF(N93="zákl. přenesená",J93,0)</f>
        <v>0</v>
      </c>
      <c r="BH93" s="213">
        <f>IF(N93="sníž. přenesená",J93,0)</f>
        <v>0</v>
      </c>
      <c r="BI93" s="213">
        <f>IF(N93="nulová",J93,0)</f>
        <v>0</v>
      </c>
      <c r="BJ93" s="16" t="s">
        <v>79</v>
      </c>
      <c r="BK93" s="213">
        <f>ROUND(I93*H93,2)</f>
        <v>0</v>
      </c>
      <c r="BL93" s="16" t="s">
        <v>130</v>
      </c>
      <c r="BM93" s="16" t="s">
        <v>147</v>
      </c>
    </row>
    <row r="94" s="1" customFormat="1" ht="16.5" customHeight="1">
      <c r="B94" s="37"/>
      <c r="C94" s="203" t="s">
        <v>148</v>
      </c>
      <c r="D94" s="203" t="s">
        <v>117</v>
      </c>
      <c r="E94" s="204" t="s">
        <v>149</v>
      </c>
      <c r="F94" s="205" t="s">
        <v>150</v>
      </c>
      <c r="G94" s="206" t="s">
        <v>135</v>
      </c>
      <c r="H94" s="207">
        <v>1</v>
      </c>
      <c r="I94" s="208"/>
      <c r="J94" s="207">
        <f>ROUND(I94*H94,2)</f>
        <v>0</v>
      </c>
      <c r="K94" s="205" t="s">
        <v>121</v>
      </c>
      <c r="L94" s="42"/>
      <c r="M94" s="209" t="s">
        <v>18</v>
      </c>
      <c r="N94" s="210" t="s">
        <v>42</v>
      </c>
      <c r="O94" s="78"/>
      <c r="P94" s="211">
        <f>O94*H94</f>
        <v>0</v>
      </c>
      <c r="Q94" s="211">
        <v>0.0020400000000000001</v>
      </c>
      <c r="R94" s="211">
        <f>Q94*H94</f>
        <v>0.0020400000000000001</v>
      </c>
      <c r="S94" s="211">
        <v>0</v>
      </c>
      <c r="T94" s="212">
        <f>S94*H94</f>
        <v>0</v>
      </c>
      <c r="AR94" s="16" t="s">
        <v>130</v>
      </c>
      <c r="AT94" s="16" t="s">
        <v>117</v>
      </c>
      <c r="AU94" s="16" t="s">
        <v>81</v>
      </c>
      <c r="AY94" s="16" t="s">
        <v>114</v>
      </c>
      <c r="BE94" s="213">
        <f>IF(N94="základní",J94,0)</f>
        <v>0</v>
      </c>
      <c r="BF94" s="213">
        <f>IF(N94="snížená",J94,0)</f>
        <v>0</v>
      </c>
      <c r="BG94" s="213">
        <f>IF(N94="zákl. přenesená",J94,0)</f>
        <v>0</v>
      </c>
      <c r="BH94" s="213">
        <f>IF(N94="sníž. přenesená",J94,0)</f>
        <v>0</v>
      </c>
      <c r="BI94" s="213">
        <f>IF(N94="nulová",J94,0)</f>
        <v>0</v>
      </c>
      <c r="BJ94" s="16" t="s">
        <v>79</v>
      </c>
      <c r="BK94" s="213">
        <f>ROUND(I94*H94,2)</f>
        <v>0</v>
      </c>
      <c r="BL94" s="16" t="s">
        <v>130</v>
      </c>
      <c r="BM94" s="16" t="s">
        <v>151</v>
      </c>
    </row>
    <row r="95" s="1" customFormat="1" ht="16.5" customHeight="1">
      <c r="B95" s="37"/>
      <c r="C95" s="203" t="s">
        <v>115</v>
      </c>
      <c r="D95" s="203" t="s">
        <v>117</v>
      </c>
      <c r="E95" s="204" t="s">
        <v>152</v>
      </c>
      <c r="F95" s="205" t="s">
        <v>153</v>
      </c>
      <c r="G95" s="206" t="s">
        <v>120</v>
      </c>
      <c r="H95" s="207">
        <v>30</v>
      </c>
      <c r="I95" s="208"/>
      <c r="J95" s="207">
        <f>ROUND(I95*H95,2)</f>
        <v>0</v>
      </c>
      <c r="K95" s="205" t="s">
        <v>121</v>
      </c>
      <c r="L95" s="42"/>
      <c r="M95" s="209" t="s">
        <v>18</v>
      </c>
      <c r="N95" s="210" t="s">
        <v>42</v>
      </c>
      <c r="O95" s="78"/>
      <c r="P95" s="211">
        <f>O95*H95</f>
        <v>0</v>
      </c>
      <c r="Q95" s="211">
        <v>0.0012600000000000001</v>
      </c>
      <c r="R95" s="211">
        <f>Q95*H95</f>
        <v>0.0378</v>
      </c>
      <c r="S95" s="211">
        <v>0</v>
      </c>
      <c r="T95" s="212">
        <f>S95*H95</f>
        <v>0</v>
      </c>
      <c r="AR95" s="16" t="s">
        <v>130</v>
      </c>
      <c r="AT95" s="16" t="s">
        <v>117</v>
      </c>
      <c r="AU95" s="16" t="s">
        <v>81</v>
      </c>
      <c r="AY95" s="16" t="s">
        <v>114</v>
      </c>
      <c r="BE95" s="213">
        <f>IF(N95="základní",J95,0)</f>
        <v>0</v>
      </c>
      <c r="BF95" s="213">
        <f>IF(N95="snížená",J95,0)</f>
        <v>0</v>
      </c>
      <c r="BG95" s="213">
        <f>IF(N95="zákl. přenesená",J95,0)</f>
        <v>0</v>
      </c>
      <c r="BH95" s="213">
        <f>IF(N95="sníž. přenesená",J95,0)</f>
        <v>0</v>
      </c>
      <c r="BI95" s="213">
        <f>IF(N95="nulová",J95,0)</f>
        <v>0</v>
      </c>
      <c r="BJ95" s="16" t="s">
        <v>79</v>
      </c>
      <c r="BK95" s="213">
        <f>ROUND(I95*H95,2)</f>
        <v>0</v>
      </c>
      <c r="BL95" s="16" t="s">
        <v>130</v>
      </c>
      <c r="BM95" s="16" t="s">
        <v>154</v>
      </c>
    </row>
    <row r="96" s="1" customFormat="1">
      <c r="B96" s="37"/>
      <c r="C96" s="38"/>
      <c r="D96" s="214" t="s">
        <v>155</v>
      </c>
      <c r="E96" s="38"/>
      <c r="F96" s="215" t="s">
        <v>156</v>
      </c>
      <c r="G96" s="38"/>
      <c r="H96" s="38"/>
      <c r="I96" s="129"/>
      <c r="J96" s="38"/>
      <c r="K96" s="38"/>
      <c r="L96" s="42"/>
      <c r="M96" s="216"/>
      <c r="N96" s="78"/>
      <c r="O96" s="78"/>
      <c r="P96" s="78"/>
      <c r="Q96" s="78"/>
      <c r="R96" s="78"/>
      <c r="S96" s="78"/>
      <c r="T96" s="79"/>
      <c r="AT96" s="16" t="s">
        <v>155</v>
      </c>
      <c r="AU96" s="16" t="s">
        <v>81</v>
      </c>
    </row>
    <row r="97" s="1" customFormat="1" ht="16.5" customHeight="1">
      <c r="B97" s="37"/>
      <c r="C97" s="203" t="s">
        <v>157</v>
      </c>
      <c r="D97" s="203" t="s">
        <v>117</v>
      </c>
      <c r="E97" s="204" t="s">
        <v>158</v>
      </c>
      <c r="F97" s="205" t="s">
        <v>159</v>
      </c>
      <c r="G97" s="206" t="s">
        <v>120</v>
      </c>
      <c r="H97" s="207">
        <v>84</v>
      </c>
      <c r="I97" s="208"/>
      <c r="J97" s="207">
        <f>ROUND(I97*H97,2)</f>
        <v>0</v>
      </c>
      <c r="K97" s="205" t="s">
        <v>121</v>
      </c>
      <c r="L97" s="42"/>
      <c r="M97" s="209" t="s">
        <v>18</v>
      </c>
      <c r="N97" s="210" t="s">
        <v>42</v>
      </c>
      <c r="O97" s="78"/>
      <c r="P97" s="211">
        <f>O97*H97</f>
        <v>0</v>
      </c>
      <c r="Q97" s="211">
        <v>0.00175</v>
      </c>
      <c r="R97" s="211">
        <f>Q97*H97</f>
        <v>0.14699999999999999</v>
      </c>
      <c r="S97" s="211">
        <v>0</v>
      </c>
      <c r="T97" s="212">
        <f>S97*H97</f>
        <v>0</v>
      </c>
      <c r="AR97" s="16" t="s">
        <v>130</v>
      </c>
      <c r="AT97" s="16" t="s">
        <v>117</v>
      </c>
      <c r="AU97" s="16" t="s">
        <v>81</v>
      </c>
      <c r="AY97" s="16" t="s">
        <v>114</v>
      </c>
      <c r="BE97" s="213">
        <f>IF(N97="základní",J97,0)</f>
        <v>0</v>
      </c>
      <c r="BF97" s="213">
        <f>IF(N97="snížená",J97,0)</f>
        <v>0</v>
      </c>
      <c r="BG97" s="213">
        <f>IF(N97="zákl. přenesená",J97,0)</f>
        <v>0</v>
      </c>
      <c r="BH97" s="213">
        <f>IF(N97="sníž. přenesená",J97,0)</f>
        <v>0</v>
      </c>
      <c r="BI97" s="213">
        <f>IF(N97="nulová",J97,0)</f>
        <v>0</v>
      </c>
      <c r="BJ97" s="16" t="s">
        <v>79</v>
      </c>
      <c r="BK97" s="213">
        <f>ROUND(I97*H97,2)</f>
        <v>0</v>
      </c>
      <c r="BL97" s="16" t="s">
        <v>130</v>
      </c>
      <c r="BM97" s="16" t="s">
        <v>160</v>
      </c>
    </row>
    <row r="98" s="1" customFormat="1">
      <c r="B98" s="37"/>
      <c r="C98" s="38"/>
      <c r="D98" s="214" t="s">
        <v>155</v>
      </c>
      <c r="E98" s="38"/>
      <c r="F98" s="215" t="s">
        <v>156</v>
      </c>
      <c r="G98" s="38"/>
      <c r="H98" s="38"/>
      <c r="I98" s="129"/>
      <c r="J98" s="38"/>
      <c r="K98" s="38"/>
      <c r="L98" s="42"/>
      <c r="M98" s="216"/>
      <c r="N98" s="78"/>
      <c r="O98" s="78"/>
      <c r="P98" s="78"/>
      <c r="Q98" s="78"/>
      <c r="R98" s="78"/>
      <c r="S98" s="78"/>
      <c r="T98" s="79"/>
      <c r="AT98" s="16" t="s">
        <v>155</v>
      </c>
      <c r="AU98" s="16" t="s">
        <v>81</v>
      </c>
    </row>
    <row r="99" s="1" customFormat="1" ht="16.5" customHeight="1">
      <c r="B99" s="37"/>
      <c r="C99" s="203" t="s">
        <v>161</v>
      </c>
      <c r="D99" s="203" t="s">
        <v>117</v>
      </c>
      <c r="E99" s="204" t="s">
        <v>162</v>
      </c>
      <c r="F99" s="205" t="s">
        <v>163</v>
      </c>
      <c r="G99" s="206" t="s">
        <v>120</v>
      </c>
      <c r="H99" s="207">
        <v>42</v>
      </c>
      <c r="I99" s="208"/>
      <c r="J99" s="207">
        <f>ROUND(I99*H99,2)</f>
        <v>0</v>
      </c>
      <c r="K99" s="205" t="s">
        <v>121</v>
      </c>
      <c r="L99" s="42"/>
      <c r="M99" s="209" t="s">
        <v>18</v>
      </c>
      <c r="N99" s="210" t="s">
        <v>42</v>
      </c>
      <c r="O99" s="78"/>
      <c r="P99" s="211">
        <f>O99*H99</f>
        <v>0</v>
      </c>
      <c r="Q99" s="211">
        <v>0.0027399999999999998</v>
      </c>
      <c r="R99" s="211">
        <f>Q99*H99</f>
        <v>0.11507999999999999</v>
      </c>
      <c r="S99" s="211">
        <v>0</v>
      </c>
      <c r="T99" s="212">
        <f>S99*H99</f>
        <v>0</v>
      </c>
      <c r="AR99" s="16" t="s">
        <v>130</v>
      </c>
      <c r="AT99" s="16" t="s">
        <v>117</v>
      </c>
      <c r="AU99" s="16" t="s">
        <v>81</v>
      </c>
      <c r="AY99" s="16" t="s">
        <v>114</v>
      </c>
      <c r="BE99" s="213">
        <f>IF(N99="základní",J99,0)</f>
        <v>0</v>
      </c>
      <c r="BF99" s="213">
        <f>IF(N99="snížená",J99,0)</f>
        <v>0</v>
      </c>
      <c r="BG99" s="213">
        <f>IF(N99="zákl. přenesená",J99,0)</f>
        <v>0</v>
      </c>
      <c r="BH99" s="213">
        <f>IF(N99="sníž. přenesená",J99,0)</f>
        <v>0</v>
      </c>
      <c r="BI99" s="213">
        <f>IF(N99="nulová",J99,0)</f>
        <v>0</v>
      </c>
      <c r="BJ99" s="16" t="s">
        <v>79</v>
      </c>
      <c r="BK99" s="213">
        <f>ROUND(I99*H99,2)</f>
        <v>0</v>
      </c>
      <c r="BL99" s="16" t="s">
        <v>130</v>
      </c>
      <c r="BM99" s="16" t="s">
        <v>164</v>
      </c>
    </row>
    <row r="100" s="1" customFormat="1">
      <c r="B100" s="37"/>
      <c r="C100" s="38"/>
      <c r="D100" s="214" t="s">
        <v>155</v>
      </c>
      <c r="E100" s="38"/>
      <c r="F100" s="215" t="s">
        <v>156</v>
      </c>
      <c r="G100" s="38"/>
      <c r="H100" s="38"/>
      <c r="I100" s="129"/>
      <c r="J100" s="38"/>
      <c r="K100" s="38"/>
      <c r="L100" s="42"/>
      <c r="M100" s="216"/>
      <c r="N100" s="78"/>
      <c r="O100" s="78"/>
      <c r="P100" s="78"/>
      <c r="Q100" s="78"/>
      <c r="R100" s="78"/>
      <c r="S100" s="78"/>
      <c r="T100" s="79"/>
      <c r="AT100" s="16" t="s">
        <v>155</v>
      </c>
      <c r="AU100" s="16" t="s">
        <v>81</v>
      </c>
    </row>
    <row r="101" s="1" customFormat="1" ht="16.5" customHeight="1">
      <c r="B101" s="37"/>
      <c r="C101" s="203" t="s">
        <v>165</v>
      </c>
      <c r="D101" s="203" t="s">
        <v>117</v>
      </c>
      <c r="E101" s="204" t="s">
        <v>166</v>
      </c>
      <c r="F101" s="205" t="s">
        <v>167</v>
      </c>
      <c r="G101" s="206" t="s">
        <v>120</v>
      </c>
      <c r="H101" s="207">
        <v>21</v>
      </c>
      <c r="I101" s="208"/>
      <c r="J101" s="207">
        <f>ROUND(I101*H101,2)</f>
        <v>0</v>
      </c>
      <c r="K101" s="205" t="s">
        <v>121</v>
      </c>
      <c r="L101" s="42"/>
      <c r="M101" s="209" t="s">
        <v>18</v>
      </c>
      <c r="N101" s="210" t="s">
        <v>42</v>
      </c>
      <c r="O101" s="78"/>
      <c r="P101" s="211">
        <f>O101*H101</f>
        <v>0</v>
      </c>
      <c r="Q101" s="211">
        <v>0.0012099999999999999</v>
      </c>
      <c r="R101" s="211">
        <f>Q101*H101</f>
        <v>0.025409999999999999</v>
      </c>
      <c r="S101" s="211">
        <v>0</v>
      </c>
      <c r="T101" s="212">
        <f>S101*H101</f>
        <v>0</v>
      </c>
      <c r="AR101" s="16" t="s">
        <v>130</v>
      </c>
      <c r="AT101" s="16" t="s">
        <v>117</v>
      </c>
      <c r="AU101" s="16" t="s">
        <v>81</v>
      </c>
      <c r="AY101" s="16" t="s">
        <v>114</v>
      </c>
      <c r="BE101" s="213">
        <f>IF(N101="základní",J101,0)</f>
        <v>0</v>
      </c>
      <c r="BF101" s="213">
        <f>IF(N101="snížená",J101,0)</f>
        <v>0</v>
      </c>
      <c r="BG101" s="213">
        <f>IF(N101="zákl. přenesená",J101,0)</f>
        <v>0</v>
      </c>
      <c r="BH101" s="213">
        <f>IF(N101="sníž. přenesená",J101,0)</f>
        <v>0</v>
      </c>
      <c r="BI101" s="213">
        <f>IF(N101="nulová",J101,0)</f>
        <v>0</v>
      </c>
      <c r="BJ101" s="16" t="s">
        <v>79</v>
      </c>
      <c r="BK101" s="213">
        <f>ROUND(I101*H101,2)</f>
        <v>0</v>
      </c>
      <c r="BL101" s="16" t="s">
        <v>130</v>
      </c>
      <c r="BM101" s="16" t="s">
        <v>168</v>
      </c>
    </row>
    <row r="102" s="1" customFormat="1">
      <c r="B102" s="37"/>
      <c r="C102" s="38"/>
      <c r="D102" s="214" t="s">
        <v>155</v>
      </c>
      <c r="E102" s="38"/>
      <c r="F102" s="215" t="s">
        <v>156</v>
      </c>
      <c r="G102" s="38"/>
      <c r="H102" s="38"/>
      <c r="I102" s="129"/>
      <c r="J102" s="38"/>
      <c r="K102" s="38"/>
      <c r="L102" s="42"/>
      <c r="M102" s="216"/>
      <c r="N102" s="78"/>
      <c r="O102" s="78"/>
      <c r="P102" s="78"/>
      <c r="Q102" s="78"/>
      <c r="R102" s="78"/>
      <c r="S102" s="78"/>
      <c r="T102" s="79"/>
      <c r="AT102" s="16" t="s">
        <v>155</v>
      </c>
      <c r="AU102" s="16" t="s">
        <v>81</v>
      </c>
    </row>
    <row r="103" s="1" customFormat="1" ht="16.5" customHeight="1">
      <c r="B103" s="37"/>
      <c r="C103" s="203" t="s">
        <v>169</v>
      </c>
      <c r="D103" s="203" t="s">
        <v>117</v>
      </c>
      <c r="E103" s="204" t="s">
        <v>170</v>
      </c>
      <c r="F103" s="205" t="s">
        <v>171</v>
      </c>
      <c r="G103" s="206" t="s">
        <v>120</v>
      </c>
      <c r="H103" s="207">
        <v>1</v>
      </c>
      <c r="I103" s="208"/>
      <c r="J103" s="207">
        <f>ROUND(I103*H103,2)</f>
        <v>0</v>
      </c>
      <c r="K103" s="205" t="s">
        <v>121</v>
      </c>
      <c r="L103" s="42"/>
      <c r="M103" s="209" t="s">
        <v>18</v>
      </c>
      <c r="N103" s="210" t="s">
        <v>42</v>
      </c>
      <c r="O103" s="78"/>
      <c r="P103" s="211">
        <f>O103*H103</f>
        <v>0</v>
      </c>
      <c r="Q103" s="211">
        <v>0.00089999999999999998</v>
      </c>
      <c r="R103" s="211">
        <f>Q103*H103</f>
        <v>0.00089999999999999998</v>
      </c>
      <c r="S103" s="211">
        <v>0</v>
      </c>
      <c r="T103" s="212">
        <f>S103*H103</f>
        <v>0</v>
      </c>
      <c r="AR103" s="16" t="s">
        <v>130</v>
      </c>
      <c r="AT103" s="16" t="s">
        <v>117</v>
      </c>
      <c r="AU103" s="16" t="s">
        <v>81</v>
      </c>
      <c r="AY103" s="16" t="s">
        <v>114</v>
      </c>
      <c r="BE103" s="213">
        <f>IF(N103="základní",J103,0)</f>
        <v>0</v>
      </c>
      <c r="BF103" s="213">
        <f>IF(N103="snížená",J103,0)</f>
        <v>0</v>
      </c>
      <c r="BG103" s="213">
        <f>IF(N103="zákl. přenesená",J103,0)</f>
        <v>0</v>
      </c>
      <c r="BH103" s="213">
        <f>IF(N103="sníž. přenesená",J103,0)</f>
        <v>0</v>
      </c>
      <c r="BI103" s="213">
        <f>IF(N103="nulová",J103,0)</f>
        <v>0</v>
      </c>
      <c r="BJ103" s="16" t="s">
        <v>79</v>
      </c>
      <c r="BK103" s="213">
        <f>ROUND(I103*H103,2)</f>
        <v>0</v>
      </c>
      <c r="BL103" s="16" t="s">
        <v>130</v>
      </c>
      <c r="BM103" s="16" t="s">
        <v>172</v>
      </c>
    </row>
    <row r="104" s="1" customFormat="1">
      <c r="B104" s="37"/>
      <c r="C104" s="38"/>
      <c r="D104" s="214" t="s">
        <v>155</v>
      </c>
      <c r="E104" s="38"/>
      <c r="F104" s="215" t="s">
        <v>156</v>
      </c>
      <c r="G104" s="38"/>
      <c r="H104" s="38"/>
      <c r="I104" s="129"/>
      <c r="J104" s="38"/>
      <c r="K104" s="38"/>
      <c r="L104" s="42"/>
      <c r="M104" s="216"/>
      <c r="N104" s="78"/>
      <c r="O104" s="78"/>
      <c r="P104" s="78"/>
      <c r="Q104" s="78"/>
      <c r="R104" s="78"/>
      <c r="S104" s="78"/>
      <c r="T104" s="79"/>
      <c r="AT104" s="16" t="s">
        <v>155</v>
      </c>
      <c r="AU104" s="16" t="s">
        <v>81</v>
      </c>
    </row>
    <row r="105" s="1" customFormat="1" ht="16.5" customHeight="1">
      <c r="B105" s="37"/>
      <c r="C105" s="203" t="s">
        <v>173</v>
      </c>
      <c r="D105" s="203" t="s">
        <v>117</v>
      </c>
      <c r="E105" s="204" t="s">
        <v>174</v>
      </c>
      <c r="F105" s="205" t="s">
        <v>175</v>
      </c>
      <c r="G105" s="206" t="s">
        <v>135</v>
      </c>
      <c r="H105" s="207">
        <v>2</v>
      </c>
      <c r="I105" s="208"/>
      <c r="J105" s="207">
        <f>ROUND(I105*H105,2)</f>
        <v>0</v>
      </c>
      <c r="K105" s="205" t="s">
        <v>121</v>
      </c>
      <c r="L105" s="42"/>
      <c r="M105" s="209" t="s">
        <v>18</v>
      </c>
      <c r="N105" s="210" t="s">
        <v>42</v>
      </c>
      <c r="O105" s="78"/>
      <c r="P105" s="211">
        <f>O105*H105</f>
        <v>0</v>
      </c>
      <c r="Q105" s="211">
        <v>0.00089999999999999998</v>
      </c>
      <c r="R105" s="211">
        <f>Q105*H105</f>
        <v>0.0018</v>
      </c>
      <c r="S105" s="211">
        <v>0</v>
      </c>
      <c r="T105" s="212">
        <f>S105*H105</f>
        <v>0</v>
      </c>
      <c r="AR105" s="16" t="s">
        <v>130</v>
      </c>
      <c r="AT105" s="16" t="s">
        <v>117</v>
      </c>
      <c r="AU105" s="16" t="s">
        <v>81</v>
      </c>
      <c r="AY105" s="16" t="s">
        <v>114</v>
      </c>
      <c r="BE105" s="213">
        <f>IF(N105="základní",J105,0)</f>
        <v>0</v>
      </c>
      <c r="BF105" s="213">
        <f>IF(N105="snížená",J105,0)</f>
        <v>0</v>
      </c>
      <c r="BG105" s="213">
        <f>IF(N105="zákl. přenesená",J105,0)</f>
        <v>0</v>
      </c>
      <c r="BH105" s="213">
        <f>IF(N105="sníž. přenesená",J105,0)</f>
        <v>0</v>
      </c>
      <c r="BI105" s="213">
        <f>IF(N105="nulová",J105,0)</f>
        <v>0</v>
      </c>
      <c r="BJ105" s="16" t="s">
        <v>79</v>
      </c>
      <c r="BK105" s="213">
        <f>ROUND(I105*H105,2)</f>
        <v>0</v>
      </c>
      <c r="BL105" s="16" t="s">
        <v>130</v>
      </c>
      <c r="BM105" s="16" t="s">
        <v>176</v>
      </c>
    </row>
    <row r="106" s="1" customFormat="1" ht="16.5" customHeight="1">
      <c r="B106" s="37"/>
      <c r="C106" s="203" t="s">
        <v>177</v>
      </c>
      <c r="D106" s="203" t="s">
        <v>117</v>
      </c>
      <c r="E106" s="204" t="s">
        <v>178</v>
      </c>
      <c r="F106" s="205" t="s">
        <v>179</v>
      </c>
      <c r="G106" s="206" t="s">
        <v>135</v>
      </c>
      <c r="H106" s="207">
        <v>5</v>
      </c>
      <c r="I106" s="208"/>
      <c r="J106" s="207">
        <f>ROUND(I106*H106,2)</f>
        <v>0</v>
      </c>
      <c r="K106" s="205" t="s">
        <v>18</v>
      </c>
      <c r="L106" s="42"/>
      <c r="M106" s="209" t="s">
        <v>18</v>
      </c>
      <c r="N106" s="210" t="s">
        <v>42</v>
      </c>
      <c r="O106" s="78"/>
      <c r="P106" s="211">
        <f>O106*H106</f>
        <v>0</v>
      </c>
      <c r="Q106" s="211">
        <v>0.0021199999999999999</v>
      </c>
      <c r="R106" s="211">
        <f>Q106*H106</f>
        <v>0.0106</v>
      </c>
      <c r="S106" s="211">
        <v>0</v>
      </c>
      <c r="T106" s="212">
        <f>S106*H106</f>
        <v>0</v>
      </c>
      <c r="AR106" s="16" t="s">
        <v>130</v>
      </c>
      <c r="AT106" s="16" t="s">
        <v>117</v>
      </c>
      <c r="AU106" s="16" t="s">
        <v>81</v>
      </c>
      <c r="AY106" s="16" t="s">
        <v>114</v>
      </c>
      <c r="BE106" s="213">
        <f>IF(N106="základní",J106,0)</f>
        <v>0</v>
      </c>
      <c r="BF106" s="213">
        <f>IF(N106="snížená",J106,0)</f>
        <v>0</v>
      </c>
      <c r="BG106" s="213">
        <f>IF(N106="zákl. přenesená",J106,0)</f>
        <v>0</v>
      </c>
      <c r="BH106" s="213">
        <f>IF(N106="sníž. přenesená",J106,0)</f>
        <v>0</v>
      </c>
      <c r="BI106" s="213">
        <f>IF(N106="nulová",J106,0)</f>
        <v>0</v>
      </c>
      <c r="BJ106" s="16" t="s">
        <v>79</v>
      </c>
      <c r="BK106" s="213">
        <f>ROUND(I106*H106,2)</f>
        <v>0</v>
      </c>
      <c r="BL106" s="16" t="s">
        <v>130</v>
      </c>
      <c r="BM106" s="16" t="s">
        <v>180</v>
      </c>
    </row>
    <row r="107" s="1" customFormat="1" ht="16.5" customHeight="1">
      <c r="B107" s="37"/>
      <c r="C107" s="203" t="s">
        <v>8</v>
      </c>
      <c r="D107" s="203" t="s">
        <v>117</v>
      </c>
      <c r="E107" s="204" t="s">
        <v>181</v>
      </c>
      <c r="F107" s="205" t="s">
        <v>182</v>
      </c>
      <c r="G107" s="206" t="s">
        <v>120</v>
      </c>
      <c r="H107" s="207">
        <v>114</v>
      </c>
      <c r="I107" s="208"/>
      <c r="J107" s="207">
        <f>ROUND(I107*H107,2)</f>
        <v>0</v>
      </c>
      <c r="K107" s="205" t="s">
        <v>121</v>
      </c>
      <c r="L107" s="42"/>
      <c r="M107" s="209" t="s">
        <v>18</v>
      </c>
      <c r="N107" s="210" t="s">
        <v>42</v>
      </c>
      <c r="O107" s="78"/>
      <c r="P107" s="211">
        <f>O107*H107</f>
        <v>0</v>
      </c>
      <c r="Q107" s="211">
        <v>0</v>
      </c>
      <c r="R107" s="211">
        <f>Q107*H107</f>
        <v>0</v>
      </c>
      <c r="S107" s="211">
        <v>0</v>
      </c>
      <c r="T107" s="212">
        <f>S107*H107</f>
        <v>0</v>
      </c>
      <c r="AR107" s="16" t="s">
        <v>130</v>
      </c>
      <c r="AT107" s="16" t="s">
        <v>117</v>
      </c>
      <c r="AU107" s="16" t="s">
        <v>81</v>
      </c>
      <c r="AY107" s="16" t="s">
        <v>114</v>
      </c>
      <c r="BE107" s="213">
        <f>IF(N107="základní",J107,0)</f>
        <v>0</v>
      </c>
      <c r="BF107" s="213">
        <f>IF(N107="snížená",J107,0)</f>
        <v>0</v>
      </c>
      <c r="BG107" s="213">
        <f>IF(N107="zákl. přenesená",J107,0)</f>
        <v>0</v>
      </c>
      <c r="BH107" s="213">
        <f>IF(N107="sníž. přenesená",J107,0)</f>
        <v>0</v>
      </c>
      <c r="BI107" s="213">
        <f>IF(N107="nulová",J107,0)</f>
        <v>0</v>
      </c>
      <c r="BJ107" s="16" t="s">
        <v>79</v>
      </c>
      <c r="BK107" s="213">
        <f>ROUND(I107*H107,2)</f>
        <v>0</v>
      </c>
      <c r="BL107" s="16" t="s">
        <v>130</v>
      </c>
      <c r="BM107" s="16" t="s">
        <v>183</v>
      </c>
    </row>
    <row r="108" s="1" customFormat="1">
      <c r="B108" s="37"/>
      <c r="C108" s="38"/>
      <c r="D108" s="214" t="s">
        <v>155</v>
      </c>
      <c r="E108" s="38"/>
      <c r="F108" s="215" t="s">
        <v>184</v>
      </c>
      <c r="G108" s="38"/>
      <c r="H108" s="38"/>
      <c r="I108" s="129"/>
      <c r="J108" s="38"/>
      <c r="K108" s="38"/>
      <c r="L108" s="42"/>
      <c r="M108" s="216"/>
      <c r="N108" s="78"/>
      <c r="O108" s="78"/>
      <c r="P108" s="78"/>
      <c r="Q108" s="78"/>
      <c r="R108" s="78"/>
      <c r="S108" s="78"/>
      <c r="T108" s="79"/>
      <c r="AT108" s="16" t="s">
        <v>155</v>
      </c>
      <c r="AU108" s="16" t="s">
        <v>81</v>
      </c>
    </row>
    <row r="109" s="1" customFormat="1" ht="16.5" customHeight="1">
      <c r="B109" s="37"/>
      <c r="C109" s="203" t="s">
        <v>130</v>
      </c>
      <c r="D109" s="203" t="s">
        <v>117</v>
      </c>
      <c r="E109" s="204" t="s">
        <v>185</v>
      </c>
      <c r="F109" s="205" t="s">
        <v>186</v>
      </c>
      <c r="G109" s="206" t="s">
        <v>120</v>
      </c>
      <c r="H109" s="207">
        <v>42</v>
      </c>
      <c r="I109" s="208"/>
      <c r="J109" s="207">
        <f>ROUND(I109*H109,2)</f>
        <v>0</v>
      </c>
      <c r="K109" s="205" t="s">
        <v>121</v>
      </c>
      <c r="L109" s="42"/>
      <c r="M109" s="209" t="s">
        <v>18</v>
      </c>
      <c r="N109" s="210" t="s">
        <v>42</v>
      </c>
      <c r="O109" s="78"/>
      <c r="P109" s="211">
        <f>O109*H109</f>
        <v>0</v>
      </c>
      <c r="Q109" s="211">
        <v>0</v>
      </c>
      <c r="R109" s="211">
        <f>Q109*H109</f>
        <v>0</v>
      </c>
      <c r="S109" s="211">
        <v>0</v>
      </c>
      <c r="T109" s="212">
        <f>S109*H109</f>
        <v>0</v>
      </c>
      <c r="AR109" s="16" t="s">
        <v>130</v>
      </c>
      <c r="AT109" s="16" t="s">
        <v>117</v>
      </c>
      <c r="AU109" s="16" t="s">
        <v>81</v>
      </c>
      <c r="AY109" s="16" t="s">
        <v>114</v>
      </c>
      <c r="BE109" s="213">
        <f>IF(N109="základní",J109,0)</f>
        <v>0</v>
      </c>
      <c r="BF109" s="213">
        <f>IF(N109="snížená",J109,0)</f>
        <v>0</v>
      </c>
      <c r="BG109" s="213">
        <f>IF(N109="zákl. přenesená",J109,0)</f>
        <v>0</v>
      </c>
      <c r="BH109" s="213">
        <f>IF(N109="sníž. přenesená",J109,0)</f>
        <v>0</v>
      </c>
      <c r="BI109" s="213">
        <f>IF(N109="nulová",J109,0)</f>
        <v>0</v>
      </c>
      <c r="BJ109" s="16" t="s">
        <v>79</v>
      </c>
      <c r="BK109" s="213">
        <f>ROUND(I109*H109,2)</f>
        <v>0</v>
      </c>
      <c r="BL109" s="16" t="s">
        <v>130</v>
      </c>
      <c r="BM109" s="16" t="s">
        <v>187</v>
      </c>
    </row>
    <row r="110" s="1" customFormat="1">
      <c r="B110" s="37"/>
      <c r="C110" s="38"/>
      <c r="D110" s="214" t="s">
        <v>155</v>
      </c>
      <c r="E110" s="38"/>
      <c r="F110" s="215" t="s">
        <v>184</v>
      </c>
      <c r="G110" s="38"/>
      <c r="H110" s="38"/>
      <c r="I110" s="129"/>
      <c r="J110" s="38"/>
      <c r="K110" s="38"/>
      <c r="L110" s="42"/>
      <c r="M110" s="216"/>
      <c r="N110" s="78"/>
      <c r="O110" s="78"/>
      <c r="P110" s="78"/>
      <c r="Q110" s="78"/>
      <c r="R110" s="78"/>
      <c r="S110" s="78"/>
      <c r="T110" s="79"/>
      <c r="AT110" s="16" t="s">
        <v>155</v>
      </c>
      <c r="AU110" s="16" t="s">
        <v>81</v>
      </c>
    </row>
    <row r="111" s="1" customFormat="1" ht="16.5" customHeight="1">
      <c r="B111" s="37"/>
      <c r="C111" s="203" t="s">
        <v>188</v>
      </c>
      <c r="D111" s="203" t="s">
        <v>117</v>
      </c>
      <c r="E111" s="204" t="s">
        <v>189</v>
      </c>
      <c r="F111" s="205" t="s">
        <v>190</v>
      </c>
      <c r="G111" s="206" t="s">
        <v>120</v>
      </c>
      <c r="H111" s="207">
        <v>22</v>
      </c>
      <c r="I111" s="208"/>
      <c r="J111" s="207">
        <f>ROUND(I111*H111,2)</f>
        <v>0</v>
      </c>
      <c r="K111" s="205" t="s">
        <v>121</v>
      </c>
      <c r="L111" s="42"/>
      <c r="M111" s="209" t="s">
        <v>18</v>
      </c>
      <c r="N111" s="210" t="s">
        <v>42</v>
      </c>
      <c r="O111" s="78"/>
      <c r="P111" s="211">
        <f>O111*H111</f>
        <v>0</v>
      </c>
      <c r="Q111" s="211">
        <v>0</v>
      </c>
      <c r="R111" s="211">
        <f>Q111*H111</f>
        <v>0</v>
      </c>
      <c r="S111" s="211">
        <v>0</v>
      </c>
      <c r="T111" s="212">
        <f>S111*H111</f>
        <v>0</v>
      </c>
      <c r="AR111" s="16" t="s">
        <v>130</v>
      </c>
      <c r="AT111" s="16" t="s">
        <v>117</v>
      </c>
      <c r="AU111" s="16" t="s">
        <v>81</v>
      </c>
      <c r="AY111" s="16" t="s">
        <v>114</v>
      </c>
      <c r="BE111" s="213">
        <f>IF(N111="základní",J111,0)</f>
        <v>0</v>
      </c>
      <c r="BF111" s="213">
        <f>IF(N111="snížená",J111,0)</f>
        <v>0</v>
      </c>
      <c r="BG111" s="213">
        <f>IF(N111="zákl. přenesená",J111,0)</f>
        <v>0</v>
      </c>
      <c r="BH111" s="213">
        <f>IF(N111="sníž. přenesená",J111,0)</f>
        <v>0</v>
      </c>
      <c r="BI111" s="213">
        <f>IF(N111="nulová",J111,0)</f>
        <v>0</v>
      </c>
      <c r="BJ111" s="16" t="s">
        <v>79</v>
      </c>
      <c r="BK111" s="213">
        <f>ROUND(I111*H111,2)</f>
        <v>0</v>
      </c>
      <c r="BL111" s="16" t="s">
        <v>130</v>
      </c>
      <c r="BM111" s="16" t="s">
        <v>191</v>
      </c>
    </row>
    <row r="112" s="1" customFormat="1">
      <c r="B112" s="37"/>
      <c r="C112" s="38"/>
      <c r="D112" s="214" t="s">
        <v>155</v>
      </c>
      <c r="E112" s="38"/>
      <c r="F112" s="215" t="s">
        <v>184</v>
      </c>
      <c r="G112" s="38"/>
      <c r="H112" s="38"/>
      <c r="I112" s="129"/>
      <c r="J112" s="38"/>
      <c r="K112" s="38"/>
      <c r="L112" s="42"/>
      <c r="M112" s="216"/>
      <c r="N112" s="78"/>
      <c r="O112" s="78"/>
      <c r="P112" s="78"/>
      <c r="Q112" s="78"/>
      <c r="R112" s="78"/>
      <c r="S112" s="78"/>
      <c r="T112" s="79"/>
      <c r="AT112" s="16" t="s">
        <v>155</v>
      </c>
      <c r="AU112" s="16" t="s">
        <v>81</v>
      </c>
    </row>
    <row r="113" s="1" customFormat="1" ht="16.5" customHeight="1">
      <c r="B113" s="37"/>
      <c r="C113" s="203" t="s">
        <v>192</v>
      </c>
      <c r="D113" s="203" t="s">
        <v>117</v>
      </c>
      <c r="E113" s="204" t="s">
        <v>193</v>
      </c>
      <c r="F113" s="205" t="s">
        <v>194</v>
      </c>
      <c r="G113" s="206" t="s">
        <v>120</v>
      </c>
      <c r="H113" s="207">
        <v>30</v>
      </c>
      <c r="I113" s="208"/>
      <c r="J113" s="207">
        <f>ROUND(I113*H113,2)</f>
        <v>0</v>
      </c>
      <c r="K113" s="205" t="s">
        <v>121</v>
      </c>
      <c r="L113" s="42"/>
      <c r="M113" s="209" t="s">
        <v>18</v>
      </c>
      <c r="N113" s="210" t="s">
        <v>42</v>
      </c>
      <c r="O113" s="78"/>
      <c r="P113" s="211">
        <f>O113*H113</f>
        <v>0</v>
      </c>
      <c r="Q113" s="211">
        <v>0</v>
      </c>
      <c r="R113" s="211">
        <f>Q113*H113</f>
        <v>0</v>
      </c>
      <c r="S113" s="211">
        <v>0</v>
      </c>
      <c r="T113" s="212">
        <f>S113*H113</f>
        <v>0</v>
      </c>
      <c r="AR113" s="16" t="s">
        <v>130</v>
      </c>
      <c r="AT113" s="16" t="s">
        <v>117</v>
      </c>
      <c r="AU113" s="16" t="s">
        <v>81</v>
      </c>
      <c r="AY113" s="16" t="s">
        <v>114</v>
      </c>
      <c r="BE113" s="213">
        <f>IF(N113="základní",J113,0)</f>
        <v>0</v>
      </c>
      <c r="BF113" s="213">
        <f>IF(N113="snížená",J113,0)</f>
        <v>0</v>
      </c>
      <c r="BG113" s="213">
        <f>IF(N113="zákl. přenesená",J113,0)</f>
        <v>0</v>
      </c>
      <c r="BH113" s="213">
        <f>IF(N113="sníž. přenesená",J113,0)</f>
        <v>0</v>
      </c>
      <c r="BI113" s="213">
        <f>IF(N113="nulová",J113,0)</f>
        <v>0</v>
      </c>
      <c r="BJ113" s="16" t="s">
        <v>79</v>
      </c>
      <c r="BK113" s="213">
        <f>ROUND(I113*H113,2)</f>
        <v>0</v>
      </c>
      <c r="BL113" s="16" t="s">
        <v>130</v>
      </c>
      <c r="BM113" s="16" t="s">
        <v>195</v>
      </c>
    </row>
    <row r="114" s="1" customFormat="1" ht="22.5" customHeight="1">
      <c r="B114" s="37"/>
      <c r="C114" s="203" t="s">
        <v>196</v>
      </c>
      <c r="D114" s="203" t="s">
        <v>117</v>
      </c>
      <c r="E114" s="204" t="s">
        <v>197</v>
      </c>
      <c r="F114" s="205" t="s">
        <v>198</v>
      </c>
      <c r="G114" s="206" t="s">
        <v>199</v>
      </c>
      <c r="H114" s="207">
        <v>3.79</v>
      </c>
      <c r="I114" s="208"/>
      <c r="J114" s="207">
        <f>ROUND(I114*H114,2)</f>
        <v>0</v>
      </c>
      <c r="K114" s="205" t="s">
        <v>121</v>
      </c>
      <c r="L114" s="42"/>
      <c r="M114" s="209" t="s">
        <v>18</v>
      </c>
      <c r="N114" s="210" t="s">
        <v>42</v>
      </c>
      <c r="O114" s="78"/>
      <c r="P114" s="211">
        <f>O114*H114</f>
        <v>0</v>
      </c>
      <c r="Q114" s="211">
        <v>0</v>
      </c>
      <c r="R114" s="211">
        <f>Q114*H114</f>
        <v>0</v>
      </c>
      <c r="S114" s="211">
        <v>0</v>
      </c>
      <c r="T114" s="212">
        <f>S114*H114</f>
        <v>0</v>
      </c>
      <c r="AR114" s="16" t="s">
        <v>130</v>
      </c>
      <c r="AT114" s="16" t="s">
        <v>117</v>
      </c>
      <c r="AU114" s="16" t="s">
        <v>81</v>
      </c>
      <c r="AY114" s="16" t="s">
        <v>114</v>
      </c>
      <c r="BE114" s="213">
        <f>IF(N114="základní",J114,0)</f>
        <v>0</v>
      </c>
      <c r="BF114" s="213">
        <f>IF(N114="snížená",J114,0)</f>
        <v>0</v>
      </c>
      <c r="BG114" s="213">
        <f>IF(N114="zákl. přenesená",J114,0)</f>
        <v>0</v>
      </c>
      <c r="BH114" s="213">
        <f>IF(N114="sníž. přenesená",J114,0)</f>
        <v>0</v>
      </c>
      <c r="BI114" s="213">
        <f>IF(N114="nulová",J114,0)</f>
        <v>0</v>
      </c>
      <c r="BJ114" s="16" t="s">
        <v>79</v>
      </c>
      <c r="BK114" s="213">
        <f>ROUND(I114*H114,2)</f>
        <v>0</v>
      </c>
      <c r="BL114" s="16" t="s">
        <v>130</v>
      </c>
      <c r="BM114" s="16" t="s">
        <v>200</v>
      </c>
    </row>
    <row r="115" s="1" customFormat="1">
      <c r="B115" s="37"/>
      <c r="C115" s="38"/>
      <c r="D115" s="214" t="s">
        <v>155</v>
      </c>
      <c r="E115" s="38"/>
      <c r="F115" s="215" t="s">
        <v>201</v>
      </c>
      <c r="G115" s="38"/>
      <c r="H115" s="38"/>
      <c r="I115" s="129"/>
      <c r="J115" s="38"/>
      <c r="K115" s="38"/>
      <c r="L115" s="42"/>
      <c r="M115" s="217"/>
      <c r="N115" s="218"/>
      <c r="O115" s="218"/>
      <c r="P115" s="218"/>
      <c r="Q115" s="218"/>
      <c r="R115" s="218"/>
      <c r="S115" s="218"/>
      <c r="T115" s="219"/>
      <c r="AT115" s="16" t="s">
        <v>155</v>
      </c>
      <c r="AU115" s="16" t="s">
        <v>81</v>
      </c>
    </row>
    <row r="116" s="1" customFormat="1" ht="6.96" customHeight="1">
      <c r="B116" s="56"/>
      <c r="C116" s="57"/>
      <c r="D116" s="57"/>
      <c r="E116" s="57"/>
      <c r="F116" s="57"/>
      <c r="G116" s="57"/>
      <c r="H116" s="57"/>
      <c r="I116" s="153"/>
      <c r="J116" s="57"/>
      <c r="K116" s="57"/>
      <c r="L116" s="42"/>
    </row>
  </sheetData>
  <sheetProtection sheet="1" autoFilter="0" formatColumns="0" formatRows="0" objects="1" scenarios="1" spinCount="100000" saltValue="zW34ccMWN7U5NbTcPD/MTQz2b/b5GVW5a3KqEWtimqkwnz/dTsJzBmSoqOryp/w1C5wv1jGBBpm7KKy/YSF36Q==" hashValue="bxZjkyk30HMy7x55573WmEfX/38z6saiB713HFbG6xqgWiNcUk3jvu60wwWy4uVtxzs60/xxnjPN2cDY0GF21Q==" algorithmName="SHA-512" password="CC35"/>
  <autoFilter ref="C82:K115"/>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84</v>
      </c>
    </row>
    <row r="3" ht="6.96" customHeight="1">
      <c r="B3" s="123"/>
      <c r="C3" s="124"/>
      <c r="D3" s="124"/>
      <c r="E3" s="124"/>
      <c r="F3" s="124"/>
      <c r="G3" s="124"/>
      <c r="H3" s="124"/>
      <c r="I3" s="125"/>
      <c r="J3" s="124"/>
      <c r="K3" s="124"/>
      <c r="L3" s="19"/>
      <c r="AT3" s="16" t="s">
        <v>81</v>
      </c>
    </row>
    <row r="4" ht="24.96" customHeight="1">
      <c r="B4" s="19"/>
      <c r="D4" s="126" t="s">
        <v>88</v>
      </c>
      <c r="L4" s="19"/>
      <c r="M4" s="23" t="s">
        <v>10</v>
      </c>
      <c r="AT4" s="16" t="s">
        <v>4</v>
      </c>
    </row>
    <row r="5" ht="6.96" customHeight="1">
      <c r="B5" s="19"/>
      <c r="L5" s="19"/>
    </row>
    <row r="6" ht="12" customHeight="1">
      <c r="B6" s="19"/>
      <c r="D6" s="127" t="s">
        <v>15</v>
      </c>
      <c r="L6" s="19"/>
    </row>
    <row r="7" ht="16.5" customHeight="1">
      <c r="B7" s="19"/>
      <c r="E7" s="128" t="str">
        <f>'Rekapitulace stavby'!K6</f>
        <v>Stodská nem, Spojovací krček , Výměna ležatých rozvodů</v>
      </c>
      <c r="F7" s="127"/>
      <c r="G7" s="127"/>
      <c r="H7" s="127"/>
      <c r="L7" s="19"/>
    </row>
    <row r="8" s="1" customFormat="1" ht="12" customHeight="1">
      <c r="B8" s="42"/>
      <c r="D8" s="127" t="s">
        <v>89</v>
      </c>
      <c r="I8" s="129"/>
      <c r="L8" s="42"/>
    </row>
    <row r="9" s="1" customFormat="1" ht="36.96" customHeight="1">
      <c r="B9" s="42"/>
      <c r="E9" s="130" t="s">
        <v>202</v>
      </c>
      <c r="F9" s="1"/>
      <c r="G9" s="1"/>
      <c r="H9" s="1"/>
      <c r="I9" s="129"/>
      <c r="L9" s="42"/>
    </row>
    <row r="10" s="1" customFormat="1">
      <c r="B10" s="42"/>
      <c r="I10" s="129"/>
      <c r="L10" s="42"/>
    </row>
    <row r="11" s="1" customFormat="1" ht="12" customHeight="1">
      <c r="B11" s="42"/>
      <c r="D11" s="127" t="s">
        <v>17</v>
      </c>
      <c r="F11" s="16" t="s">
        <v>18</v>
      </c>
      <c r="I11" s="131" t="s">
        <v>19</v>
      </c>
      <c r="J11" s="16" t="s">
        <v>18</v>
      </c>
      <c r="L11" s="42"/>
    </row>
    <row r="12" s="1" customFormat="1" ht="12" customHeight="1">
      <c r="B12" s="42"/>
      <c r="D12" s="127" t="s">
        <v>20</v>
      </c>
      <c r="F12" s="16" t="s">
        <v>21</v>
      </c>
      <c r="I12" s="131" t="s">
        <v>22</v>
      </c>
      <c r="J12" s="132" t="str">
        <f>'Rekapitulace stavby'!AN8</f>
        <v>17. 9. 2019</v>
      </c>
      <c r="L12" s="42"/>
    </row>
    <row r="13" s="1" customFormat="1" ht="10.8" customHeight="1">
      <c r="B13" s="42"/>
      <c r="I13" s="129"/>
      <c r="L13" s="42"/>
    </row>
    <row r="14" s="1" customFormat="1" ht="12" customHeight="1">
      <c r="B14" s="42"/>
      <c r="D14" s="127" t="s">
        <v>24</v>
      </c>
      <c r="I14" s="131" t="s">
        <v>25</v>
      </c>
      <c r="J14" s="16" t="s">
        <v>18</v>
      </c>
      <c r="L14" s="42"/>
    </row>
    <row r="15" s="1" customFormat="1" ht="18" customHeight="1">
      <c r="B15" s="42"/>
      <c r="E15" s="16" t="s">
        <v>26</v>
      </c>
      <c r="I15" s="131" t="s">
        <v>27</v>
      </c>
      <c r="J15" s="16" t="s">
        <v>18</v>
      </c>
      <c r="L15" s="42"/>
    </row>
    <row r="16" s="1" customFormat="1" ht="6.96" customHeight="1">
      <c r="B16" s="42"/>
      <c r="I16" s="129"/>
      <c r="L16" s="42"/>
    </row>
    <row r="17" s="1" customFormat="1" ht="12" customHeight="1">
      <c r="B17" s="42"/>
      <c r="D17" s="127" t="s">
        <v>28</v>
      </c>
      <c r="I17" s="131" t="s">
        <v>25</v>
      </c>
      <c r="J17" s="32" t="str">
        <f>'Rekapitulace stavby'!AN13</f>
        <v>Vyplň údaj</v>
      </c>
      <c r="L17" s="42"/>
    </row>
    <row r="18" s="1" customFormat="1" ht="18" customHeight="1">
      <c r="B18" s="42"/>
      <c r="E18" s="32" t="str">
        <f>'Rekapitulace stavby'!E14</f>
        <v>Vyplň údaj</v>
      </c>
      <c r="F18" s="16"/>
      <c r="G18" s="16"/>
      <c r="H18" s="16"/>
      <c r="I18" s="131" t="s">
        <v>27</v>
      </c>
      <c r="J18" s="32" t="str">
        <f>'Rekapitulace stavby'!AN14</f>
        <v>Vyplň údaj</v>
      </c>
      <c r="L18" s="42"/>
    </row>
    <row r="19" s="1" customFormat="1" ht="6.96" customHeight="1">
      <c r="B19" s="42"/>
      <c r="I19" s="129"/>
      <c r="L19" s="42"/>
    </row>
    <row r="20" s="1" customFormat="1" ht="12" customHeight="1">
      <c r="B20" s="42"/>
      <c r="D20" s="127" t="s">
        <v>30</v>
      </c>
      <c r="I20" s="131" t="s">
        <v>25</v>
      </c>
      <c r="J20" s="16" t="s">
        <v>18</v>
      </c>
      <c r="L20" s="42"/>
    </row>
    <row r="21" s="1" customFormat="1" ht="18" customHeight="1">
      <c r="B21" s="42"/>
      <c r="E21" s="16" t="s">
        <v>31</v>
      </c>
      <c r="I21" s="131" t="s">
        <v>27</v>
      </c>
      <c r="J21" s="16" t="s">
        <v>18</v>
      </c>
      <c r="L21" s="42"/>
    </row>
    <row r="22" s="1" customFormat="1" ht="6.96" customHeight="1">
      <c r="B22" s="42"/>
      <c r="I22" s="129"/>
      <c r="L22" s="42"/>
    </row>
    <row r="23" s="1" customFormat="1" ht="12" customHeight="1">
      <c r="B23" s="42"/>
      <c r="D23" s="127" t="s">
        <v>33</v>
      </c>
      <c r="I23" s="131" t="s">
        <v>25</v>
      </c>
      <c r="J23" s="16" t="s">
        <v>18</v>
      </c>
      <c r="L23" s="42"/>
    </row>
    <row r="24" s="1" customFormat="1" ht="18" customHeight="1">
      <c r="B24" s="42"/>
      <c r="E24" s="16" t="s">
        <v>34</v>
      </c>
      <c r="I24" s="131" t="s">
        <v>27</v>
      </c>
      <c r="J24" s="16" t="s">
        <v>18</v>
      </c>
      <c r="L24" s="42"/>
    </row>
    <row r="25" s="1" customFormat="1" ht="6.96" customHeight="1">
      <c r="B25" s="42"/>
      <c r="I25" s="129"/>
      <c r="L25" s="42"/>
    </row>
    <row r="26" s="1" customFormat="1" ht="12" customHeight="1">
      <c r="B26" s="42"/>
      <c r="D26" s="127" t="s">
        <v>35</v>
      </c>
      <c r="I26" s="129"/>
      <c r="L26" s="42"/>
    </row>
    <row r="27" s="6" customFormat="1" ht="16.5" customHeight="1">
      <c r="B27" s="133"/>
      <c r="E27" s="134" t="s">
        <v>18</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37</v>
      </c>
      <c r="I30" s="129"/>
      <c r="J30" s="138">
        <f>ROUND(J89, 2)</f>
        <v>0</v>
      </c>
      <c r="L30" s="42"/>
    </row>
    <row r="31" s="1" customFormat="1" ht="6.96" customHeight="1">
      <c r="B31" s="42"/>
      <c r="D31" s="70"/>
      <c r="E31" s="70"/>
      <c r="F31" s="70"/>
      <c r="G31" s="70"/>
      <c r="H31" s="70"/>
      <c r="I31" s="136"/>
      <c r="J31" s="70"/>
      <c r="K31" s="70"/>
      <c r="L31" s="42"/>
    </row>
    <row r="32" s="1" customFormat="1" ht="14.4" customHeight="1">
      <c r="B32" s="42"/>
      <c r="F32" s="139" t="s">
        <v>39</v>
      </c>
      <c r="I32" s="140" t="s">
        <v>38</v>
      </c>
      <c r="J32" s="139" t="s">
        <v>40</v>
      </c>
      <c r="L32" s="42"/>
    </row>
    <row r="33" s="1" customFormat="1" ht="14.4" customHeight="1">
      <c r="B33" s="42"/>
      <c r="D33" s="127" t="s">
        <v>41</v>
      </c>
      <c r="E33" s="127" t="s">
        <v>42</v>
      </c>
      <c r="F33" s="141">
        <f>ROUND((SUM(BE89:BE236)),  2)</f>
        <v>0</v>
      </c>
      <c r="I33" s="142">
        <v>0.20999999999999999</v>
      </c>
      <c r="J33" s="141">
        <f>ROUND(((SUM(BE89:BE236))*I33),  2)</f>
        <v>0</v>
      </c>
      <c r="L33" s="42"/>
    </row>
    <row r="34" s="1" customFormat="1" ht="14.4" customHeight="1">
      <c r="B34" s="42"/>
      <c r="E34" s="127" t="s">
        <v>43</v>
      </c>
      <c r="F34" s="141">
        <f>ROUND((SUM(BF89:BF236)),  2)</f>
        <v>0</v>
      </c>
      <c r="I34" s="142">
        <v>0.14999999999999999</v>
      </c>
      <c r="J34" s="141">
        <f>ROUND(((SUM(BF89:BF236))*I34),  2)</f>
        <v>0</v>
      </c>
      <c r="L34" s="42"/>
    </row>
    <row r="35" hidden="1" s="1" customFormat="1" ht="14.4" customHeight="1">
      <c r="B35" s="42"/>
      <c r="E35" s="127" t="s">
        <v>44</v>
      </c>
      <c r="F35" s="141">
        <f>ROUND((SUM(BG89:BG236)),  2)</f>
        <v>0</v>
      </c>
      <c r="I35" s="142">
        <v>0.20999999999999999</v>
      </c>
      <c r="J35" s="141">
        <f>0</f>
        <v>0</v>
      </c>
      <c r="L35" s="42"/>
    </row>
    <row r="36" hidden="1" s="1" customFormat="1" ht="14.4" customHeight="1">
      <c r="B36" s="42"/>
      <c r="E36" s="127" t="s">
        <v>45</v>
      </c>
      <c r="F36" s="141">
        <f>ROUND((SUM(BH89:BH236)),  2)</f>
        <v>0</v>
      </c>
      <c r="I36" s="142">
        <v>0.14999999999999999</v>
      </c>
      <c r="J36" s="141">
        <f>0</f>
        <v>0</v>
      </c>
      <c r="L36" s="42"/>
    </row>
    <row r="37" hidden="1" s="1" customFormat="1" ht="14.4" customHeight="1">
      <c r="B37" s="42"/>
      <c r="E37" s="127" t="s">
        <v>46</v>
      </c>
      <c r="F37" s="141">
        <f>ROUND((SUM(BI89:BI236)),  2)</f>
        <v>0</v>
      </c>
      <c r="I37" s="142">
        <v>0</v>
      </c>
      <c r="J37" s="141">
        <f>0</f>
        <v>0</v>
      </c>
      <c r="L37" s="42"/>
    </row>
    <row r="38" s="1" customFormat="1" ht="6.96" customHeight="1">
      <c r="B38" s="42"/>
      <c r="I38" s="129"/>
      <c r="L38" s="42"/>
    </row>
    <row r="39" s="1" customFormat="1" ht="25.44" customHeight="1">
      <c r="B39" s="42"/>
      <c r="C39" s="143"/>
      <c r="D39" s="144" t="s">
        <v>47</v>
      </c>
      <c r="E39" s="145"/>
      <c r="F39" s="145"/>
      <c r="G39" s="146" t="s">
        <v>48</v>
      </c>
      <c r="H39" s="147" t="s">
        <v>49</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91</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15</v>
      </c>
      <c r="D47" s="38"/>
      <c r="E47" s="38"/>
      <c r="F47" s="38"/>
      <c r="G47" s="38"/>
      <c r="H47" s="38"/>
      <c r="I47" s="129"/>
      <c r="J47" s="38"/>
      <c r="K47" s="38"/>
      <c r="L47" s="42"/>
    </row>
    <row r="48" s="1" customFormat="1" ht="16.5" customHeight="1">
      <c r="B48" s="37"/>
      <c r="C48" s="38"/>
      <c r="D48" s="38"/>
      <c r="E48" s="157" t="str">
        <f>E7</f>
        <v>Stodská nem, Spojovací krček , Výměna ležatých rozvodů</v>
      </c>
      <c r="F48" s="31"/>
      <c r="G48" s="31"/>
      <c r="H48" s="31"/>
      <c r="I48" s="129"/>
      <c r="J48" s="38"/>
      <c r="K48" s="38"/>
      <c r="L48" s="42"/>
    </row>
    <row r="49" s="1" customFormat="1" ht="12" customHeight="1">
      <c r="B49" s="37"/>
      <c r="C49" s="31" t="s">
        <v>89</v>
      </c>
      <c r="D49" s="38"/>
      <c r="E49" s="38"/>
      <c r="F49" s="38"/>
      <c r="G49" s="38"/>
      <c r="H49" s="38"/>
      <c r="I49" s="129"/>
      <c r="J49" s="38"/>
      <c r="K49" s="38"/>
      <c r="L49" s="42"/>
    </row>
    <row r="50" s="1" customFormat="1" ht="16.5" customHeight="1">
      <c r="B50" s="37"/>
      <c r="C50" s="38"/>
      <c r="D50" s="38"/>
      <c r="E50" s="63" t="str">
        <f>E9</f>
        <v>MASN0902 - Stavební práce pro výměnu ležatého potrubí</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20</v>
      </c>
      <c r="D52" s="38"/>
      <c r="E52" s="38"/>
      <c r="F52" s="26" t="str">
        <f>F12</f>
        <v xml:space="preserve"> </v>
      </c>
      <c r="G52" s="38"/>
      <c r="H52" s="38"/>
      <c r="I52" s="131" t="s">
        <v>22</v>
      </c>
      <c r="J52" s="66" t="str">
        <f>IF(J12="","",J12)</f>
        <v>17. 9. 2019</v>
      </c>
      <c r="K52" s="38"/>
      <c r="L52" s="42"/>
    </row>
    <row r="53" s="1" customFormat="1" ht="6.96" customHeight="1">
      <c r="B53" s="37"/>
      <c r="C53" s="38"/>
      <c r="D53" s="38"/>
      <c r="E53" s="38"/>
      <c r="F53" s="38"/>
      <c r="G53" s="38"/>
      <c r="H53" s="38"/>
      <c r="I53" s="129"/>
      <c r="J53" s="38"/>
      <c r="K53" s="38"/>
      <c r="L53" s="42"/>
    </row>
    <row r="54" s="1" customFormat="1" ht="24.9" customHeight="1">
      <c r="B54" s="37"/>
      <c r="C54" s="31" t="s">
        <v>24</v>
      </c>
      <c r="D54" s="38"/>
      <c r="E54" s="38"/>
      <c r="F54" s="26" t="str">
        <f>E15</f>
        <v>Stodská nemocnice a.s.</v>
      </c>
      <c r="G54" s="38"/>
      <c r="H54" s="38"/>
      <c r="I54" s="131" t="s">
        <v>30</v>
      </c>
      <c r="J54" s="35" t="str">
        <f>E21</f>
        <v>Mastný - architektonicko projektová kancelář</v>
      </c>
      <c r="K54" s="38"/>
      <c r="L54" s="42"/>
    </row>
    <row r="55" s="1" customFormat="1" ht="13.65" customHeight="1">
      <c r="B55" s="37"/>
      <c r="C55" s="31" t="s">
        <v>28</v>
      </c>
      <c r="D55" s="38"/>
      <c r="E55" s="38"/>
      <c r="F55" s="26" t="str">
        <f>IF(E18="","",E18)</f>
        <v>Vyplň údaj</v>
      </c>
      <c r="G55" s="38"/>
      <c r="H55" s="38"/>
      <c r="I55" s="131" t="s">
        <v>33</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92</v>
      </c>
      <c r="D57" s="159"/>
      <c r="E57" s="159"/>
      <c r="F57" s="159"/>
      <c r="G57" s="159"/>
      <c r="H57" s="159"/>
      <c r="I57" s="160"/>
      <c r="J57" s="161" t="s">
        <v>93</v>
      </c>
      <c r="K57" s="159"/>
      <c r="L57" s="42"/>
    </row>
    <row r="58" s="1" customFormat="1" ht="10.32" customHeight="1">
      <c r="B58" s="37"/>
      <c r="C58" s="38"/>
      <c r="D58" s="38"/>
      <c r="E58" s="38"/>
      <c r="F58" s="38"/>
      <c r="G58" s="38"/>
      <c r="H58" s="38"/>
      <c r="I58" s="129"/>
      <c r="J58" s="38"/>
      <c r="K58" s="38"/>
      <c r="L58" s="42"/>
    </row>
    <row r="59" s="1" customFormat="1" ht="22.8" customHeight="1">
      <c r="B59" s="37"/>
      <c r="C59" s="162" t="s">
        <v>69</v>
      </c>
      <c r="D59" s="38"/>
      <c r="E59" s="38"/>
      <c r="F59" s="38"/>
      <c r="G59" s="38"/>
      <c r="H59" s="38"/>
      <c r="I59" s="129"/>
      <c r="J59" s="96">
        <f>J89</f>
        <v>0</v>
      </c>
      <c r="K59" s="38"/>
      <c r="L59" s="42"/>
      <c r="AU59" s="16" t="s">
        <v>94</v>
      </c>
    </row>
    <row r="60" s="7" customFormat="1" ht="24.96" customHeight="1">
      <c r="B60" s="163"/>
      <c r="C60" s="164"/>
      <c r="D60" s="165" t="s">
        <v>95</v>
      </c>
      <c r="E60" s="166"/>
      <c r="F60" s="166"/>
      <c r="G60" s="166"/>
      <c r="H60" s="166"/>
      <c r="I60" s="167"/>
      <c r="J60" s="168">
        <f>J90</f>
        <v>0</v>
      </c>
      <c r="K60" s="164"/>
      <c r="L60" s="169"/>
    </row>
    <row r="61" s="8" customFormat="1" ht="19.92" customHeight="1">
      <c r="B61" s="170"/>
      <c r="C61" s="171"/>
      <c r="D61" s="172" t="s">
        <v>203</v>
      </c>
      <c r="E61" s="173"/>
      <c r="F61" s="173"/>
      <c r="G61" s="173"/>
      <c r="H61" s="173"/>
      <c r="I61" s="174"/>
      <c r="J61" s="175">
        <f>J91</f>
        <v>0</v>
      </c>
      <c r="K61" s="171"/>
      <c r="L61" s="176"/>
    </row>
    <row r="62" s="8" customFormat="1" ht="19.92" customHeight="1">
      <c r="B62" s="170"/>
      <c r="C62" s="171"/>
      <c r="D62" s="172" t="s">
        <v>204</v>
      </c>
      <c r="E62" s="173"/>
      <c r="F62" s="173"/>
      <c r="G62" s="173"/>
      <c r="H62" s="173"/>
      <c r="I62" s="174"/>
      <c r="J62" s="175">
        <f>J142</f>
        <v>0</v>
      </c>
      <c r="K62" s="171"/>
      <c r="L62" s="176"/>
    </row>
    <row r="63" s="8" customFormat="1" ht="19.92" customHeight="1">
      <c r="B63" s="170"/>
      <c r="C63" s="171"/>
      <c r="D63" s="172" t="s">
        <v>205</v>
      </c>
      <c r="E63" s="173"/>
      <c r="F63" s="173"/>
      <c r="G63" s="173"/>
      <c r="H63" s="173"/>
      <c r="I63" s="174"/>
      <c r="J63" s="175">
        <f>J148</f>
        <v>0</v>
      </c>
      <c r="K63" s="171"/>
      <c r="L63" s="176"/>
    </row>
    <row r="64" s="8" customFormat="1" ht="19.92" customHeight="1">
      <c r="B64" s="170"/>
      <c r="C64" s="171"/>
      <c r="D64" s="172" t="s">
        <v>206</v>
      </c>
      <c r="E64" s="173"/>
      <c r="F64" s="173"/>
      <c r="G64" s="173"/>
      <c r="H64" s="173"/>
      <c r="I64" s="174"/>
      <c r="J64" s="175">
        <f>J153</f>
        <v>0</v>
      </c>
      <c r="K64" s="171"/>
      <c r="L64" s="176"/>
    </row>
    <row r="65" s="8" customFormat="1" ht="19.92" customHeight="1">
      <c r="B65" s="170"/>
      <c r="C65" s="171"/>
      <c r="D65" s="172" t="s">
        <v>207</v>
      </c>
      <c r="E65" s="173"/>
      <c r="F65" s="173"/>
      <c r="G65" s="173"/>
      <c r="H65" s="173"/>
      <c r="I65" s="174"/>
      <c r="J65" s="175">
        <f>J161</f>
        <v>0</v>
      </c>
      <c r="K65" s="171"/>
      <c r="L65" s="176"/>
    </row>
    <row r="66" s="8" customFormat="1" ht="19.92" customHeight="1">
      <c r="B66" s="170"/>
      <c r="C66" s="171"/>
      <c r="D66" s="172" t="s">
        <v>208</v>
      </c>
      <c r="E66" s="173"/>
      <c r="F66" s="173"/>
      <c r="G66" s="173"/>
      <c r="H66" s="173"/>
      <c r="I66" s="174"/>
      <c r="J66" s="175">
        <f>J186</f>
        <v>0</v>
      </c>
      <c r="K66" s="171"/>
      <c r="L66" s="176"/>
    </row>
    <row r="67" s="8" customFormat="1" ht="19.92" customHeight="1">
      <c r="B67" s="170"/>
      <c r="C67" s="171"/>
      <c r="D67" s="172" t="s">
        <v>209</v>
      </c>
      <c r="E67" s="173"/>
      <c r="F67" s="173"/>
      <c r="G67" s="173"/>
      <c r="H67" s="173"/>
      <c r="I67" s="174"/>
      <c r="J67" s="175">
        <f>J203</f>
        <v>0</v>
      </c>
      <c r="K67" s="171"/>
      <c r="L67" s="176"/>
    </row>
    <row r="68" s="7" customFormat="1" ht="24.96" customHeight="1">
      <c r="B68" s="163"/>
      <c r="C68" s="164"/>
      <c r="D68" s="165" t="s">
        <v>97</v>
      </c>
      <c r="E68" s="166"/>
      <c r="F68" s="166"/>
      <c r="G68" s="166"/>
      <c r="H68" s="166"/>
      <c r="I68" s="167"/>
      <c r="J68" s="168">
        <f>J206</f>
        <v>0</v>
      </c>
      <c r="K68" s="164"/>
      <c r="L68" s="169"/>
    </row>
    <row r="69" s="8" customFormat="1" ht="19.92" customHeight="1">
      <c r="B69" s="170"/>
      <c r="C69" s="171"/>
      <c r="D69" s="172" t="s">
        <v>210</v>
      </c>
      <c r="E69" s="173"/>
      <c r="F69" s="173"/>
      <c r="G69" s="173"/>
      <c r="H69" s="173"/>
      <c r="I69" s="174"/>
      <c r="J69" s="175">
        <f>J207</f>
        <v>0</v>
      </c>
      <c r="K69" s="171"/>
      <c r="L69" s="176"/>
    </row>
    <row r="70" s="1" customFormat="1" ht="21.84" customHeight="1">
      <c r="B70" s="37"/>
      <c r="C70" s="38"/>
      <c r="D70" s="38"/>
      <c r="E70" s="38"/>
      <c r="F70" s="38"/>
      <c r="G70" s="38"/>
      <c r="H70" s="38"/>
      <c r="I70" s="129"/>
      <c r="J70" s="38"/>
      <c r="K70" s="38"/>
      <c r="L70" s="42"/>
    </row>
    <row r="71" s="1" customFormat="1" ht="6.96" customHeight="1">
      <c r="B71" s="56"/>
      <c r="C71" s="57"/>
      <c r="D71" s="57"/>
      <c r="E71" s="57"/>
      <c r="F71" s="57"/>
      <c r="G71" s="57"/>
      <c r="H71" s="57"/>
      <c r="I71" s="153"/>
      <c r="J71" s="57"/>
      <c r="K71" s="57"/>
      <c r="L71" s="42"/>
    </row>
    <row r="75" s="1" customFormat="1" ht="6.96" customHeight="1">
      <c r="B75" s="58"/>
      <c r="C75" s="59"/>
      <c r="D75" s="59"/>
      <c r="E75" s="59"/>
      <c r="F75" s="59"/>
      <c r="G75" s="59"/>
      <c r="H75" s="59"/>
      <c r="I75" s="156"/>
      <c r="J75" s="59"/>
      <c r="K75" s="59"/>
      <c r="L75" s="42"/>
    </row>
    <row r="76" s="1" customFormat="1" ht="24.96" customHeight="1">
      <c r="B76" s="37"/>
      <c r="C76" s="22" t="s">
        <v>99</v>
      </c>
      <c r="D76" s="38"/>
      <c r="E76" s="38"/>
      <c r="F76" s="38"/>
      <c r="G76" s="38"/>
      <c r="H76" s="38"/>
      <c r="I76" s="129"/>
      <c r="J76" s="38"/>
      <c r="K76" s="38"/>
      <c r="L76" s="42"/>
    </row>
    <row r="77" s="1" customFormat="1" ht="6.96" customHeight="1">
      <c r="B77" s="37"/>
      <c r="C77" s="38"/>
      <c r="D77" s="38"/>
      <c r="E77" s="38"/>
      <c r="F77" s="38"/>
      <c r="G77" s="38"/>
      <c r="H77" s="38"/>
      <c r="I77" s="129"/>
      <c r="J77" s="38"/>
      <c r="K77" s="38"/>
      <c r="L77" s="42"/>
    </row>
    <row r="78" s="1" customFormat="1" ht="12" customHeight="1">
      <c r="B78" s="37"/>
      <c r="C78" s="31" t="s">
        <v>15</v>
      </c>
      <c r="D78" s="38"/>
      <c r="E78" s="38"/>
      <c r="F78" s="38"/>
      <c r="G78" s="38"/>
      <c r="H78" s="38"/>
      <c r="I78" s="129"/>
      <c r="J78" s="38"/>
      <c r="K78" s="38"/>
      <c r="L78" s="42"/>
    </row>
    <row r="79" s="1" customFormat="1" ht="16.5" customHeight="1">
      <c r="B79" s="37"/>
      <c r="C79" s="38"/>
      <c r="D79" s="38"/>
      <c r="E79" s="157" t="str">
        <f>E7</f>
        <v>Stodská nem, Spojovací krček , Výměna ležatých rozvodů</v>
      </c>
      <c r="F79" s="31"/>
      <c r="G79" s="31"/>
      <c r="H79" s="31"/>
      <c r="I79" s="129"/>
      <c r="J79" s="38"/>
      <c r="K79" s="38"/>
      <c r="L79" s="42"/>
    </row>
    <row r="80" s="1" customFormat="1" ht="12" customHeight="1">
      <c r="B80" s="37"/>
      <c r="C80" s="31" t="s">
        <v>89</v>
      </c>
      <c r="D80" s="38"/>
      <c r="E80" s="38"/>
      <c r="F80" s="38"/>
      <c r="G80" s="38"/>
      <c r="H80" s="38"/>
      <c r="I80" s="129"/>
      <c r="J80" s="38"/>
      <c r="K80" s="38"/>
      <c r="L80" s="42"/>
    </row>
    <row r="81" s="1" customFormat="1" ht="16.5" customHeight="1">
      <c r="B81" s="37"/>
      <c r="C81" s="38"/>
      <c r="D81" s="38"/>
      <c r="E81" s="63" t="str">
        <f>E9</f>
        <v>MASN0902 - Stavební práce pro výměnu ležatého potrubí</v>
      </c>
      <c r="F81" s="38"/>
      <c r="G81" s="38"/>
      <c r="H81" s="38"/>
      <c r="I81" s="129"/>
      <c r="J81" s="38"/>
      <c r="K81" s="38"/>
      <c r="L81" s="42"/>
    </row>
    <row r="82" s="1" customFormat="1" ht="6.96" customHeight="1">
      <c r="B82" s="37"/>
      <c r="C82" s="38"/>
      <c r="D82" s="38"/>
      <c r="E82" s="38"/>
      <c r="F82" s="38"/>
      <c r="G82" s="38"/>
      <c r="H82" s="38"/>
      <c r="I82" s="129"/>
      <c r="J82" s="38"/>
      <c r="K82" s="38"/>
      <c r="L82" s="42"/>
    </row>
    <row r="83" s="1" customFormat="1" ht="12" customHeight="1">
      <c r="B83" s="37"/>
      <c r="C83" s="31" t="s">
        <v>20</v>
      </c>
      <c r="D83" s="38"/>
      <c r="E83" s="38"/>
      <c r="F83" s="26" t="str">
        <f>F12</f>
        <v xml:space="preserve"> </v>
      </c>
      <c r="G83" s="38"/>
      <c r="H83" s="38"/>
      <c r="I83" s="131" t="s">
        <v>22</v>
      </c>
      <c r="J83" s="66" t="str">
        <f>IF(J12="","",J12)</f>
        <v>17. 9. 2019</v>
      </c>
      <c r="K83" s="38"/>
      <c r="L83" s="42"/>
    </row>
    <row r="84" s="1" customFormat="1" ht="6.96" customHeight="1">
      <c r="B84" s="37"/>
      <c r="C84" s="38"/>
      <c r="D84" s="38"/>
      <c r="E84" s="38"/>
      <c r="F84" s="38"/>
      <c r="G84" s="38"/>
      <c r="H84" s="38"/>
      <c r="I84" s="129"/>
      <c r="J84" s="38"/>
      <c r="K84" s="38"/>
      <c r="L84" s="42"/>
    </row>
    <row r="85" s="1" customFormat="1" ht="24.9" customHeight="1">
      <c r="B85" s="37"/>
      <c r="C85" s="31" t="s">
        <v>24</v>
      </c>
      <c r="D85" s="38"/>
      <c r="E85" s="38"/>
      <c r="F85" s="26" t="str">
        <f>E15</f>
        <v>Stodská nemocnice a.s.</v>
      </c>
      <c r="G85" s="38"/>
      <c r="H85" s="38"/>
      <c r="I85" s="131" t="s">
        <v>30</v>
      </c>
      <c r="J85" s="35" t="str">
        <f>E21</f>
        <v>Mastný - architektonicko projektová kancelář</v>
      </c>
      <c r="K85" s="38"/>
      <c r="L85" s="42"/>
    </row>
    <row r="86" s="1" customFormat="1" ht="13.65" customHeight="1">
      <c r="B86" s="37"/>
      <c r="C86" s="31" t="s">
        <v>28</v>
      </c>
      <c r="D86" s="38"/>
      <c r="E86" s="38"/>
      <c r="F86" s="26" t="str">
        <f>IF(E18="","",E18)</f>
        <v>Vyplň údaj</v>
      </c>
      <c r="G86" s="38"/>
      <c r="H86" s="38"/>
      <c r="I86" s="131" t="s">
        <v>33</v>
      </c>
      <c r="J86" s="35" t="str">
        <f>E24</f>
        <v>Straka</v>
      </c>
      <c r="K86" s="38"/>
      <c r="L86" s="42"/>
    </row>
    <row r="87" s="1" customFormat="1" ht="10.32" customHeight="1">
      <c r="B87" s="37"/>
      <c r="C87" s="38"/>
      <c r="D87" s="38"/>
      <c r="E87" s="38"/>
      <c r="F87" s="38"/>
      <c r="G87" s="38"/>
      <c r="H87" s="38"/>
      <c r="I87" s="129"/>
      <c r="J87" s="38"/>
      <c r="K87" s="38"/>
      <c r="L87" s="42"/>
    </row>
    <row r="88" s="9" customFormat="1" ht="29.28" customHeight="1">
      <c r="B88" s="177"/>
      <c r="C88" s="178" t="s">
        <v>100</v>
      </c>
      <c r="D88" s="179" t="s">
        <v>56</v>
      </c>
      <c r="E88" s="179" t="s">
        <v>52</v>
      </c>
      <c r="F88" s="179" t="s">
        <v>53</v>
      </c>
      <c r="G88" s="179" t="s">
        <v>101</v>
      </c>
      <c r="H88" s="179" t="s">
        <v>102</v>
      </c>
      <c r="I88" s="180" t="s">
        <v>103</v>
      </c>
      <c r="J88" s="179" t="s">
        <v>93</v>
      </c>
      <c r="K88" s="181" t="s">
        <v>104</v>
      </c>
      <c r="L88" s="182"/>
      <c r="M88" s="86" t="s">
        <v>18</v>
      </c>
      <c r="N88" s="87" t="s">
        <v>41</v>
      </c>
      <c r="O88" s="87" t="s">
        <v>105</v>
      </c>
      <c r="P88" s="87" t="s">
        <v>106</v>
      </c>
      <c r="Q88" s="87" t="s">
        <v>107</v>
      </c>
      <c r="R88" s="87" t="s">
        <v>108</v>
      </c>
      <c r="S88" s="87" t="s">
        <v>109</v>
      </c>
      <c r="T88" s="88" t="s">
        <v>110</v>
      </c>
    </row>
    <row r="89" s="1" customFormat="1" ht="22.8" customHeight="1">
      <c r="B89" s="37"/>
      <c r="C89" s="93" t="s">
        <v>111</v>
      </c>
      <c r="D89" s="38"/>
      <c r="E89" s="38"/>
      <c r="F89" s="38"/>
      <c r="G89" s="38"/>
      <c r="H89" s="38"/>
      <c r="I89" s="129"/>
      <c r="J89" s="183">
        <f>BK89</f>
        <v>0</v>
      </c>
      <c r="K89" s="38"/>
      <c r="L89" s="42"/>
      <c r="M89" s="89"/>
      <c r="N89" s="90"/>
      <c r="O89" s="90"/>
      <c r="P89" s="184">
        <f>P90+P206</f>
        <v>0</v>
      </c>
      <c r="Q89" s="90"/>
      <c r="R89" s="184">
        <f>R90+R206</f>
        <v>124.22522989999999</v>
      </c>
      <c r="S89" s="90"/>
      <c r="T89" s="185">
        <f>T90+T206</f>
        <v>57.936449999999994</v>
      </c>
      <c r="AT89" s="16" t="s">
        <v>70</v>
      </c>
      <c r="AU89" s="16" t="s">
        <v>94</v>
      </c>
      <c r="BK89" s="186">
        <f>BK90+BK206</f>
        <v>0</v>
      </c>
    </row>
    <row r="90" s="10" customFormat="1" ht="25.92" customHeight="1">
      <c r="B90" s="187"/>
      <c r="C90" s="188"/>
      <c r="D90" s="189" t="s">
        <v>70</v>
      </c>
      <c r="E90" s="190" t="s">
        <v>112</v>
      </c>
      <c r="F90" s="190" t="s">
        <v>113</v>
      </c>
      <c r="G90" s="188"/>
      <c r="H90" s="188"/>
      <c r="I90" s="191"/>
      <c r="J90" s="192">
        <f>BK90</f>
        <v>0</v>
      </c>
      <c r="K90" s="188"/>
      <c r="L90" s="193"/>
      <c r="M90" s="194"/>
      <c r="N90" s="195"/>
      <c r="O90" s="195"/>
      <c r="P90" s="196">
        <f>P91+P142+P148+P153+P161+P186+P203</f>
        <v>0</v>
      </c>
      <c r="Q90" s="195"/>
      <c r="R90" s="196">
        <f>R91+R142+R148+R153+R161+R186+R203</f>
        <v>124.00743989999999</v>
      </c>
      <c r="S90" s="195"/>
      <c r="T90" s="197">
        <f>T91+T142+T148+T153+T161+T186+T203</f>
        <v>57.551249999999996</v>
      </c>
      <c r="AR90" s="198" t="s">
        <v>79</v>
      </c>
      <c r="AT90" s="199" t="s">
        <v>70</v>
      </c>
      <c r="AU90" s="199" t="s">
        <v>71</v>
      </c>
      <c r="AY90" s="198" t="s">
        <v>114</v>
      </c>
      <c r="BK90" s="200">
        <f>BK91+BK142+BK148+BK153+BK161+BK186+BK203</f>
        <v>0</v>
      </c>
    </row>
    <row r="91" s="10" customFormat="1" ht="22.8" customHeight="1">
      <c r="B91" s="187"/>
      <c r="C91" s="188"/>
      <c r="D91" s="189" t="s">
        <v>70</v>
      </c>
      <c r="E91" s="201" t="s">
        <v>79</v>
      </c>
      <c r="F91" s="201" t="s">
        <v>211</v>
      </c>
      <c r="G91" s="188"/>
      <c r="H91" s="188"/>
      <c r="I91" s="191"/>
      <c r="J91" s="202">
        <f>BK91</f>
        <v>0</v>
      </c>
      <c r="K91" s="188"/>
      <c r="L91" s="193"/>
      <c r="M91" s="194"/>
      <c r="N91" s="195"/>
      <c r="O91" s="195"/>
      <c r="P91" s="196">
        <f>SUM(P92:P141)</f>
        <v>0</v>
      </c>
      <c r="Q91" s="195"/>
      <c r="R91" s="196">
        <f>SUM(R92:R141)</f>
        <v>65.519999999999996</v>
      </c>
      <c r="S91" s="195"/>
      <c r="T91" s="197">
        <f>SUM(T92:T141)</f>
        <v>0</v>
      </c>
      <c r="AR91" s="198" t="s">
        <v>79</v>
      </c>
      <c r="AT91" s="199" t="s">
        <v>70</v>
      </c>
      <c r="AU91" s="199" t="s">
        <v>79</v>
      </c>
      <c r="AY91" s="198" t="s">
        <v>114</v>
      </c>
      <c r="BK91" s="200">
        <f>SUM(BK92:BK141)</f>
        <v>0</v>
      </c>
    </row>
    <row r="92" s="1" customFormat="1" ht="22.5" customHeight="1">
      <c r="B92" s="37"/>
      <c r="C92" s="203" t="s">
        <v>79</v>
      </c>
      <c r="D92" s="203" t="s">
        <v>117</v>
      </c>
      <c r="E92" s="204" t="s">
        <v>212</v>
      </c>
      <c r="F92" s="205" t="s">
        <v>213</v>
      </c>
      <c r="G92" s="206" t="s">
        <v>214</v>
      </c>
      <c r="H92" s="207">
        <v>4.7300000000000004</v>
      </c>
      <c r="I92" s="208"/>
      <c r="J92" s="207">
        <f>ROUND(I92*H92,2)</f>
        <v>0</v>
      </c>
      <c r="K92" s="205" t="s">
        <v>121</v>
      </c>
      <c r="L92" s="42"/>
      <c r="M92" s="209" t="s">
        <v>18</v>
      </c>
      <c r="N92" s="210" t="s">
        <v>42</v>
      </c>
      <c r="O92" s="78"/>
      <c r="P92" s="211">
        <f>O92*H92</f>
        <v>0</v>
      </c>
      <c r="Q92" s="211">
        <v>0</v>
      </c>
      <c r="R92" s="211">
        <f>Q92*H92</f>
        <v>0</v>
      </c>
      <c r="S92" s="211">
        <v>0</v>
      </c>
      <c r="T92" s="212">
        <f>S92*H92</f>
        <v>0</v>
      </c>
      <c r="AR92" s="16" t="s">
        <v>122</v>
      </c>
      <c r="AT92" s="16" t="s">
        <v>117</v>
      </c>
      <c r="AU92" s="16" t="s">
        <v>81</v>
      </c>
      <c r="AY92" s="16" t="s">
        <v>114</v>
      </c>
      <c r="BE92" s="213">
        <f>IF(N92="základní",J92,0)</f>
        <v>0</v>
      </c>
      <c r="BF92" s="213">
        <f>IF(N92="snížená",J92,0)</f>
        <v>0</v>
      </c>
      <c r="BG92" s="213">
        <f>IF(N92="zákl. přenesená",J92,0)</f>
        <v>0</v>
      </c>
      <c r="BH92" s="213">
        <f>IF(N92="sníž. přenesená",J92,0)</f>
        <v>0</v>
      </c>
      <c r="BI92" s="213">
        <f>IF(N92="nulová",J92,0)</f>
        <v>0</v>
      </c>
      <c r="BJ92" s="16" t="s">
        <v>79</v>
      </c>
      <c r="BK92" s="213">
        <f>ROUND(I92*H92,2)</f>
        <v>0</v>
      </c>
      <c r="BL92" s="16" t="s">
        <v>122</v>
      </c>
      <c r="BM92" s="16" t="s">
        <v>215</v>
      </c>
    </row>
    <row r="93" s="1" customFormat="1">
      <c r="B93" s="37"/>
      <c r="C93" s="38"/>
      <c r="D93" s="214" t="s">
        <v>155</v>
      </c>
      <c r="E93" s="38"/>
      <c r="F93" s="215" t="s">
        <v>216</v>
      </c>
      <c r="G93" s="38"/>
      <c r="H93" s="38"/>
      <c r="I93" s="129"/>
      <c r="J93" s="38"/>
      <c r="K93" s="38"/>
      <c r="L93" s="42"/>
      <c r="M93" s="216"/>
      <c r="N93" s="78"/>
      <c r="O93" s="78"/>
      <c r="P93" s="78"/>
      <c r="Q93" s="78"/>
      <c r="R93" s="78"/>
      <c r="S93" s="78"/>
      <c r="T93" s="79"/>
      <c r="AT93" s="16" t="s">
        <v>155</v>
      </c>
      <c r="AU93" s="16" t="s">
        <v>81</v>
      </c>
    </row>
    <row r="94" s="11" customFormat="1">
      <c r="B94" s="220"/>
      <c r="C94" s="221"/>
      <c r="D94" s="214" t="s">
        <v>217</v>
      </c>
      <c r="E94" s="222" t="s">
        <v>18</v>
      </c>
      <c r="F94" s="223" t="s">
        <v>218</v>
      </c>
      <c r="G94" s="221"/>
      <c r="H94" s="222" t="s">
        <v>18</v>
      </c>
      <c r="I94" s="224"/>
      <c r="J94" s="221"/>
      <c r="K94" s="221"/>
      <c r="L94" s="225"/>
      <c r="M94" s="226"/>
      <c r="N94" s="227"/>
      <c r="O94" s="227"/>
      <c r="P94" s="227"/>
      <c r="Q94" s="227"/>
      <c r="R94" s="227"/>
      <c r="S94" s="227"/>
      <c r="T94" s="228"/>
      <c r="AT94" s="229" t="s">
        <v>217</v>
      </c>
      <c r="AU94" s="229" t="s">
        <v>81</v>
      </c>
      <c r="AV94" s="11" t="s">
        <v>79</v>
      </c>
      <c r="AW94" s="11" t="s">
        <v>32</v>
      </c>
      <c r="AX94" s="11" t="s">
        <v>71</v>
      </c>
      <c r="AY94" s="229" t="s">
        <v>114</v>
      </c>
    </row>
    <row r="95" s="12" customFormat="1">
      <c r="B95" s="230"/>
      <c r="C95" s="231"/>
      <c r="D95" s="214" t="s">
        <v>217</v>
      </c>
      <c r="E95" s="232" t="s">
        <v>18</v>
      </c>
      <c r="F95" s="233" t="s">
        <v>219</v>
      </c>
      <c r="G95" s="231"/>
      <c r="H95" s="234">
        <v>4.7300000000000004</v>
      </c>
      <c r="I95" s="235"/>
      <c r="J95" s="231"/>
      <c r="K95" s="231"/>
      <c r="L95" s="236"/>
      <c r="M95" s="237"/>
      <c r="N95" s="238"/>
      <c r="O95" s="238"/>
      <c r="P95" s="238"/>
      <c r="Q95" s="238"/>
      <c r="R95" s="238"/>
      <c r="S95" s="238"/>
      <c r="T95" s="239"/>
      <c r="AT95" s="240" t="s">
        <v>217</v>
      </c>
      <c r="AU95" s="240" t="s">
        <v>81</v>
      </c>
      <c r="AV95" s="12" t="s">
        <v>81</v>
      </c>
      <c r="AW95" s="12" t="s">
        <v>32</v>
      </c>
      <c r="AX95" s="12" t="s">
        <v>71</v>
      </c>
      <c r="AY95" s="240" t="s">
        <v>114</v>
      </c>
    </row>
    <row r="96" s="13" customFormat="1">
      <c r="B96" s="241"/>
      <c r="C96" s="242"/>
      <c r="D96" s="214" t="s">
        <v>217</v>
      </c>
      <c r="E96" s="243" t="s">
        <v>18</v>
      </c>
      <c r="F96" s="244" t="s">
        <v>220</v>
      </c>
      <c r="G96" s="242"/>
      <c r="H96" s="245">
        <v>4.7300000000000004</v>
      </c>
      <c r="I96" s="246"/>
      <c r="J96" s="242"/>
      <c r="K96" s="242"/>
      <c r="L96" s="247"/>
      <c r="M96" s="248"/>
      <c r="N96" s="249"/>
      <c r="O96" s="249"/>
      <c r="P96" s="249"/>
      <c r="Q96" s="249"/>
      <c r="R96" s="249"/>
      <c r="S96" s="249"/>
      <c r="T96" s="250"/>
      <c r="AT96" s="251" t="s">
        <v>217</v>
      </c>
      <c r="AU96" s="251" t="s">
        <v>81</v>
      </c>
      <c r="AV96" s="13" t="s">
        <v>122</v>
      </c>
      <c r="AW96" s="13" t="s">
        <v>32</v>
      </c>
      <c r="AX96" s="13" t="s">
        <v>79</v>
      </c>
      <c r="AY96" s="251" t="s">
        <v>114</v>
      </c>
    </row>
    <row r="97" s="1" customFormat="1" ht="22.5" customHeight="1">
      <c r="B97" s="37"/>
      <c r="C97" s="203" t="s">
        <v>81</v>
      </c>
      <c r="D97" s="203" t="s">
        <v>117</v>
      </c>
      <c r="E97" s="204" t="s">
        <v>221</v>
      </c>
      <c r="F97" s="205" t="s">
        <v>222</v>
      </c>
      <c r="G97" s="206" t="s">
        <v>214</v>
      </c>
      <c r="H97" s="207">
        <v>2.3700000000000001</v>
      </c>
      <c r="I97" s="208"/>
      <c r="J97" s="207">
        <f>ROUND(I97*H97,2)</f>
        <v>0</v>
      </c>
      <c r="K97" s="205" t="s">
        <v>121</v>
      </c>
      <c r="L97" s="42"/>
      <c r="M97" s="209" t="s">
        <v>18</v>
      </c>
      <c r="N97" s="210" t="s">
        <v>42</v>
      </c>
      <c r="O97" s="78"/>
      <c r="P97" s="211">
        <f>O97*H97</f>
        <v>0</v>
      </c>
      <c r="Q97" s="211">
        <v>0</v>
      </c>
      <c r="R97" s="211">
        <f>Q97*H97</f>
        <v>0</v>
      </c>
      <c r="S97" s="211">
        <v>0</v>
      </c>
      <c r="T97" s="212">
        <f>S97*H97</f>
        <v>0</v>
      </c>
      <c r="AR97" s="16" t="s">
        <v>122</v>
      </c>
      <c r="AT97" s="16" t="s">
        <v>117</v>
      </c>
      <c r="AU97" s="16" t="s">
        <v>81</v>
      </c>
      <c r="AY97" s="16" t="s">
        <v>114</v>
      </c>
      <c r="BE97" s="213">
        <f>IF(N97="základní",J97,0)</f>
        <v>0</v>
      </c>
      <c r="BF97" s="213">
        <f>IF(N97="snížená",J97,0)</f>
        <v>0</v>
      </c>
      <c r="BG97" s="213">
        <f>IF(N97="zákl. přenesená",J97,0)</f>
        <v>0</v>
      </c>
      <c r="BH97" s="213">
        <f>IF(N97="sníž. přenesená",J97,0)</f>
        <v>0</v>
      </c>
      <c r="BI97" s="213">
        <f>IF(N97="nulová",J97,0)</f>
        <v>0</v>
      </c>
      <c r="BJ97" s="16" t="s">
        <v>79</v>
      </c>
      <c r="BK97" s="213">
        <f>ROUND(I97*H97,2)</f>
        <v>0</v>
      </c>
      <c r="BL97" s="16" t="s">
        <v>122</v>
      </c>
      <c r="BM97" s="16" t="s">
        <v>223</v>
      </c>
    </row>
    <row r="98" s="1" customFormat="1">
      <c r="B98" s="37"/>
      <c r="C98" s="38"/>
      <c r="D98" s="214" t="s">
        <v>155</v>
      </c>
      <c r="E98" s="38"/>
      <c r="F98" s="215" t="s">
        <v>216</v>
      </c>
      <c r="G98" s="38"/>
      <c r="H98" s="38"/>
      <c r="I98" s="129"/>
      <c r="J98" s="38"/>
      <c r="K98" s="38"/>
      <c r="L98" s="42"/>
      <c r="M98" s="216"/>
      <c r="N98" s="78"/>
      <c r="O98" s="78"/>
      <c r="P98" s="78"/>
      <c r="Q98" s="78"/>
      <c r="R98" s="78"/>
      <c r="S98" s="78"/>
      <c r="T98" s="79"/>
      <c r="AT98" s="16" t="s">
        <v>155</v>
      </c>
      <c r="AU98" s="16" t="s">
        <v>81</v>
      </c>
    </row>
    <row r="99" s="12" customFormat="1">
      <c r="B99" s="230"/>
      <c r="C99" s="231"/>
      <c r="D99" s="214" t="s">
        <v>217</v>
      </c>
      <c r="E99" s="232" t="s">
        <v>18</v>
      </c>
      <c r="F99" s="233" t="s">
        <v>224</v>
      </c>
      <c r="G99" s="231"/>
      <c r="H99" s="234">
        <v>2.3700000000000001</v>
      </c>
      <c r="I99" s="235"/>
      <c r="J99" s="231"/>
      <c r="K99" s="231"/>
      <c r="L99" s="236"/>
      <c r="M99" s="237"/>
      <c r="N99" s="238"/>
      <c r="O99" s="238"/>
      <c r="P99" s="238"/>
      <c r="Q99" s="238"/>
      <c r="R99" s="238"/>
      <c r="S99" s="238"/>
      <c r="T99" s="239"/>
      <c r="AT99" s="240" t="s">
        <v>217</v>
      </c>
      <c r="AU99" s="240" t="s">
        <v>81</v>
      </c>
      <c r="AV99" s="12" t="s">
        <v>81</v>
      </c>
      <c r="AW99" s="12" t="s">
        <v>32</v>
      </c>
      <c r="AX99" s="12" t="s">
        <v>71</v>
      </c>
      <c r="AY99" s="240" t="s">
        <v>114</v>
      </c>
    </row>
    <row r="100" s="11" customFormat="1">
      <c r="B100" s="220"/>
      <c r="C100" s="221"/>
      <c r="D100" s="214" t="s">
        <v>217</v>
      </c>
      <c r="E100" s="222" t="s">
        <v>18</v>
      </c>
      <c r="F100" s="223" t="s">
        <v>225</v>
      </c>
      <c r="G100" s="221"/>
      <c r="H100" s="222" t="s">
        <v>18</v>
      </c>
      <c r="I100" s="224"/>
      <c r="J100" s="221"/>
      <c r="K100" s="221"/>
      <c r="L100" s="225"/>
      <c r="M100" s="226"/>
      <c r="N100" s="227"/>
      <c r="O100" s="227"/>
      <c r="P100" s="227"/>
      <c r="Q100" s="227"/>
      <c r="R100" s="227"/>
      <c r="S100" s="227"/>
      <c r="T100" s="228"/>
      <c r="AT100" s="229" t="s">
        <v>217</v>
      </c>
      <c r="AU100" s="229" t="s">
        <v>81</v>
      </c>
      <c r="AV100" s="11" t="s">
        <v>79</v>
      </c>
      <c r="AW100" s="11" t="s">
        <v>32</v>
      </c>
      <c r="AX100" s="11" t="s">
        <v>71</v>
      </c>
      <c r="AY100" s="229" t="s">
        <v>114</v>
      </c>
    </row>
    <row r="101" s="13" customFormat="1">
      <c r="B101" s="241"/>
      <c r="C101" s="242"/>
      <c r="D101" s="214" t="s">
        <v>217</v>
      </c>
      <c r="E101" s="243" t="s">
        <v>18</v>
      </c>
      <c r="F101" s="244" t="s">
        <v>220</v>
      </c>
      <c r="G101" s="242"/>
      <c r="H101" s="245">
        <v>2.3700000000000001</v>
      </c>
      <c r="I101" s="246"/>
      <c r="J101" s="242"/>
      <c r="K101" s="242"/>
      <c r="L101" s="247"/>
      <c r="M101" s="248"/>
      <c r="N101" s="249"/>
      <c r="O101" s="249"/>
      <c r="P101" s="249"/>
      <c r="Q101" s="249"/>
      <c r="R101" s="249"/>
      <c r="S101" s="249"/>
      <c r="T101" s="250"/>
      <c r="AT101" s="251" t="s">
        <v>217</v>
      </c>
      <c r="AU101" s="251" t="s">
        <v>81</v>
      </c>
      <c r="AV101" s="13" t="s">
        <v>122</v>
      </c>
      <c r="AW101" s="13" t="s">
        <v>32</v>
      </c>
      <c r="AX101" s="13" t="s">
        <v>79</v>
      </c>
      <c r="AY101" s="251" t="s">
        <v>114</v>
      </c>
    </row>
    <row r="102" s="1" customFormat="1" ht="16.5" customHeight="1">
      <c r="B102" s="37"/>
      <c r="C102" s="203" t="s">
        <v>132</v>
      </c>
      <c r="D102" s="203" t="s">
        <v>117</v>
      </c>
      <c r="E102" s="204" t="s">
        <v>226</v>
      </c>
      <c r="F102" s="205" t="s">
        <v>227</v>
      </c>
      <c r="G102" s="206" t="s">
        <v>214</v>
      </c>
      <c r="H102" s="207">
        <v>105.23</v>
      </c>
      <c r="I102" s="208"/>
      <c r="J102" s="207">
        <f>ROUND(I102*H102,2)</f>
        <v>0</v>
      </c>
      <c r="K102" s="205" t="s">
        <v>121</v>
      </c>
      <c r="L102" s="42"/>
      <c r="M102" s="209" t="s">
        <v>18</v>
      </c>
      <c r="N102" s="210" t="s">
        <v>42</v>
      </c>
      <c r="O102" s="78"/>
      <c r="P102" s="211">
        <f>O102*H102</f>
        <v>0</v>
      </c>
      <c r="Q102" s="211">
        <v>0</v>
      </c>
      <c r="R102" s="211">
        <f>Q102*H102</f>
        <v>0</v>
      </c>
      <c r="S102" s="211">
        <v>0</v>
      </c>
      <c r="T102" s="212">
        <f>S102*H102</f>
        <v>0</v>
      </c>
      <c r="AR102" s="16" t="s">
        <v>122</v>
      </c>
      <c r="AT102" s="16" t="s">
        <v>117</v>
      </c>
      <c r="AU102" s="16" t="s">
        <v>81</v>
      </c>
      <c r="AY102" s="16" t="s">
        <v>114</v>
      </c>
      <c r="BE102" s="213">
        <f>IF(N102="základní",J102,0)</f>
        <v>0</v>
      </c>
      <c r="BF102" s="213">
        <f>IF(N102="snížená",J102,0)</f>
        <v>0</v>
      </c>
      <c r="BG102" s="213">
        <f>IF(N102="zákl. přenesená",J102,0)</f>
        <v>0</v>
      </c>
      <c r="BH102" s="213">
        <f>IF(N102="sníž. přenesená",J102,0)</f>
        <v>0</v>
      </c>
      <c r="BI102" s="213">
        <f>IF(N102="nulová",J102,0)</f>
        <v>0</v>
      </c>
      <c r="BJ102" s="16" t="s">
        <v>79</v>
      </c>
      <c r="BK102" s="213">
        <f>ROUND(I102*H102,2)</f>
        <v>0</v>
      </c>
      <c r="BL102" s="16" t="s">
        <v>122</v>
      </c>
      <c r="BM102" s="16" t="s">
        <v>228</v>
      </c>
    </row>
    <row r="103" s="1" customFormat="1">
      <c r="B103" s="37"/>
      <c r="C103" s="38"/>
      <c r="D103" s="214" t="s">
        <v>155</v>
      </c>
      <c r="E103" s="38"/>
      <c r="F103" s="215" t="s">
        <v>229</v>
      </c>
      <c r="G103" s="38"/>
      <c r="H103" s="38"/>
      <c r="I103" s="129"/>
      <c r="J103" s="38"/>
      <c r="K103" s="38"/>
      <c r="L103" s="42"/>
      <c r="M103" s="216"/>
      <c r="N103" s="78"/>
      <c r="O103" s="78"/>
      <c r="P103" s="78"/>
      <c r="Q103" s="78"/>
      <c r="R103" s="78"/>
      <c r="S103" s="78"/>
      <c r="T103" s="79"/>
      <c r="AT103" s="16" t="s">
        <v>155</v>
      </c>
      <c r="AU103" s="16" t="s">
        <v>81</v>
      </c>
    </row>
    <row r="104" s="11" customFormat="1">
      <c r="B104" s="220"/>
      <c r="C104" s="221"/>
      <c r="D104" s="214" t="s">
        <v>217</v>
      </c>
      <c r="E104" s="222" t="s">
        <v>18</v>
      </c>
      <c r="F104" s="223" t="s">
        <v>230</v>
      </c>
      <c r="G104" s="221"/>
      <c r="H104" s="222" t="s">
        <v>18</v>
      </c>
      <c r="I104" s="224"/>
      <c r="J104" s="221"/>
      <c r="K104" s="221"/>
      <c r="L104" s="225"/>
      <c r="M104" s="226"/>
      <c r="N104" s="227"/>
      <c r="O104" s="227"/>
      <c r="P104" s="227"/>
      <c r="Q104" s="227"/>
      <c r="R104" s="227"/>
      <c r="S104" s="227"/>
      <c r="T104" s="228"/>
      <c r="AT104" s="229" t="s">
        <v>217</v>
      </c>
      <c r="AU104" s="229" t="s">
        <v>81</v>
      </c>
      <c r="AV104" s="11" t="s">
        <v>79</v>
      </c>
      <c r="AW104" s="11" t="s">
        <v>32</v>
      </c>
      <c r="AX104" s="11" t="s">
        <v>71</v>
      </c>
      <c r="AY104" s="229" t="s">
        <v>114</v>
      </c>
    </row>
    <row r="105" s="12" customFormat="1">
      <c r="B105" s="230"/>
      <c r="C105" s="231"/>
      <c r="D105" s="214" t="s">
        <v>217</v>
      </c>
      <c r="E105" s="232" t="s">
        <v>18</v>
      </c>
      <c r="F105" s="233" t="s">
        <v>231</v>
      </c>
      <c r="G105" s="231"/>
      <c r="H105" s="234">
        <v>105.23</v>
      </c>
      <c r="I105" s="235"/>
      <c r="J105" s="231"/>
      <c r="K105" s="231"/>
      <c r="L105" s="236"/>
      <c r="M105" s="237"/>
      <c r="N105" s="238"/>
      <c r="O105" s="238"/>
      <c r="P105" s="238"/>
      <c r="Q105" s="238"/>
      <c r="R105" s="238"/>
      <c r="S105" s="238"/>
      <c r="T105" s="239"/>
      <c r="AT105" s="240" t="s">
        <v>217</v>
      </c>
      <c r="AU105" s="240" t="s">
        <v>81</v>
      </c>
      <c r="AV105" s="12" t="s">
        <v>81</v>
      </c>
      <c r="AW105" s="12" t="s">
        <v>32</v>
      </c>
      <c r="AX105" s="12" t="s">
        <v>71</v>
      </c>
      <c r="AY105" s="240" t="s">
        <v>114</v>
      </c>
    </row>
    <row r="106" s="13" customFormat="1">
      <c r="B106" s="241"/>
      <c r="C106" s="242"/>
      <c r="D106" s="214" t="s">
        <v>217</v>
      </c>
      <c r="E106" s="243" t="s">
        <v>18</v>
      </c>
      <c r="F106" s="244" t="s">
        <v>220</v>
      </c>
      <c r="G106" s="242"/>
      <c r="H106" s="245">
        <v>105.23</v>
      </c>
      <c r="I106" s="246"/>
      <c r="J106" s="242"/>
      <c r="K106" s="242"/>
      <c r="L106" s="247"/>
      <c r="M106" s="248"/>
      <c r="N106" s="249"/>
      <c r="O106" s="249"/>
      <c r="P106" s="249"/>
      <c r="Q106" s="249"/>
      <c r="R106" s="249"/>
      <c r="S106" s="249"/>
      <c r="T106" s="250"/>
      <c r="AT106" s="251" t="s">
        <v>217</v>
      </c>
      <c r="AU106" s="251" t="s">
        <v>81</v>
      </c>
      <c r="AV106" s="13" t="s">
        <v>122</v>
      </c>
      <c r="AW106" s="13" t="s">
        <v>32</v>
      </c>
      <c r="AX106" s="13" t="s">
        <v>79</v>
      </c>
      <c r="AY106" s="251" t="s">
        <v>114</v>
      </c>
    </row>
    <row r="107" s="1" customFormat="1" ht="22.5" customHeight="1">
      <c r="B107" s="37"/>
      <c r="C107" s="203" t="s">
        <v>122</v>
      </c>
      <c r="D107" s="203" t="s">
        <v>117</v>
      </c>
      <c r="E107" s="204" t="s">
        <v>232</v>
      </c>
      <c r="F107" s="205" t="s">
        <v>233</v>
      </c>
      <c r="G107" s="206" t="s">
        <v>214</v>
      </c>
      <c r="H107" s="207">
        <v>42.100000000000001</v>
      </c>
      <c r="I107" s="208"/>
      <c r="J107" s="207">
        <f>ROUND(I107*H107,2)</f>
        <v>0</v>
      </c>
      <c r="K107" s="205" t="s">
        <v>121</v>
      </c>
      <c r="L107" s="42"/>
      <c r="M107" s="209" t="s">
        <v>18</v>
      </c>
      <c r="N107" s="210" t="s">
        <v>42</v>
      </c>
      <c r="O107" s="78"/>
      <c r="P107" s="211">
        <f>O107*H107</f>
        <v>0</v>
      </c>
      <c r="Q107" s="211">
        <v>0</v>
      </c>
      <c r="R107" s="211">
        <f>Q107*H107</f>
        <v>0</v>
      </c>
      <c r="S107" s="211">
        <v>0</v>
      </c>
      <c r="T107" s="212">
        <f>S107*H107</f>
        <v>0</v>
      </c>
      <c r="AR107" s="16" t="s">
        <v>122</v>
      </c>
      <c r="AT107" s="16" t="s">
        <v>117</v>
      </c>
      <c r="AU107" s="16" t="s">
        <v>81</v>
      </c>
      <c r="AY107" s="16" t="s">
        <v>114</v>
      </c>
      <c r="BE107" s="213">
        <f>IF(N107="základní",J107,0)</f>
        <v>0</v>
      </c>
      <c r="BF107" s="213">
        <f>IF(N107="snížená",J107,0)</f>
        <v>0</v>
      </c>
      <c r="BG107" s="213">
        <f>IF(N107="zákl. přenesená",J107,0)</f>
        <v>0</v>
      </c>
      <c r="BH107" s="213">
        <f>IF(N107="sníž. přenesená",J107,0)</f>
        <v>0</v>
      </c>
      <c r="BI107" s="213">
        <f>IF(N107="nulová",J107,0)</f>
        <v>0</v>
      </c>
      <c r="BJ107" s="16" t="s">
        <v>79</v>
      </c>
      <c r="BK107" s="213">
        <f>ROUND(I107*H107,2)</f>
        <v>0</v>
      </c>
      <c r="BL107" s="16" t="s">
        <v>122</v>
      </c>
      <c r="BM107" s="16" t="s">
        <v>234</v>
      </c>
    </row>
    <row r="108" s="12" customFormat="1">
      <c r="B108" s="230"/>
      <c r="C108" s="231"/>
      <c r="D108" s="214" t="s">
        <v>217</v>
      </c>
      <c r="E108" s="232" t="s">
        <v>18</v>
      </c>
      <c r="F108" s="233" t="s">
        <v>235</v>
      </c>
      <c r="G108" s="231"/>
      <c r="H108" s="234">
        <v>42.100000000000001</v>
      </c>
      <c r="I108" s="235"/>
      <c r="J108" s="231"/>
      <c r="K108" s="231"/>
      <c r="L108" s="236"/>
      <c r="M108" s="237"/>
      <c r="N108" s="238"/>
      <c r="O108" s="238"/>
      <c r="P108" s="238"/>
      <c r="Q108" s="238"/>
      <c r="R108" s="238"/>
      <c r="S108" s="238"/>
      <c r="T108" s="239"/>
      <c r="AT108" s="240" t="s">
        <v>217</v>
      </c>
      <c r="AU108" s="240" t="s">
        <v>81</v>
      </c>
      <c r="AV108" s="12" t="s">
        <v>81</v>
      </c>
      <c r="AW108" s="12" t="s">
        <v>32</v>
      </c>
      <c r="AX108" s="12" t="s">
        <v>71</v>
      </c>
      <c r="AY108" s="240" t="s">
        <v>114</v>
      </c>
    </row>
    <row r="109" s="13" customFormat="1">
      <c r="B109" s="241"/>
      <c r="C109" s="242"/>
      <c r="D109" s="214" t="s">
        <v>217</v>
      </c>
      <c r="E109" s="243" t="s">
        <v>18</v>
      </c>
      <c r="F109" s="244" t="s">
        <v>220</v>
      </c>
      <c r="G109" s="242"/>
      <c r="H109" s="245">
        <v>42.100000000000001</v>
      </c>
      <c r="I109" s="246"/>
      <c r="J109" s="242"/>
      <c r="K109" s="242"/>
      <c r="L109" s="247"/>
      <c r="M109" s="248"/>
      <c r="N109" s="249"/>
      <c r="O109" s="249"/>
      <c r="P109" s="249"/>
      <c r="Q109" s="249"/>
      <c r="R109" s="249"/>
      <c r="S109" s="249"/>
      <c r="T109" s="250"/>
      <c r="AT109" s="251" t="s">
        <v>217</v>
      </c>
      <c r="AU109" s="251" t="s">
        <v>81</v>
      </c>
      <c r="AV109" s="13" t="s">
        <v>122</v>
      </c>
      <c r="AW109" s="13" t="s">
        <v>32</v>
      </c>
      <c r="AX109" s="13" t="s">
        <v>79</v>
      </c>
      <c r="AY109" s="251" t="s">
        <v>114</v>
      </c>
    </row>
    <row r="110" s="1" customFormat="1" ht="22.5" customHeight="1">
      <c r="B110" s="37"/>
      <c r="C110" s="203" t="s">
        <v>140</v>
      </c>
      <c r="D110" s="203" t="s">
        <v>117</v>
      </c>
      <c r="E110" s="204" t="s">
        <v>236</v>
      </c>
      <c r="F110" s="205" t="s">
        <v>237</v>
      </c>
      <c r="G110" s="206" t="s">
        <v>214</v>
      </c>
      <c r="H110" s="207">
        <v>42.100000000000001</v>
      </c>
      <c r="I110" s="208"/>
      <c r="J110" s="207">
        <f>ROUND(I110*H110,2)</f>
        <v>0</v>
      </c>
      <c r="K110" s="205" t="s">
        <v>121</v>
      </c>
      <c r="L110" s="42"/>
      <c r="M110" s="209" t="s">
        <v>18</v>
      </c>
      <c r="N110" s="210" t="s">
        <v>42</v>
      </c>
      <c r="O110" s="78"/>
      <c r="P110" s="211">
        <f>O110*H110</f>
        <v>0</v>
      </c>
      <c r="Q110" s="211">
        <v>0</v>
      </c>
      <c r="R110" s="211">
        <f>Q110*H110</f>
        <v>0</v>
      </c>
      <c r="S110" s="211">
        <v>0</v>
      </c>
      <c r="T110" s="212">
        <f>S110*H110</f>
        <v>0</v>
      </c>
      <c r="AR110" s="16" t="s">
        <v>122</v>
      </c>
      <c r="AT110" s="16" t="s">
        <v>117</v>
      </c>
      <c r="AU110" s="16" t="s">
        <v>81</v>
      </c>
      <c r="AY110" s="16" t="s">
        <v>114</v>
      </c>
      <c r="BE110" s="213">
        <f>IF(N110="základní",J110,0)</f>
        <v>0</v>
      </c>
      <c r="BF110" s="213">
        <f>IF(N110="snížená",J110,0)</f>
        <v>0</v>
      </c>
      <c r="BG110" s="213">
        <f>IF(N110="zákl. přenesená",J110,0)</f>
        <v>0</v>
      </c>
      <c r="BH110" s="213">
        <f>IF(N110="sníž. přenesená",J110,0)</f>
        <v>0</v>
      </c>
      <c r="BI110" s="213">
        <f>IF(N110="nulová",J110,0)</f>
        <v>0</v>
      </c>
      <c r="BJ110" s="16" t="s">
        <v>79</v>
      </c>
      <c r="BK110" s="213">
        <f>ROUND(I110*H110,2)</f>
        <v>0</v>
      </c>
      <c r="BL110" s="16" t="s">
        <v>122</v>
      </c>
      <c r="BM110" s="16" t="s">
        <v>238</v>
      </c>
    </row>
    <row r="111" s="1" customFormat="1" ht="22.5" customHeight="1">
      <c r="B111" s="37"/>
      <c r="C111" s="203" t="s">
        <v>144</v>
      </c>
      <c r="D111" s="203" t="s">
        <v>117</v>
      </c>
      <c r="E111" s="204" t="s">
        <v>239</v>
      </c>
      <c r="F111" s="205" t="s">
        <v>240</v>
      </c>
      <c r="G111" s="206" t="s">
        <v>214</v>
      </c>
      <c r="H111" s="207">
        <v>43.359999999999999</v>
      </c>
      <c r="I111" s="208"/>
      <c r="J111" s="207">
        <f>ROUND(I111*H111,2)</f>
        <v>0</v>
      </c>
      <c r="K111" s="205" t="s">
        <v>121</v>
      </c>
      <c r="L111" s="42"/>
      <c r="M111" s="209" t="s">
        <v>18</v>
      </c>
      <c r="N111" s="210" t="s">
        <v>42</v>
      </c>
      <c r="O111" s="78"/>
      <c r="P111" s="211">
        <f>O111*H111</f>
        <v>0</v>
      </c>
      <c r="Q111" s="211">
        <v>0</v>
      </c>
      <c r="R111" s="211">
        <f>Q111*H111</f>
        <v>0</v>
      </c>
      <c r="S111" s="211">
        <v>0</v>
      </c>
      <c r="T111" s="212">
        <f>S111*H111</f>
        <v>0</v>
      </c>
      <c r="AR111" s="16" t="s">
        <v>122</v>
      </c>
      <c r="AT111" s="16" t="s">
        <v>117</v>
      </c>
      <c r="AU111" s="16" t="s">
        <v>81</v>
      </c>
      <c r="AY111" s="16" t="s">
        <v>114</v>
      </c>
      <c r="BE111" s="213">
        <f>IF(N111="základní",J111,0)</f>
        <v>0</v>
      </c>
      <c r="BF111" s="213">
        <f>IF(N111="snížená",J111,0)</f>
        <v>0</v>
      </c>
      <c r="BG111" s="213">
        <f>IF(N111="zákl. přenesená",J111,0)</f>
        <v>0</v>
      </c>
      <c r="BH111" s="213">
        <f>IF(N111="sníž. přenesená",J111,0)</f>
        <v>0</v>
      </c>
      <c r="BI111" s="213">
        <f>IF(N111="nulová",J111,0)</f>
        <v>0</v>
      </c>
      <c r="BJ111" s="16" t="s">
        <v>79</v>
      </c>
      <c r="BK111" s="213">
        <f>ROUND(I111*H111,2)</f>
        <v>0</v>
      </c>
      <c r="BL111" s="16" t="s">
        <v>122</v>
      </c>
      <c r="BM111" s="16" t="s">
        <v>241</v>
      </c>
    </row>
    <row r="112" s="1" customFormat="1">
      <c r="B112" s="37"/>
      <c r="C112" s="38"/>
      <c r="D112" s="214" t="s">
        <v>155</v>
      </c>
      <c r="E112" s="38"/>
      <c r="F112" s="215" t="s">
        <v>242</v>
      </c>
      <c r="G112" s="38"/>
      <c r="H112" s="38"/>
      <c r="I112" s="129"/>
      <c r="J112" s="38"/>
      <c r="K112" s="38"/>
      <c r="L112" s="42"/>
      <c r="M112" s="216"/>
      <c r="N112" s="78"/>
      <c r="O112" s="78"/>
      <c r="P112" s="78"/>
      <c r="Q112" s="78"/>
      <c r="R112" s="78"/>
      <c r="S112" s="78"/>
      <c r="T112" s="79"/>
      <c r="AT112" s="16" t="s">
        <v>155</v>
      </c>
      <c r="AU112" s="16" t="s">
        <v>81</v>
      </c>
    </row>
    <row r="113" s="12" customFormat="1">
      <c r="B113" s="230"/>
      <c r="C113" s="231"/>
      <c r="D113" s="214" t="s">
        <v>217</v>
      </c>
      <c r="E113" s="232" t="s">
        <v>18</v>
      </c>
      <c r="F113" s="233" t="s">
        <v>243</v>
      </c>
      <c r="G113" s="231"/>
      <c r="H113" s="234">
        <v>42.100000000000001</v>
      </c>
      <c r="I113" s="235"/>
      <c r="J113" s="231"/>
      <c r="K113" s="231"/>
      <c r="L113" s="236"/>
      <c r="M113" s="237"/>
      <c r="N113" s="238"/>
      <c r="O113" s="238"/>
      <c r="P113" s="238"/>
      <c r="Q113" s="238"/>
      <c r="R113" s="238"/>
      <c r="S113" s="238"/>
      <c r="T113" s="239"/>
      <c r="AT113" s="240" t="s">
        <v>217</v>
      </c>
      <c r="AU113" s="240" t="s">
        <v>81</v>
      </c>
      <c r="AV113" s="12" t="s">
        <v>81</v>
      </c>
      <c r="AW113" s="12" t="s">
        <v>32</v>
      </c>
      <c r="AX113" s="12" t="s">
        <v>71</v>
      </c>
      <c r="AY113" s="240" t="s">
        <v>114</v>
      </c>
    </row>
    <row r="114" s="12" customFormat="1">
      <c r="B114" s="230"/>
      <c r="C114" s="231"/>
      <c r="D114" s="214" t="s">
        <v>217</v>
      </c>
      <c r="E114" s="232" t="s">
        <v>18</v>
      </c>
      <c r="F114" s="233" t="s">
        <v>244</v>
      </c>
      <c r="G114" s="231"/>
      <c r="H114" s="234">
        <v>1.26</v>
      </c>
      <c r="I114" s="235"/>
      <c r="J114" s="231"/>
      <c r="K114" s="231"/>
      <c r="L114" s="236"/>
      <c r="M114" s="237"/>
      <c r="N114" s="238"/>
      <c r="O114" s="238"/>
      <c r="P114" s="238"/>
      <c r="Q114" s="238"/>
      <c r="R114" s="238"/>
      <c r="S114" s="238"/>
      <c r="T114" s="239"/>
      <c r="AT114" s="240" t="s">
        <v>217</v>
      </c>
      <c r="AU114" s="240" t="s">
        <v>81</v>
      </c>
      <c r="AV114" s="12" t="s">
        <v>81</v>
      </c>
      <c r="AW114" s="12" t="s">
        <v>32</v>
      </c>
      <c r="AX114" s="12" t="s">
        <v>71</v>
      </c>
      <c r="AY114" s="240" t="s">
        <v>114</v>
      </c>
    </row>
    <row r="115" s="13" customFormat="1">
      <c r="B115" s="241"/>
      <c r="C115" s="242"/>
      <c r="D115" s="214" t="s">
        <v>217</v>
      </c>
      <c r="E115" s="243" t="s">
        <v>18</v>
      </c>
      <c r="F115" s="244" t="s">
        <v>220</v>
      </c>
      <c r="G115" s="242"/>
      <c r="H115" s="245">
        <v>43.359999999999999</v>
      </c>
      <c r="I115" s="246"/>
      <c r="J115" s="242"/>
      <c r="K115" s="242"/>
      <c r="L115" s="247"/>
      <c r="M115" s="248"/>
      <c r="N115" s="249"/>
      <c r="O115" s="249"/>
      <c r="P115" s="249"/>
      <c r="Q115" s="249"/>
      <c r="R115" s="249"/>
      <c r="S115" s="249"/>
      <c r="T115" s="250"/>
      <c r="AT115" s="251" t="s">
        <v>217</v>
      </c>
      <c r="AU115" s="251" t="s">
        <v>81</v>
      </c>
      <c r="AV115" s="13" t="s">
        <v>122</v>
      </c>
      <c r="AW115" s="13" t="s">
        <v>32</v>
      </c>
      <c r="AX115" s="13" t="s">
        <v>79</v>
      </c>
      <c r="AY115" s="251" t="s">
        <v>114</v>
      </c>
    </row>
    <row r="116" s="1" customFormat="1" ht="22.5" customHeight="1">
      <c r="B116" s="37"/>
      <c r="C116" s="203" t="s">
        <v>148</v>
      </c>
      <c r="D116" s="203" t="s">
        <v>117</v>
      </c>
      <c r="E116" s="204" t="s">
        <v>245</v>
      </c>
      <c r="F116" s="205" t="s">
        <v>246</v>
      </c>
      <c r="G116" s="206" t="s">
        <v>214</v>
      </c>
      <c r="H116" s="207">
        <v>216.80000000000001</v>
      </c>
      <c r="I116" s="208"/>
      <c r="J116" s="207">
        <f>ROUND(I116*H116,2)</f>
        <v>0</v>
      </c>
      <c r="K116" s="205" t="s">
        <v>121</v>
      </c>
      <c r="L116" s="42"/>
      <c r="M116" s="209" t="s">
        <v>18</v>
      </c>
      <c r="N116" s="210" t="s">
        <v>42</v>
      </c>
      <c r="O116" s="78"/>
      <c r="P116" s="211">
        <f>O116*H116</f>
        <v>0</v>
      </c>
      <c r="Q116" s="211">
        <v>0</v>
      </c>
      <c r="R116" s="211">
        <f>Q116*H116</f>
        <v>0</v>
      </c>
      <c r="S116" s="211">
        <v>0</v>
      </c>
      <c r="T116" s="212">
        <f>S116*H116</f>
        <v>0</v>
      </c>
      <c r="AR116" s="16" t="s">
        <v>122</v>
      </c>
      <c r="AT116" s="16" t="s">
        <v>117</v>
      </c>
      <c r="AU116" s="16" t="s">
        <v>81</v>
      </c>
      <c r="AY116" s="16" t="s">
        <v>114</v>
      </c>
      <c r="BE116" s="213">
        <f>IF(N116="základní",J116,0)</f>
        <v>0</v>
      </c>
      <c r="BF116" s="213">
        <f>IF(N116="snížená",J116,0)</f>
        <v>0</v>
      </c>
      <c r="BG116" s="213">
        <f>IF(N116="zákl. přenesená",J116,0)</f>
        <v>0</v>
      </c>
      <c r="BH116" s="213">
        <f>IF(N116="sníž. přenesená",J116,0)</f>
        <v>0</v>
      </c>
      <c r="BI116" s="213">
        <f>IF(N116="nulová",J116,0)</f>
        <v>0</v>
      </c>
      <c r="BJ116" s="16" t="s">
        <v>79</v>
      </c>
      <c r="BK116" s="213">
        <f>ROUND(I116*H116,2)</f>
        <v>0</v>
      </c>
      <c r="BL116" s="16" t="s">
        <v>122</v>
      </c>
      <c r="BM116" s="16" t="s">
        <v>247</v>
      </c>
    </row>
    <row r="117" s="1" customFormat="1">
      <c r="B117" s="37"/>
      <c r="C117" s="38"/>
      <c r="D117" s="214" t="s">
        <v>155</v>
      </c>
      <c r="E117" s="38"/>
      <c r="F117" s="215" t="s">
        <v>242</v>
      </c>
      <c r="G117" s="38"/>
      <c r="H117" s="38"/>
      <c r="I117" s="129"/>
      <c r="J117" s="38"/>
      <c r="K117" s="38"/>
      <c r="L117" s="42"/>
      <c r="M117" s="216"/>
      <c r="N117" s="78"/>
      <c r="O117" s="78"/>
      <c r="P117" s="78"/>
      <c r="Q117" s="78"/>
      <c r="R117" s="78"/>
      <c r="S117" s="78"/>
      <c r="T117" s="79"/>
      <c r="AT117" s="16" t="s">
        <v>155</v>
      </c>
      <c r="AU117" s="16" t="s">
        <v>81</v>
      </c>
    </row>
    <row r="118" s="12" customFormat="1">
      <c r="B118" s="230"/>
      <c r="C118" s="231"/>
      <c r="D118" s="214" t="s">
        <v>217</v>
      </c>
      <c r="E118" s="232" t="s">
        <v>18</v>
      </c>
      <c r="F118" s="233" t="s">
        <v>248</v>
      </c>
      <c r="G118" s="231"/>
      <c r="H118" s="234">
        <v>216.80000000000001</v>
      </c>
      <c r="I118" s="235"/>
      <c r="J118" s="231"/>
      <c r="K118" s="231"/>
      <c r="L118" s="236"/>
      <c r="M118" s="237"/>
      <c r="N118" s="238"/>
      <c r="O118" s="238"/>
      <c r="P118" s="238"/>
      <c r="Q118" s="238"/>
      <c r="R118" s="238"/>
      <c r="S118" s="238"/>
      <c r="T118" s="239"/>
      <c r="AT118" s="240" t="s">
        <v>217</v>
      </c>
      <c r="AU118" s="240" t="s">
        <v>81</v>
      </c>
      <c r="AV118" s="12" t="s">
        <v>81</v>
      </c>
      <c r="AW118" s="12" t="s">
        <v>32</v>
      </c>
      <c r="AX118" s="12" t="s">
        <v>71</v>
      </c>
      <c r="AY118" s="240" t="s">
        <v>114</v>
      </c>
    </row>
    <row r="119" s="13" customFormat="1">
      <c r="B119" s="241"/>
      <c r="C119" s="242"/>
      <c r="D119" s="214" t="s">
        <v>217</v>
      </c>
      <c r="E119" s="243" t="s">
        <v>18</v>
      </c>
      <c r="F119" s="244" t="s">
        <v>220</v>
      </c>
      <c r="G119" s="242"/>
      <c r="H119" s="245">
        <v>216.80000000000001</v>
      </c>
      <c r="I119" s="246"/>
      <c r="J119" s="242"/>
      <c r="K119" s="242"/>
      <c r="L119" s="247"/>
      <c r="M119" s="248"/>
      <c r="N119" s="249"/>
      <c r="O119" s="249"/>
      <c r="P119" s="249"/>
      <c r="Q119" s="249"/>
      <c r="R119" s="249"/>
      <c r="S119" s="249"/>
      <c r="T119" s="250"/>
      <c r="AT119" s="251" t="s">
        <v>217</v>
      </c>
      <c r="AU119" s="251" t="s">
        <v>81</v>
      </c>
      <c r="AV119" s="13" t="s">
        <v>122</v>
      </c>
      <c r="AW119" s="13" t="s">
        <v>32</v>
      </c>
      <c r="AX119" s="13" t="s">
        <v>79</v>
      </c>
      <c r="AY119" s="251" t="s">
        <v>114</v>
      </c>
    </row>
    <row r="120" s="1" customFormat="1" ht="16.5" customHeight="1">
      <c r="B120" s="37"/>
      <c r="C120" s="203" t="s">
        <v>115</v>
      </c>
      <c r="D120" s="203" t="s">
        <v>117</v>
      </c>
      <c r="E120" s="204" t="s">
        <v>249</v>
      </c>
      <c r="F120" s="205" t="s">
        <v>250</v>
      </c>
      <c r="G120" s="206" t="s">
        <v>214</v>
      </c>
      <c r="H120" s="207">
        <v>43.359999999999999</v>
      </c>
      <c r="I120" s="208"/>
      <c r="J120" s="207">
        <f>ROUND(I120*H120,2)</f>
        <v>0</v>
      </c>
      <c r="K120" s="205" t="s">
        <v>121</v>
      </c>
      <c r="L120" s="42"/>
      <c r="M120" s="209" t="s">
        <v>18</v>
      </c>
      <c r="N120" s="210" t="s">
        <v>42</v>
      </c>
      <c r="O120" s="78"/>
      <c r="P120" s="211">
        <f>O120*H120</f>
        <v>0</v>
      </c>
      <c r="Q120" s="211">
        <v>0</v>
      </c>
      <c r="R120" s="211">
        <f>Q120*H120</f>
        <v>0</v>
      </c>
      <c r="S120" s="211">
        <v>0</v>
      </c>
      <c r="T120" s="212">
        <f>S120*H120</f>
        <v>0</v>
      </c>
      <c r="AR120" s="16" t="s">
        <v>122</v>
      </c>
      <c r="AT120" s="16" t="s">
        <v>117</v>
      </c>
      <c r="AU120" s="16" t="s">
        <v>81</v>
      </c>
      <c r="AY120" s="16" t="s">
        <v>114</v>
      </c>
      <c r="BE120" s="213">
        <f>IF(N120="základní",J120,0)</f>
        <v>0</v>
      </c>
      <c r="BF120" s="213">
        <f>IF(N120="snížená",J120,0)</f>
        <v>0</v>
      </c>
      <c r="BG120" s="213">
        <f>IF(N120="zákl. přenesená",J120,0)</f>
        <v>0</v>
      </c>
      <c r="BH120" s="213">
        <f>IF(N120="sníž. přenesená",J120,0)</f>
        <v>0</v>
      </c>
      <c r="BI120" s="213">
        <f>IF(N120="nulová",J120,0)</f>
        <v>0</v>
      </c>
      <c r="BJ120" s="16" t="s">
        <v>79</v>
      </c>
      <c r="BK120" s="213">
        <f>ROUND(I120*H120,2)</f>
        <v>0</v>
      </c>
      <c r="BL120" s="16" t="s">
        <v>122</v>
      </c>
      <c r="BM120" s="16" t="s">
        <v>251</v>
      </c>
    </row>
    <row r="121" s="1" customFormat="1">
      <c r="B121" s="37"/>
      <c r="C121" s="38"/>
      <c r="D121" s="214" t="s">
        <v>155</v>
      </c>
      <c r="E121" s="38"/>
      <c r="F121" s="215" t="s">
        <v>252</v>
      </c>
      <c r="G121" s="38"/>
      <c r="H121" s="38"/>
      <c r="I121" s="129"/>
      <c r="J121" s="38"/>
      <c r="K121" s="38"/>
      <c r="L121" s="42"/>
      <c r="M121" s="216"/>
      <c r="N121" s="78"/>
      <c r="O121" s="78"/>
      <c r="P121" s="78"/>
      <c r="Q121" s="78"/>
      <c r="R121" s="78"/>
      <c r="S121" s="78"/>
      <c r="T121" s="79"/>
      <c r="AT121" s="16" t="s">
        <v>155</v>
      </c>
      <c r="AU121" s="16" t="s">
        <v>81</v>
      </c>
    </row>
    <row r="122" s="12" customFormat="1">
      <c r="B122" s="230"/>
      <c r="C122" s="231"/>
      <c r="D122" s="214" t="s">
        <v>217</v>
      </c>
      <c r="E122" s="232" t="s">
        <v>18</v>
      </c>
      <c r="F122" s="233" t="s">
        <v>253</v>
      </c>
      <c r="G122" s="231"/>
      <c r="H122" s="234">
        <v>43.359999999999999</v>
      </c>
      <c r="I122" s="235"/>
      <c r="J122" s="231"/>
      <c r="K122" s="231"/>
      <c r="L122" s="236"/>
      <c r="M122" s="237"/>
      <c r="N122" s="238"/>
      <c r="O122" s="238"/>
      <c r="P122" s="238"/>
      <c r="Q122" s="238"/>
      <c r="R122" s="238"/>
      <c r="S122" s="238"/>
      <c r="T122" s="239"/>
      <c r="AT122" s="240" t="s">
        <v>217</v>
      </c>
      <c r="AU122" s="240" t="s">
        <v>81</v>
      </c>
      <c r="AV122" s="12" t="s">
        <v>81</v>
      </c>
      <c r="AW122" s="12" t="s">
        <v>32</v>
      </c>
      <c r="AX122" s="12" t="s">
        <v>71</v>
      </c>
      <c r="AY122" s="240" t="s">
        <v>114</v>
      </c>
    </row>
    <row r="123" s="13" customFormat="1">
      <c r="B123" s="241"/>
      <c r="C123" s="242"/>
      <c r="D123" s="214" t="s">
        <v>217</v>
      </c>
      <c r="E123" s="243" t="s">
        <v>18</v>
      </c>
      <c r="F123" s="244" t="s">
        <v>220</v>
      </c>
      <c r="G123" s="242"/>
      <c r="H123" s="245">
        <v>43.359999999999999</v>
      </c>
      <c r="I123" s="246"/>
      <c r="J123" s="242"/>
      <c r="K123" s="242"/>
      <c r="L123" s="247"/>
      <c r="M123" s="248"/>
      <c r="N123" s="249"/>
      <c r="O123" s="249"/>
      <c r="P123" s="249"/>
      <c r="Q123" s="249"/>
      <c r="R123" s="249"/>
      <c r="S123" s="249"/>
      <c r="T123" s="250"/>
      <c r="AT123" s="251" t="s">
        <v>217</v>
      </c>
      <c r="AU123" s="251" t="s">
        <v>81</v>
      </c>
      <c r="AV123" s="13" t="s">
        <v>122</v>
      </c>
      <c r="AW123" s="13" t="s">
        <v>32</v>
      </c>
      <c r="AX123" s="13" t="s">
        <v>79</v>
      </c>
      <c r="AY123" s="251" t="s">
        <v>114</v>
      </c>
    </row>
    <row r="124" s="1" customFormat="1" ht="22.5" customHeight="1">
      <c r="B124" s="37"/>
      <c r="C124" s="203" t="s">
        <v>157</v>
      </c>
      <c r="D124" s="203" t="s">
        <v>117</v>
      </c>
      <c r="E124" s="204" t="s">
        <v>254</v>
      </c>
      <c r="F124" s="205" t="s">
        <v>255</v>
      </c>
      <c r="G124" s="206" t="s">
        <v>199</v>
      </c>
      <c r="H124" s="207">
        <v>78.049999999999997</v>
      </c>
      <c r="I124" s="208"/>
      <c r="J124" s="207">
        <f>ROUND(I124*H124,2)</f>
        <v>0</v>
      </c>
      <c r="K124" s="205" t="s">
        <v>121</v>
      </c>
      <c r="L124" s="42"/>
      <c r="M124" s="209" t="s">
        <v>18</v>
      </c>
      <c r="N124" s="210" t="s">
        <v>42</v>
      </c>
      <c r="O124" s="78"/>
      <c r="P124" s="211">
        <f>O124*H124</f>
        <v>0</v>
      </c>
      <c r="Q124" s="211">
        <v>0</v>
      </c>
      <c r="R124" s="211">
        <f>Q124*H124</f>
        <v>0</v>
      </c>
      <c r="S124" s="211">
        <v>0</v>
      </c>
      <c r="T124" s="212">
        <f>S124*H124</f>
        <v>0</v>
      </c>
      <c r="AR124" s="16" t="s">
        <v>122</v>
      </c>
      <c r="AT124" s="16" t="s">
        <v>117</v>
      </c>
      <c r="AU124" s="16" t="s">
        <v>81</v>
      </c>
      <c r="AY124" s="16" t="s">
        <v>114</v>
      </c>
      <c r="BE124" s="213">
        <f>IF(N124="základní",J124,0)</f>
        <v>0</v>
      </c>
      <c r="BF124" s="213">
        <f>IF(N124="snížená",J124,0)</f>
        <v>0</v>
      </c>
      <c r="BG124" s="213">
        <f>IF(N124="zákl. přenesená",J124,0)</f>
        <v>0</v>
      </c>
      <c r="BH124" s="213">
        <f>IF(N124="sníž. přenesená",J124,0)</f>
        <v>0</v>
      </c>
      <c r="BI124" s="213">
        <f>IF(N124="nulová",J124,0)</f>
        <v>0</v>
      </c>
      <c r="BJ124" s="16" t="s">
        <v>79</v>
      </c>
      <c r="BK124" s="213">
        <f>ROUND(I124*H124,2)</f>
        <v>0</v>
      </c>
      <c r="BL124" s="16" t="s">
        <v>122</v>
      </c>
      <c r="BM124" s="16" t="s">
        <v>256</v>
      </c>
    </row>
    <row r="125" s="1" customFormat="1">
      <c r="B125" s="37"/>
      <c r="C125" s="38"/>
      <c r="D125" s="214" t="s">
        <v>155</v>
      </c>
      <c r="E125" s="38"/>
      <c r="F125" s="215" t="s">
        <v>257</v>
      </c>
      <c r="G125" s="38"/>
      <c r="H125" s="38"/>
      <c r="I125" s="129"/>
      <c r="J125" s="38"/>
      <c r="K125" s="38"/>
      <c r="L125" s="42"/>
      <c r="M125" s="216"/>
      <c r="N125" s="78"/>
      <c r="O125" s="78"/>
      <c r="P125" s="78"/>
      <c r="Q125" s="78"/>
      <c r="R125" s="78"/>
      <c r="S125" s="78"/>
      <c r="T125" s="79"/>
      <c r="AT125" s="16" t="s">
        <v>155</v>
      </c>
      <c r="AU125" s="16" t="s">
        <v>81</v>
      </c>
    </row>
    <row r="126" s="12" customFormat="1">
      <c r="B126" s="230"/>
      <c r="C126" s="231"/>
      <c r="D126" s="214" t="s">
        <v>217</v>
      </c>
      <c r="E126" s="232" t="s">
        <v>18</v>
      </c>
      <c r="F126" s="233" t="s">
        <v>258</v>
      </c>
      <c r="G126" s="231"/>
      <c r="H126" s="234">
        <v>78.049999999999997</v>
      </c>
      <c r="I126" s="235"/>
      <c r="J126" s="231"/>
      <c r="K126" s="231"/>
      <c r="L126" s="236"/>
      <c r="M126" s="237"/>
      <c r="N126" s="238"/>
      <c r="O126" s="238"/>
      <c r="P126" s="238"/>
      <c r="Q126" s="238"/>
      <c r="R126" s="238"/>
      <c r="S126" s="238"/>
      <c r="T126" s="239"/>
      <c r="AT126" s="240" t="s">
        <v>217</v>
      </c>
      <c r="AU126" s="240" t="s">
        <v>81</v>
      </c>
      <c r="AV126" s="12" t="s">
        <v>81</v>
      </c>
      <c r="AW126" s="12" t="s">
        <v>32</v>
      </c>
      <c r="AX126" s="12" t="s">
        <v>71</v>
      </c>
      <c r="AY126" s="240" t="s">
        <v>114</v>
      </c>
    </row>
    <row r="127" s="13" customFormat="1">
      <c r="B127" s="241"/>
      <c r="C127" s="242"/>
      <c r="D127" s="214" t="s">
        <v>217</v>
      </c>
      <c r="E127" s="243" t="s">
        <v>18</v>
      </c>
      <c r="F127" s="244" t="s">
        <v>220</v>
      </c>
      <c r="G127" s="242"/>
      <c r="H127" s="245">
        <v>78.049999999999997</v>
      </c>
      <c r="I127" s="246"/>
      <c r="J127" s="242"/>
      <c r="K127" s="242"/>
      <c r="L127" s="247"/>
      <c r="M127" s="248"/>
      <c r="N127" s="249"/>
      <c r="O127" s="249"/>
      <c r="P127" s="249"/>
      <c r="Q127" s="249"/>
      <c r="R127" s="249"/>
      <c r="S127" s="249"/>
      <c r="T127" s="250"/>
      <c r="AT127" s="251" t="s">
        <v>217</v>
      </c>
      <c r="AU127" s="251" t="s">
        <v>81</v>
      </c>
      <c r="AV127" s="13" t="s">
        <v>122</v>
      </c>
      <c r="AW127" s="13" t="s">
        <v>32</v>
      </c>
      <c r="AX127" s="13" t="s">
        <v>79</v>
      </c>
      <c r="AY127" s="251" t="s">
        <v>114</v>
      </c>
    </row>
    <row r="128" s="1" customFormat="1" ht="22.5" customHeight="1">
      <c r="B128" s="37"/>
      <c r="C128" s="203" t="s">
        <v>161</v>
      </c>
      <c r="D128" s="203" t="s">
        <v>117</v>
      </c>
      <c r="E128" s="204" t="s">
        <v>259</v>
      </c>
      <c r="F128" s="205" t="s">
        <v>260</v>
      </c>
      <c r="G128" s="206" t="s">
        <v>214</v>
      </c>
      <c r="H128" s="207">
        <v>3.4700000000000002</v>
      </c>
      <c r="I128" s="208"/>
      <c r="J128" s="207">
        <f>ROUND(I128*H128,2)</f>
        <v>0</v>
      </c>
      <c r="K128" s="205" t="s">
        <v>121</v>
      </c>
      <c r="L128" s="42"/>
      <c r="M128" s="209" t="s">
        <v>18</v>
      </c>
      <c r="N128" s="210" t="s">
        <v>42</v>
      </c>
      <c r="O128" s="78"/>
      <c r="P128" s="211">
        <f>O128*H128</f>
        <v>0</v>
      </c>
      <c r="Q128" s="211">
        <v>0</v>
      </c>
      <c r="R128" s="211">
        <f>Q128*H128</f>
        <v>0</v>
      </c>
      <c r="S128" s="211">
        <v>0</v>
      </c>
      <c r="T128" s="212">
        <f>S128*H128</f>
        <v>0</v>
      </c>
      <c r="AR128" s="16" t="s">
        <v>122</v>
      </c>
      <c r="AT128" s="16" t="s">
        <v>117</v>
      </c>
      <c r="AU128" s="16" t="s">
        <v>81</v>
      </c>
      <c r="AY128" s="16" t="s">
        <v>114</v>
      </c>
      <c r="BE128" s="213">
        <f>IF(N128="základní",J128,0)</f>
        <v>0</v>
      </c>
      <c r="BF128" s="213">
        <f>IF(N128="snížená",J128,0)</f>
        <v>0</v>
      </c>
      <c r="BG128" s="213">
        <f>IF(N128="zákl. přenesená",J128,0)</f>
        <v>0</v>
      </c>
      <c r="BH128" s="213">
        <f>IF(N128="sníž. přenesená",J128,0)</f>
        <v>0</v>
      </c>
      <c r="BI128" s="213">
        <f>IF(N128="nulová",J128,0)</f>
        <v>0</v>
      </c>
      <c r="BJ128" s="16" t="s">
        <v>79</v>
      </c>
      <c r="BK128" s="213">
        <f>ROUND(I128*H128,2)</f>
        <v>0</v>
      </c>
      <c r="BL128" s="16" t="s">
        <v>122</v>
      </c>
      <c r="BM128" s="16" t="s">
        <v>261</v>
      </c>
    </row>
    <row r="129" s="1" customFormat="1">
      <c r="B129" s="37"/>
      <c r="C129" s="38"/>
      <c r="D129" s="214" t="s">
        <v>155</v>
      </c>
      <c r="E129" s="38"/>
      <c r="F129" s="215" t="s">
        <v>262</v>
      </c>
      <c r="G129" s="38"/>
      <c r="H129" s="38"/>
      <c r="I129" s="129"/>
      <c r="J129" s="38"/>
      <c r="K129" s="38"/>
      <c r="L129" s="42"/>
      <c r="M129" s="216"/>
      <c r="N129" s="78"/>
      <c r="O129" s="78"/>
      <c r="P129" s="78"/>
      <c r="Q129" s="78"/>
      <c r="R129" s="78"/>
      <c r="S129" s="78"/>
      <c r="T129" s="79"/>
      <c r="AT129" s="16" t="s">
        <v>155</v>
      </c>
      <c r="AU129" s="16" t="s">
        <v>81</v>
      </c>
    </row>
    <row r="130" s="12" customFormat="1">
      <c r="B130" s="230"/>
      <c r="C130" s="231"/>
      <c r="D130" s="214" t="s">
        <v>217</v>
      </c>
      <c r="E130" s="232" t="s">
        <v>18</v>
      </c>
      <c r="F130" s="233" t="s">
        <v>263</v>
      </c>
      <c r="G130" s="231"/>
      <c r="H130" s="234">
        <v>3.4700000000000002</v>
      </c>
      <c r="I130" s="235"/>
      <c r="J130" s="231"/>
      <c r="K130" s="231"/>
      <c r="L130" s="236"/>
      <c r="M130" s="237"/>
      <c r="N130" s="238"/>
      <c r="O130" s="238"/>
      <c r="P130" s="238"/>
      <c r="Q130" s="238"/>
      <c r="R130" s="238"/>
      <c r="S130" s="238"/>
      <c r="T130" s="239"/>
      <c r="AT130" s="240" t="s">
        <v>217</v>
      </c>
      <c r="AU130" s="240" t="s">
        <v>81</v>
      </c>
      <c r="AV130" s="12" t="s">
        <v>81</v>
      </c>
      <c r="AW130" s="12" t="s">
        <v>32</v>
      </c>
      <c r="AX130" s="12" t="s">
        <v>71</v>
      </c>
      <c r="AY130" s="240" t="s">
        <v>114</v>
      </c>
    </row>
    <row r="131" s="13" customFormat="1">
      <c r="B131" s="241"/>
      <c r="C131" s="242"/>
      <c r="D131" s="214" t="s">
        <v>217</v>
      </c>
      <c r="E131" s="243" t="s">
        <v>18</v>
      </c>
      <c r="F131" s="244" t="s">
        <v>220</v>
      </c>
      <c r="G131" s="242"/>
      <c r="H131" s="245">
        <v>3.4700000000000002</v>
      </c>
      <c r="I131" s="246"/>
      <c r="J131" s="242"/>
      <c r="K131" s="242"/>
      <c r="L131" s="247"/>
      <c r="M131" s="248"/>
      <c r="N131" s="249"/>
      <c r="O131" s="249"/>
      <c r="P131" s="249"/>
      <c r="Q131" s="249"/>
      <c r="R131" s="249"/>
      <c r="S131" s="249"/>
      <c r="T131" s="250"/>
      <c r="AT131" s="251" t="s">
        <v>217</v>
      </c>
      <c r="AU131" s="251" t="s">
        <v>81</v>
      </c>
      <c r="AV131" s="13" t="s">
        <v>122</v>
      </c>
      <c r="AW131" s="13" t="s">
        <v>32</v>
      </c>
      <c r="AX131" s="13" t="s">
        <v>79</v>
      </c>
      <c r="AY131" s="251" t="s">
        <v>114</v>
      </c>
    </row>
    <row r="132" s="1" customFormat="1" ht="22.5" customHeight="1">
      <c r="B132" s="37"/>
      <c r="C132" s="203" t="s">
        <v>165</v>
      </c>
      <c r="D132" s="203" t="s">
        <v>117</v>
      </c>
      <c r="E132" s="204" t="s">
        <v>264</v>
      </c>
      <c r="F132" s="205" t="s">
        <v>265</v>
      </c>
      <c r="G132" s="206" t="s">
        <v>214</v>
      </c>
      <c r="H132" s="207">
        <v>63.130000000000003</v>
      </c>
      <c r="I132" s="208"/>
      <c r="J132" s="207">
        <f>ROUND(I132*H132,2)</f>
        <v>0</v>
      </c>
      <c r="K132" s="205" t="s">
        <v>121</v>
      </c>
      <c r="L132" s="42"/>
      <c r="M132" s="209" t="s">
        <v>18</v>
      </c>
      <c r="N132" s="210" t="s">
        <v>42</v>
      </c>
      <c r="O132" s="78"/>
      <c r="P132" s="211">
        <f>O132*H132</f>
        <v>0</v>
      </c>
      <c r="Q132" s="211">
        <v>0</v>
      </c>
      <c r="R132" s="211">
        <f>Q132*H132</f>
        <v>0</v>
      </c>
      <c r="S132" s="211">
        <v>0</v>
      </c>
      <c r="T132" s="212">
        <f>S132*H132</f>
        <v>0</v>
      </c>
      <c r="AR132" s="16" t="s">
        <v>122</v>
      </c>
      <c r="AT132" s="16" t="s">
        <v>117</v>
      </c>
      <c r="AU132" s="16" t="s">
        <v>81</v>
      </c>
      <c r="AY132" s="16" t="s">
        <v>114</v>
      </c>
      <c r="BE132" s="213">
        <f>IF(N132="základní",J132,0)</f>
        <v>0</v>
      </c>
      <c r="BF132" s="213">
        <f>IF(N132="snížená",J132,0)</f>
        <v>0</v>
      </c>
      <c r="BG132" s="213">
        <f>IF(N132="zákl. přenesená",J132,0)</f>
        <v>0</v>
      </c>
      <c r="BH132" s="213">
        <f>IF(N132="sníž. přenesená",J132,0)</f>
        <v>0</v>
      </c>
      <c r="BI132" s="213">
        <f>IF(N132="nulová",J132,0)</f>
        <v>0</v>
      </c>
      <c r="BJ132" s="16" t="s">
        <v>79</v>
      </c>
      <c r="BK132" s="213">
        <f>ROUND(I132*H132,2)</f>
        <v>0</v>
      </c>
      <c r="BL132" s="16" t="s">
        <v>122</v>
      </c>
      <c r="BM132" s="16" t="s">
        <v>266</v>
      </c>
    </row>
    <row r="133" s="1" customFormat="1">
      <c r="B133" s="37"/>
      <c r="C133" s="38"/>
      <c r="D133" s="214" t="s">
        <v>155</v>
      </c>
      <c r="E133" s="38"/>
      <c r="F133" s="215" t="s">
        <v>262</v>
      </c>
      <c r="G133" s="38"/>
      <c r="H133" s="38"/>
      <c r="I133" s="129"/>
      <c r="J133" s="38"/>
      <c r="K133" s="38"/>
      <c r="L133" s="42"/>
      <c r="M133" s="216"/>
      <c r="N133" s="78"/>
      <c r="O133" s="78"/>
      <c r="P133" s="78"/>
      <c r="Q133" s="78"/>
      <c r="R133" s="78"/>
      <c r="S133" s="78"/>
      <c r="T133" s="79"/>
      <c r="AT133" s="16" t="s">
        <v>155</v>
      </c>
      <c r="AU133" s="16" t="s">
        <v>81</v>
      </c>
    </row>
    <row r="134" s="12" customFormat="1">
      <c r="B134" s="230"/>
      <c r="C134" s="231"/>
      <c r="D134" s="214" t="s">
        <v>217</v>
      </c>
      <c r="E134" s="232" t="s">
        <v>18</v>
      </c>
      <c r="F134" s="233" t="s">
        <v>267</v>
      </c>
      <c r="G134" s="231"/>
      <c r="H134" s="234">
        <v>63.130000000000003</v>
      </c>
      <c r="I134" s="235"/>
      <c r="J134" s="231"/>
      <c r="K134" s="231"/>
      <c r="L134" s="236"/>
      <c r="M134" s="237"/>
      <c r="N134" s="238"/>
      <c r="O134" s="238"/>
      <c r="P134" s="238"/>
      <c r="Q134" s="238"/>
      <c r="R134" s="238"/>
      <c r="S134" s="238"/>
      <c r="T134" s="239"/>
      <c r="AT134" s="240" t="s">
        <v>217</v>
      </c>
      <c r="AU134" s="240" t="s">
        <v>81</v>
      </c>
      <c r="AV134" s="12" t="s">
        <v>81</v>
      </c>
      <c r="AW134" s="12" t="s">
        <v>32</v>
      </c>
      <c r="AX134" s="12" t="s">
        <v>71</v>
      </c>
      <c r="AY134" s="240" t="s">
        <v>114</v>
      </c>
    </row>
    <row r="135" s="13" customFormat="1">
      <c r="B135" s="241"/>
      <c r="C135" s="242"/>
      <c r="D135" s="214" t="s">
        <v>217</v>
      </c>
      <c r="E135" s="243" t="s">
        <v>18</v>
      </c>
      <c r="F135" s="244" t="s">
        <v>220</v>
      </c>
      <c r="G135" s="242"/>
      <c r="H135" s="245">
        <v>63.130000000000003</v>
      </c>
      <c r="I135" s="246"/>
      <c r="J135" s="242"/>
      <c r="K135" s="242"/>
      <c r="L135" s="247"/>
      <c r="M135" s="248"/>
      <c r="N135" s="249"/>
      <c r="O135" s="249"/>
      <c r="P135" s="249"/>
      <c r="Q135" s="249"/>
      <c r="R135" s="249"/>
      <c r="S135" s="249"/>
      <c r="T135" s="250"/>
      <c r="AT135" s="251" t="s">
        <v>217</v>
      </c>
      <c r="AU135" s="251" t="s">
        <v>81</v>
      </c>
      <c r="AV135" s="13" t="s">
        <v>122</v>
      </c>
      <c r="AW135" s="13" t="s">
        <v>32</v>
      </c>
      <c r="AX135" s="13" t="s">
        <v>79</v>
      </c>
      <c r="AY135" s="251" t="s">
        <v>114</v>
      </c>
    </row>
    <row r="136" s="1" customFormat="1" ht="22.5" customHeight="1">
      <c r="B136" s="37"/>
      <c r="C136" s="203" t="s">
        <v>169</v>
      </c>
      <c r="D136" s="203" t="s">
        <v>117</v>
      </c>
      <c r="E136" s="204" t="s">
        <v>268</v>
      </c>
      <c r="F136" s="205" t="s">
        <v>269</v>
      </c>
      <c r="G136" s="206" t="s">
        <v>214</v>
      </c>
      <c r="H136" s="207">
        <v>32.759999999999998</v>
      </c>
      <c r="I136" s="208"/>
      <c r="J136" s="207">
        <f>ROUND(I136*H136,2)</f>
        <v>0</v>
      </c>
      <c r="K136" s="205" t="s">
        <v>121</v>
      </c>
      <c r="L136" s="42"/>
      <c r="M136" s="209" t="s">
        <v>18</v>
      </c>
      <c r="N136" s="210" t="s">
        <v>42</v>
      </c>
      <c r="O136" s="78"/>
      <c r="P136" s="211">
        <f>O136*H136</f>
        <v>0</v>
      </c>
      <c r="Q136" s="211">
        <v>0</v>
      </c>
      <c r="R136" s="211">
        <f>Q136*H136</f>
        <v>0</v>
      </c>
      <c r="S136" s="211">
        <v>0</v>
      </c>
      <c r="T136" s="212">
        <f>S136*H136</f>
        <v>0</v>
      </c>
      <c r="AR136" s="16" t="s">
        <v>122</v>
      </c>
      <c r="AT136" s="16" t="s">
        <v>117</v>
      </c>
      <c r="AU136" s="16" t="s">
        <v>81</v>
      </c>
      <c r="AY136" s="16" t="s">
        <v>114</v>
      </c>
      <c r="BE136" s="213">
        <f>IF(N136="základní",J136,0)</f>
        <v>0</v>
      </c>
      <c r="BF136" s="213">
        <f>IF(N136="snížená",J136,0)</f>
        <v>0</v>
      </c>
      <c r="BG136" s="213">
        <f>IF(N136="zákl. přenesená",J136,0)</f>
        <v>0</v>
      </c>
      <c r="BH136" s="213">
        <f>IF(N136="sníž. přenesená",J136,0)</f>
        <v>0</v>
      </c>
      <c r="BI136" s="213">
        <f>IF(N136="nulová",J136,0)</f>
        <v>0</v>
      </c>
      <c r="BJ136" s="16" t="s">
        <v>79</v>
      </c>
      <c r="BK136" s="213">
        <f>ROUND(I136*H136,2)</f>
        <v>0</v>
      </c>
      <c r="BL136" s="16" t="s">
        <v>122</v>
      </c>
      <c r="BM136" s="16" t="s">
        <v>270</v>
      </c>
    </row>
    <row r="137" s="1" customFormat="1">
      <c r="B137" s="37"/>
      <c r="C137" s="38"/>
      <c r="D137" s="214" t="s">
        <v>155</v>
      </c>
      <c r="E137" s="38"/>
      <c r="F137" s="215" t="s">
        <v>271</v>
      </c>
      <c r="G137" s="38"/>
      <c r="H137" s="38"/>
      <c r="I137" s="129"/>
      <c r="J137" s="38"/>
      <c r="K137" s="38"/>
      <c r="L137" s="42"/>
      <c r="M137" s="216"/>
      <c r="N137" s="78"/>
      <c r="O137" s="78"/>
      <c r="P137" s="78"/>
      <c r="Q137" s="78"/>
      <c r="R137" s="78"/>
      <c r="S137" s="78"/>
      <c r="T137" s="79"/>
      <c r="AT137" s="16" t="s">
        <v>155</v>
      </c>
      <c r="AU137" s="16" t="s">
        <v>81</v>
      </c>
    </row>
    <row r="138" s="12" customFormat="1">
      <c r="B138" s="230"/>
      <c r="C138" s="231"/>
      <c r="D138" s="214" t="s">
        <v>217</v>
      </c>
      <c r="E138" s="232" t="s">
        <v>18</v>
      </c>
      <c r="F138" s="233" t="s">
        <v>272</v>
      </c>
      <c r="G138" s="231"/>
      <c r="H138" s="234">
        <v>32.759999999999998</v>
      </c>
      <c r="I138" s="235"/>
      <c r="J138" s="231"/>
      <c r="K138" s="231"/>
      <c r="L138" s="236"/>
      <c r="M138" s="237"/>
      <c r="N138" s="238"/>
      <c r="O138" s="238"/>
      <c r="P138" s="238"/>
      <c r="Q138" s="238"/>
      <c r="R138" s="238"/>
      <c r="S138" s="238"/>
      <c r="T138" s="239"/>
      <c r="AT138" s="240" t="s">
        <v>217</v>
      </c>
      <c r="AU138" s="240" t="s">
        <v>81</v>
      </c>
      <c r="AV138" s="12" t="s">
        <v>81</v>
      </c>
      <c r="AW138" s="12" t="s">
        <v>32</v>
      </c>
      <c r="AX138" s="12" t="s">
        <v>71</v>
      </c>
      <c r="AY138" s="240" t="s">
        <v>114</v>
      </c>
    </row>
    <row r="139" s="13" customFormat="1">
      <c r="B139" s="241"/>
      <c r="C139" s="242"/>
      <c r="D139" s="214" t="s">
        <v>217</v>
      </c>
      <c r="E139" s="243" t="s">
        <v>18</v>
      </c>
      <c r="F139" s="244" t="s">
        <v>220</v>
      </c>
      <c r="G139" s="242"/>
      <c r="H139" s="245">
        <v>32.759999999999998</v>
      </c>
      <c r="I139" s="246"/>
      <c r="J139" s="242"/>
      <c r="K139" s="242"/>
      <c r="L139" s="247"/>
      <c r="M139" s="248"/>
      <c r="N139" s="249"/>
      <c r="O139" s="249"/>
      <c r="P139" s="249"/>
      <c r="Q139" s="249"/>
      <c r="R139" s="249"/>
      <c r="S139" s="249"/>
      <c r="T139" s="250"/>
      <c r="AT139" s="251" t="s">
        <v>217</v>
      </c>
      <c r="AU139" s="251" t="s">
        <v>81</v>
      </c>
      <c r="AV139" s="13" t="s">
        <v>122</v>
      </c>
      <c r="AW139" s="13" t="s">
        <v>32</v>
      </c>
      <c r="AX139" s="13" t="s">
        <v>79</v>
      </c>
      <c r="AY139" s="251" t="s">
        <v>114</v>
      </c>
    </row>
    <row r="140" s="1" customFormat="1" ht="16.5" customHeight="1">
      <c r="B140" s="37"/>
      <c r="C140" s="252" t="s">
        <v>173</v>
      </c>
      <c r="D140" s="252" t="s">
        <v>273</v>
      </c>
      <c r="E140" s="253" t="s">
        <v>274</v>
      </c>
      <c r="F140" s="254" t="s">
        <v>275</v>
      </c>
      <c r="G140" s="255" t="s">
        <v>199</v>
      </c>
      <c r="H140" s="256">
        <v>65.519999999999996</v>
      </c>
      <c r="I140" s="257"/>
      <c r="J140" s="256">
        <f>ROUND(I140*H140,2)</f>
        <v>0</v>
      </c>
      <c r="K140" s="254" t="s">
        <v>121</v>
      </c>
      <c r="L140" s="258"/>
      <c r="M140" s="259" t="s">
        <v>18</v>
      </c>
      <c r="N140" s="260" t="s">
        <v>42</v>
      </c>
      <c r="O140" s="78"/>
      <c r="P140" s="211">
        <f>O140*H140</f>
        <v>0</v>
      </c>
      <c r="Q140" s="211">
        <v>1</v>
      </c>
      <c r="R140" s="211">
        <f>Q140*H140</f>
        <v>65.519999999999996</v>
      </c>
      <c r="S140" s="211">
        <v>0</v>
      </c>
      <c r="T140" s="212">
        <f>S140*H140</f>
        <v>0</v>
      </c>
      <c r="AR140" s="16" t="s">
        <v>115</v>
      </c>
      <c r="AT140" s="16" t="s">
        <v>273</v>
      </c>
      <c r="AU140" s="16" t="s">
        <v>81</v>
      </c>
      <c r="AY140" s="16" t="s">
        <v>114</v>
      </c>
      <c r="BE140" s="213">
        <f>IF(N140="základní",J140,0)</f>
        <v>0</v>
      </c>
      <c r="BF140" s="213">
        <f>IF(N140="snížená",J140,0)</f>
        <v>0</v>
      </c>
      <c r="BG140" s="213">
        <f>IF(N140="zákl. přenesená",J140,0)</f>
        <v>0</v>
      </c>
      <c r="BH140" s="213">
        <f>IF(N140="sníž. přenesená",J140,0)</f>
        <v>0</v>
      </c>
      <c r="BI140" s="213">
        <f>IF(N140="nulová",J140,0)</f>
        <v>0</v>
      </c>
      <c r="BJ140" s="16" t="s">
        <v>79</v>
      </c>
      <c r="BK140" s="213">
        <f>ROUND(I140*H140,2)</f>
        <v>0</v>
      </c>
      <c r="BL140" s="16" t="s">
        <v>122</v>
      </c>
      <c r="BM140" s="16" t="s">
        <v>276</v>
      </c>
    </row>
    <row r="141" s="12" customFormat="1">
      <c r="B141" s="230"/>
      <c r="C141" s="231"/>
      <c r="D141" s="214" t="s">
        <v>217</v>
      </c>
      <c r="E141" s="231"/>
      <c r="F141" s="233" t="s">
        <v>277</v>
      </c>
      <c r="G141" s="231"/>
      <c r="H141" s="234">
        <v>65.519999999999996</v>
      </c>
      <c r="I141" s="235"/>
      <c r="J141" s="231"/>
      <c r="K141" s="231"/>
      <c r="L141" s="236"/>
      <c r="M141" s="237"/>
      <c r="N141" s="238"/>
      <c r="O141" s="238"/>
      <c r="P141" s="238"/>
      <c r="Q141" s="238"/>
      <c r="R141" s="238"/>
      <c r="S141" s="238"/>
      <c r="T141" s="239"/>
      <c r="AT141" s="240" t="s">
        <v>217</v>
      </c>
      <c r="AU141" s="240" t="s">
        <v>81</v>
      </c>
      <c r="AV141" s="12" t="s">
        <v>81</v>
      </c>
      <c r="AW141" s="12" t="s">
        <v>4</v>
      </c>
      <c r="AX141" s="12" t="s">
        <v>79</v>
      </c>
      <c r="AY141" s="240" t="s">
        <v>114</v>
      </c>
    </row>
    <row r="142" s="10" customFormat="1" ht="22.8" customHeight="1">
      <c r="B142" s="187"/>
      <c r="C142" s="188"/>
      <c r="D142" s="189" t="s">
        <v>70</v>
      </c>
      <c r="E142" s="201" t="s">
        <v>81</v>
      </c>
      <c r="F142" s="201" t="s">
        <v>278</v>
      </c>
      <c r="G142" s="188"/>
      <c r="H142" s="188"/>
      <c r="I142" s="191"/>
      <c r="J142" s="202">
        <f>BK142</f>
        <v>0</v>
      </c>
      <c r="K142" s="188"/>
      <c r="L142" s="193"/>
      <c r="M142" s="194"/>
      <c r="N142" s="195"/>
      <c r="O142" s="195"/>
      <c r="P142" s="196">
        <f>SUM(P143:P147)</f>
        <v>0</v>
      </c>
      <c r="Q142" s="195"/>
      <c r="R142" s="196">
        <f>SUM(R143:R147)</f>
        <v>34.792762799999998</v>
      </c>
      <c r="S142" s="195"/>
      <c r="T142" s="197">
        <f>SUM(T143:T147)</f>
        <v>0</v>
      </c>
      <c r="AR142" s="198" t="s">
        <v>79</v>
      </c>
      <c r="AT142" s="199" t="s">
        <v>70</v>
      </c>
      <c r="AU142" s="199" t="s">
        <v>79</v>
      </c>
      <c r="AY142" s="198" t="s">
        <v>114</v>
      </c>
      <c r="BK142" s="200">
        <f>SUM(BK143:BK147)</f>
        <v>0</v>
      </c>
    </row>
    <row r="143" s="1" customFormat="1" ht="16.5" customHeight="1">
      <c r="B143" s="37"/>
      <c r="C143" s="203" t="s">
        <v>177</v>
      </c>
      <c r="D143" s="203" t="s">
        <v>117</v>
      </c>
      <c r="E143" s="204" t="s">
        <v>279</v>
      </c>
      <c r="F143" s="205" t="s">
        <v>280</v>
      </c>
      <c r="G143" s="206" t="s">
        <v>214</v>
      </c>
      <c r="H143" s="207">
        <v>15.42</v>
      </c>
      <c r="I143" s="208"/>
      <c r="J143" s="207">
        <f>ROUND(I143*H143,2)</f>
        <v>0</v>
      </c>
      <c r="K143" s="205" t="s">
        <v>121</v>
      </c>
      <c r="L143" s="42"/>
      <c r="M143" s="209" t="s">
        <v>18</v>
      </c>
      <c r="N143" s="210" t="s">
        <v>42</v>
      </c>
      <c r="O143" s="78"/>
      <c r="P143" s="211">
        <f>O143*H143</f>
        <v>0</v>
      </c>
      <c r="Q143" s="211">
        <v>2.2563399999999998</v>
      </c>
      <c r="R143" s="211">
        <f>Q143*H143</f>
        <v>34.792762799999998</v>
      </c>
      <c r="S143" s="211">
        <v>0</v>
      </c>
      <c r="T143" s="212">
        <f>S143*H143</f>
        <v>0</v>
      </c>
      <c r="AR143" s="16" t="s">
        <v>122</v>
      </c>
      <c r="AT143" s="16" t="s">
        <v>117</v>
      </c>
      <c r="AU143" s="16" t="s">
        <v>81</v>
      </c>
      <c r="AY143" s="16" t="s">
        <v>114</v>
      </c>
      <c r="BE143" s="213">
        <f>IF(N143="základní",J143,0)</f>
        <v>0</v>
      </c>
      <c r="BF143" s="213">
        <f>IF(N143="snížená",J143,0)</f>
        <v>0</v>
      </c>
      <c r="BG143" s="213">
        <f>IF(N143="zákl. přenesená",J143,0)</f>
        <v>0</v>
      </c>
      <c r="BH143" s="213">
        <f>IF(N143="sníž. přenesená",J143,0)</f>
        <v>0</v>
      </c>
      <c r="BI143" s="213">
        <f>IF(N143="nulová",J143,0)</f>
        <v>0</v>
      </c>
      <c r="BJ143" s="16" t="s">
        <v>79</v>
      </c>
      <c r="BK143" s="213">
        <f>ROUND(I143*H143,2)</f>
        <v>0</v>
      </c>
      <c r="BL143" s="16" t="s">
        <v>122</v>
      </c>
      <c r="BM143" s="16" t="s">
        <v>281</v>
      </c>
    </row>
    <row r="144" s="1" customFormat="1">
      <c r="B144" s="37"/>
      <c r="C144" s="38"/>
      <c r="D144" s="214" t="s">
        <v>155</v>
      </c>
      <c r="E144" s="38"/>
      <c r="F144" s="215" t="s">
        <v>282</v>
      </c>
      <c r="G144" s="38"/>
      <c r="H144" s="38"/>
      <c r="I144" s="129"/>
      <c r="J144" s="38"/>
      <c r="K144" s="38"/>
      <c r="L144" s="42"/>
      <c r="M144" s="216"/>
      <c r="N144" s="78"/>
      <c r="O144" s="78"/>
      <c r="P144" s="78"/>
      <c r="Q144" s="78"/>
      <c r="R144" s="78"/>
      <c r="S144" s="78"/>
      <c r="T144" s="79"/>
      <c r="AT144" s="16" t="s">
        <v>155</v>
      </c>
      <c r="AU144" s="16" t="s">
        <v>81</v>
      </c>
    </row>
    <row r="145" s="12" customFormat="1">
      <c r="B145" s="230"/>
      <c r="C145" s="231"/>
      <c r="D145" s="214" t="s">
        <v>217</v>
      </c>
      <c r="E145" s="232" t="s">
        <v>18</v>
      </c>
      <c r="F145" s="233" t="s">
        <v>283</v>
      </c>
      <c r="G145" s="231"/>
      <c r="H145" s="234">
        <v>15.42</v>
      </c>
      <c r="I145" s="235"/>
      <c r="J145" s="231"/>
      <c r="K145" s="231"/>
      <c r="L145" s="236"/>
      <c r="M145" s="237"/>
      <c r="N145" s="238"/>
      <c r="O145" s="238"/>
      <c r="P145" s="238"/>
      <c r="Q145" s="238"/>
      <c r="R145" s="238"/>
      <c r="S145" s="238"/>
      <c r="T145" s="239"/>
      <c r="AT145" s="240" t="s">
        <v>217</v>
      </c>
      <c r="AU145" s="240" t="s">
        <v>81</v>
      </c>
      <c r="AV145" s="12" t="s">
        <v>81</v>
      </c>
      <c r="AW145" s="12" t="s">
        <v>32</v>
      </c>
      <c r="AX145" s="12" t="s">
        <v>71</v>
      </c>
      <c r="AY145" s="240" t="s">
        <v>114</v>
      </c>
    </row>
    <row r="146" s="11" customFormat="1">
      <c r="B146" s="220"/>
      <c r="C146" s="221"/>
      <c r="D146" s="214" t="s">
        <v>217</v>
      </c>
      <c r="E146" s="222" t="s">
        <v>18</v>
      </c>
      <c r="F146" s="223" t="s">
        <v>284</v>
      </c>
      <c r="G146" s="221"/>
      <c r="H146" s="222" t="s">
        <v>18</v>
      </c>
      <c r="I146" s="224"/>
      <c r="J146" s="221"/>
      <c r="K146" s="221"/>
      <c r="L146" s="225"/>
      <c r="M146" s="226"/>
      <c r="N146" s="227"/>
      <c r="O146" s="227"/>
      <c r="P146" s="227"/>
      <c r="Q146" s="227"/>
      <c r="R146" s="227"/>
      <c r="S146" s="227"/>
      <c r="T146" s="228"/>
      <c r="AT146" s="229" t="s">
        <v>217</v>
      </c>
      <c r="AU146" s="229" t="s">
        <v>81</v>
      </c>
      <c r="AV146" s="11" t="s">
        <v>79</v>
      </c>
      <c r="AW146" s="11" t="s">
        <v>32</v>
      </c>
      <c r="AX146" s="11" t="s">
        <v>71</v>
      </c>
      <c r="AY146" s="229" t="s">
        <v>114</v>
      </c>
    </row>
    <row r="147" s="13" customFormat="1">
      <c r="B147" s="241"/>
      <c r="C147" s="242"/>
      <c r="D147" s="214" t="s">
        <v>217</v>
      </c>
      <c r="E147" s="243" t="s">
        <v>18</v>
      </c>
      <c r="F147" s="244" t="s">
        <v>220</v>
      </c>
      <c r="G147" s="242"/>
      <c r="H147" s="245">
        <v>15.42</v>
      </c>
      <c r="I147" s="246"/>
      <c r="J147" s="242"/>
      <c r="K147" s="242"/>
      <c r="L147" s="247"/>
      <c r="M147" s="248"/>
      <c r="N147" s="249"/>
      <c r="O147" s="249"/>
      <c r="P147" s="249"/>
      <c r="Q147" s="249"/>
      <c r="R147" s="249"/>
      <c r="S147" s="249"/>
      <c r="T147" s="250"/>
      <c r="AT147" s="251" t="s">
        <v>217</v>
      </c>
      <c r="AU147" s="251" t="s">
        <v>81</v>
      </c>
      <c r="AV147" s="13" t="s">
        <v>122</v>
      </c>
      <c r="AW147" s="13" t="s">
        <v>32</v>
      </c>
      <c r="AX147" s="13" t="s">
        <v>79</v>
      </c>
      <c r="AY147" s="251" t="s">
        <v>114</v>
      </c>
    </row>
    <row r="148" s="10" customFormat="1" ht="22.8" customHeight="1">
      <c r="B148" s="187"/>
      <c r="C148" s="188"/>
      <c r="D148" s="189" t="s">
        <v>70</v>
      </c>
      <c r="E148" s="201" t="s">
        <v>122</v>
      </c>
      <c r="F148" s="201" t="s">
        <v>285</v>
      </c>
      <c r="G148" s="188"/>
      <c r="H148" s="188"/>
      <c r="I148" s="191"/>
      <c r="J148" s="202">
        <f>BK148</f>
        <v>0</v>
      </c>
      <c r="K148" s="188"/>
      <c r="L148" s="193"/>
      <c r="M148" s="194"/>
      <c r="N148" s="195"/>
      <c r="O148" s="195"/>
      <c r="P148" s="196">
        <f>SUM(P149:P152)</f>
        <v>0</v>
      </c>
      <c r="Q148" s="195"/>
      <c r="R148" s="196">
        <f>SUM(R149:R152)</f>
        <v>0</v>
      </c>
      <c r="S148" s="195"/>
      <c r="T148" s="197">
        <f>SUM(T149:T152)</f>
        <v>0</v>
      </c>
      <c r="AR148" s="198" t="s">
        <v>79</v>
      </c>
      <c r="AT148" s="199" t="s">
        <v>70</v>
      </c>
      <c r="AU148" s="199" t="s">
        <v>79</v>
      </c>
      <c r="AY148" s="198" t="s">
        <v>114</v>
      </c>
      <c r="BK148" s="200">
        <f>SUM(BK149:BK152)</f>
        <v>0</v>
      </c>
    </row>
    <row r="149" s="1" customFormat="1" ht="16.5" customHeight="1">
      <c r="B149" s="37"/>
      <c r="C149" s="203" t="s">
        <v>8</v>
      </c>
      <c r="D149" s="203" t="s">
        <v>117</v>
      </c>
      <c r="E149" s="204" t="s">
        <v>286</v>
      </c>
      <c r="F149" s="205" t="s">
        <v>287</v>
      </c>
      <c r="G149" s="206" t="s">
        <v>214</v>
      </c>
      <c r="H149" s="207">
        <v>9.3599999999999994</v>
      </c>
      <c r="I149" s="208"/>
      <c r="J149" s="207">
        <f>ROUND(I149*H149,2)</f>
        <v>0</v>
      </c>
      <c r="K149" s="205" t="s">
        <v>121</v>
      </c>
      <c r="L149" s="42"/>
      <c r="M149" s="209" t="s">
        <v>18</v>
      </c>
      <c r="N149" s="210" t="s">
        <v>42</v>
      </c>
      <c r="O149" s="78"/>
      <c r="P149" s="211">
        <f>O149*H149</f>
        <v>0</v>
      </c>
      <c r="Q149" s="211">
        <v>0</v>
      </c>
      <c r="R149" s="211">
        <f>Q149*H149</f>
        <v>0</v>
      </c>
      <c r="S149" s="211">
        <v>0</v>
      </c>
      <c r="T149" s="212">
        <f>S149*H149</f>
        <v>0</v>
      </c>
      <c r="AR149" s="16" t="s">
        <v>122</v>
      </c>
      <c r="AT149" s="16" t="s">
        <v>117</v>
      </c>
      <c r="AU149" s="16" t="s">
        <v>81</v>
      </c>
      <c r="AY149" s="16" t="s">
        <v>114</v>
      </c>
      <c r="BE149" s="213">
        <f>IF(N149="základní",J149,0)</f>
        <v>0</v>
      </c>
      <c r="BF149" s="213">
        <f>IF(N149="snížená",J149,0)</f>
        <v>0</v>
      </c>
      <c r="BG149" s="213">
        <f>IF(N149="zákl. přenesená",J149,0)</f>
        <v>0</v>
      </c>
      <c r="BH149" s="213">
        <f>IF(N149="sníž. přenesená",J149,0)</f>
        <v>0</v>
      </c>
      <c r="BI149" s="213">
        <f>IF(N149="nulová",J149,0)</f>
        <v>0</v>
      </c>
      <c r="BJ149" s="16" t="s">
        <v>79</v>
      </c>
      <c r="BK149" s="213">
        <f>ROUND(I149*H149,2)</f>
        <v>0</v>
      </c>
      <c r="BL149" s="16" t="s">
        <v>122</v>
      </c>
      <c r="BM149" s="16" t="s">
        <v>288</v>
      </c>
    </row>
    <row r="150" s="1" customFormat="1">
      <c r="B150" s="37"/>
      <c r="C150" s="38"/>
      <c r="D150" s="214" t="s">
        <v>155</v>
      </c>
      <c r="E150" s="38"/>
      <c r="F150" s="215" t="s">
        <v>289</v>
      </c>
      <c r="G150" s="38"/>
      <c r="H150" s="38"/>
      <c r="I150" s="129"/>
      <c r="J150" s="38"/>
      <c r="K150" s="38"/>
      <c r="L150" s="42"/>
      <c r="M150" s="216"/>
      <c r="N150" s="78"/>
      <c r="O150" s="78"/>
      <c r="P150" s="78"/>
      <c r="Q150" s="78"/>
      <c r="R150" s="78"/>
      <c r="S150" s="78"/>
      <c r="T150" s="79"/>
      <c r="AT150" s="16" t="s">
        <v>155</v>
      </c>
      <c r="AU150" s="16" t="s">
        <v>81</v>
      </c>
    </row>
    <row r="151" s="12" customFormat="1">
      <c r="B151" s="230"/>
      <c r="C151" s="231"/>
      <c r="D151" s="214" t="s">
        <v>217</v>
      </c>
      <c r="E151" s="232" t="s">
        <v>18</v>
      </c>
      <c r="F151" s="233" t="s">
        <v>290</v>
      </c>
      <c r="G151" s="231"/>
      <c r="H151" s="234">
        <v>9.3599999999999994</v>
      </c>
      <c r="I151" s="235"/>
      <c r="J151" s="231"/>
      <c r="K151" s="231"/>
      <c r="L151" s="236"/>
      <c r="M151" s="237"/>
      <c r="N151" s="238"/>
      <c r="O151" s="238"/>
      <c r="P151" s="238"/>
      <c r="Q151" s="238"/>
      <c r="R151" s="238"/>
      <c r="S151" s="238"/>
      <c r="T151" s="239"/>
      <c r="AT151" s="240" t="s">
        <v>217</v>
      </c>
      <c r="AU151" s="240" t="s">
        <v>81</v>
      </c>
      <c r="AV151" s="12" t="s">
        <v>81</v>
      </c>
      <c r="AW151" s="12" t="s">
        <v>32</v>
      </c>
      <c r="AX151" s="12" t="s">
        <v>71</v>
      </c>
      <c r="AY151" s="240" t="s">
        <v>114</v>
      </c>
    </row>
    <row r="152" s="13" customFormat="1">
      <c r="B152" s="241"/>
      <c r="C152" s="242"/>
      <c r="D152" s="214" t="s">
        <v>217</v>
      </c>
      <c r="E152" s="243" t="s">
        <v>18</v>
      </c>
      <c r="F152" s="244" t="s">
        <v>220</v>
      </c>
      <c r="G152" s="242"/>
      <c r="H152" s="245">
        <v>9.3599999999999994</v>
      </c>
      <c r="I152" s="246"/>
      <c r="J152" s="242"/>
      <c r="K152" s="242"/>
      <c r="L152" s="247"/>
      <c r="M152" s="248"/>
      <c r="N152" s="249"/>
      <c r="O152" s="249"/>
      <c r="P152" s="249"/>
      <c r="Q152" s="249"/>
      <c r="R152" s="249"/>
      <c r="S152" s="249"/>
      <c r="T152" s="250"/>
      <c r="AT152" s="251" t="s">
        <v>217</v>
      </c>
      <c r="AU152" s="251" t="s">
        <v>81</v>
      </c>
      <c r="AV152" s="13" t="s">
        <v>122</v>
      </c>
      <c r="AW152" s="13" t="s">
        <v>32</v>
      </c>
      <c r="AX152" s="13" t="s">
        <v>79</v>
      </c>
      <c r="AY152" s="251" t="s">
        <v>114</v>
      </c>
    </row>
    <row r="153" s="10" customFormat="1" ht="22.8" customHeight="1">
      <c r="B153" s="187"/>
      <c r="C153" s="188"/>
      <c r="D153" s="189" t="s">
        <v>70</v>
      </c>
      <c r="E153" s="201" t="s">
        <v>144</v>
      </c>
      <c r="F153" s="201" t="s">
        <v>291</v>
      </c>
      <c r="G153" s="188"/>
      <c r="H153" s="188"/>
      <c r="I153" s="191"/>
      <c r="J153" s="202">
        <f>BK153</f>
        <v>0</v>
      </c>
      <c r="K153" s="188"/>
      <c r="L153" s="193"/>
      <c r="M153" s="194"/>
      <c r="N153" s="195"/>
      <c r="O153" s="195"/>
      <c r="P153" s="196">
        <f>SUM(P154:P160)</f>
        <v>0</v>
      </c>
      <c r="Q153" s="195"/>
      <c r="R153" s="196">
        <f>SUM(R154:R160)</f>
        <v>23.694677099999996</v>
      </c>
      <c r="S153" s="195"/>
      <c r="T153" s="197">
        <f>SUM(T154:T160)</f>
        <v>0</v>
      </c>
      <c r="AR153" s="198" t="s">
        <v>79</v>
      </c>
      <c r="AT153" s="199" t="s">
        <v>70</v>
      </c>
      <c r="AU153" s="199" t="s">
        <v>79</v>
      </c>
      <c r="AY153" s="198" t="s">
        <v>114</v>
      </c>
      <c r="BK153" s="200">
        <f>SUM(BK154:BK160)</f>
        <v>0</v>
      </c>
    </row>
    <row r="154" s="1" customFormat="1" ht="22.5" customHeight="1">
      <c r="B154" s="37"/>
      <c r="C154" s="203" t="s">
        <v>130</v>
      </c>
      <c r="D154" s="203" t="s">
        <v>117</v>
      </c>
      <c r="E154" s="204" t="s">
        <v>292</v>
      </c>
      <c r="F154" s="205" t="s">
        <v>293</v>
      </c>
      <c r="G154" s="206" t="s">
        <v>214</v>
      </c>
      <c r="H154" s="207">
        <v>10.279999999999999</v>
      </c>
      <c r="I154" s="208"/>
      <c r="J154" s="207">
        <f>ROUND(I154*H154,2)</f>
        <v>0</v>
      </c>
      <c r="K154" s="205" t="s">
        <v>121</v>
      </c>
      <c r="L154" s="42"/>
      <c r="M154" s="209" t="s">
        <v>18</v>
      </c>
      <c r="N154" s="210" t="s">
        <v>42</v>
      </c>
      <c r="O154" s="78"/>
      <c r="P154" s="211">
        <f>O154*H154</f>
        <v>0</v>
      </c>
      <c r="Q154" s="211">
        <v>2.2563399999999998</v>
      </c>
      <c r="R154" s="211">
        <f>Q154*H154</f>
        <v>23.195175199999998</v>
      </c>
      <c r="S154" s="211">
        <v>0</v>
      </c>
      <c r="T154" s="212">
        <f>S154*H154</f>
        <v>0</v>
      </c>
      <c r="AR154" s="16" t="s">
        <v>122</v>
      </c>
      <c r="AT154" s="16" t="s">
        <v>117</v>
      </c>
      <c r="AU154" s="16" t="s">
        <v>81</v>
      </c>
      <c r="AY154" s="16" t="s">
        <v>114</v>
      </c>
      <c r="BE154" s="213">
        <f>IF(N154="základní",J154,0)</f>
        <v>0</v>
      </c>
      <c r="BF154" s="213">
        <f>IF(N154="snížená",J154,0)</f>
        <v>0</v>
      </c>
      <c r="BG154" s="213">
        <f>IF(N154="zákl. přenesená",J154,0)</f>
        <v>0</v>
      </c>
      <c r="BH154" s="213">
        <f>IF(N154="sníž. přenesená",J154,0)</f>
        <v>0</v>
      </c>
      <c r="BI154" s="213">
        <f>IF(N154="nulová",J154,0)</f>
        <v>0</v>
      </c>
      <c r="BJ154" s="16" t="s">
        <v>79</v>
      </c>
      <c r="BK154" s="213">
        <f>ROUND(I154*H154,2)</f>
        <v>0</v>
      </c>
      <c r="BL154" s="16" t="s">
        <v>122</v>
      </c>
      <c r="BM154" s="16" t="s">
        <v>294</v>
      </c>
    </row>
    <row r="155" s="12" customFormat="1">
      <c r="B155" s="230"/>
      <c r="C155" s="231"/>
      <c r="D155" s="214" t="s">
        <v>217</v>
      </c>
      <c r="E155" s="232" t="s">
        <v>18</v>
      </c>
      <c r="F155" s="233" t="s">
        <v>295</v>
      </c>
      <c r="G155" s="231"/>
      <c r="H155" s="234">
        <v>10.279999999999999</v>
      </c>
      <c r="I155" s="235"/>
      <c r="J155" s="231"/>
      <c r="K155" s="231"/>
      <c r="L155" s="236"/>
      <c r="M155" s="237"/>
      <c r="N155" s="238"/>
      <c r="O155" s="238"/>
      <c r="P155" s="238"/>
      <c r="Q155" s="238"/>
      <c r="R155" s="238"/>
      <c r="S155" s="238"/>
      <c r="T155" s="239"/>
      <c r="AT155" s="240" t="s">
        <v>217</v>
      </c>
      <c r="AU155" s="240" t="s">
        <v>81</v>
      </c>
      <c r="AV155" s="12" t="s">
        <v>81</v>
      </c>
      <c r="AW155" s="12" t="s">
        <v>32</v>
      </c>
      <c r="AX155" s="12" t="s">
        <v>71</v>
      </c>
      <c r="AY155" s="240" t="s">
        <v>114</v>
      </c>
    </row>
    <row r="156" s="11" customFormat="1">
      <c r="B156" s="220"/>
      <c r="C156" s="221"/>
      <c r="D156" s="214" t="s">
        <v>217</v>
      </c>
      <c r="E156" s="222" t="s">
        <v>18</v>
      </c>
      <c r="F156" s="223" t="s">
        <v>296</v>
      </c>
      <c r="G156" s="221"/>
      <c r="H156" s="222" t="s">
        <v>18</v>
      </c>
      <c r="I156" s="224"/>
      <c r="J156" s="221"/>
      <c r="K156" s="221"/>
      <c r="L156" s="225"/>
      <c r="M156" s="226"/>
      <c r="N156" s="227"/>
      <c r="O156" s="227"/>
      <c r="P156" s="227"/>
      <c r="Q156" s="227"/>
      <c r="R156" s="227"/>
      <c r="S156" s="227"/>
      <c r="T156" s="228"/>
      <c r="AT156" s="229" t="s">
        <v>217</v>
      </c>
      <c r="AU156" s="229" t="s">
        <v>81</v>
      </c>
      <c r="AV156" s="11" t="s">
        <v>79</v>
      </c>
      <c r="AW156" s="11" t="s">
        <v>32</v>
      </c>
      <c r="AX156" s="11" t="s">
        <v>71</v>
      </c>
      <c r="AY156" s="229" t="s">
        <v>114</v>
      </c>
    </row>
    <row r="157" s="13" customFormat="1">
      <c r="B157" s="241"/>
      <c r="C157" s="242"/>
      <c r="D157" s="214" t="s">
        <v>217</v>
      </c>
      <c r="E157" s="243" t="s">
        <v>18</v>
      </c>
      <c r="F157" s="244" t="s">
        <v>220</v>
      </c>
      <c r="G157" s="242"/>
      <c r="H157" s="245">
        <v>10.279999999999999</v>
      </c>
      <c r="I157" s="246"/>
      <c r="J157" s="242"/>
      <c r="K157" s="242"/>
      <c r="L157" s="247"/>
      <c r="M157" s="248"/>
      <c r="N157" s="249"/>
      <c r="O157" s="249"/>
      <c r="P157" s="249"/>
      <c r="Q157" s="249"/>
      <c r="R157" s="249"/>
      <c r="S157" s="249"/>
      <c r="T157" s="250"/>
      <c r="AT157" s="251" t="s">
        <v>217</v>
      </c>
      <c r="AU157" s="251" t="s">
        <v>81</v>
      </c>
      <c r="AV157" s="13" t="s">
        <v>122</v>
      </c>
      <c r="AW157" s="13" t="s">
        <v>32</v>
      </c>
      <c r="AX157" s="13" t="s">
        <v>79</v>
      </c>
      <c r="AY157" s="251" t="s">
        <v>114</v>
      </c>
    </row>
    <row r="158" s="1" customFormat="1" ht="16.5" customHeight="1">
      <c r="B158" s="37"/>
      <c r="C158" s="203" t="s">
        <v>188</v>
      </c>
      <c r="D158" s="203" t="s">
        <v>117</v>
      </c>
      <c r="E158" s="204" t="s">
        <v>297</v>
      </c>
      <c r="F158" s="205" t="s">
        <v>298</v>
      </c>
      <c r="G158" s="206" t="s">
        <v>199</v>
      </c>
      <c r="H158" s="207">
        <v>0.46999999999999997</v>
      </c>
      <c r="I158" s="208"/>
      <c r="J158" s="207">
        <f>ROUND(I158*H158,2)</f>
        <v>0</v>
      </c>
      <c r="K158" s="205" t="s">
        <v>121</v>
      </c>
      <c r="L158" s="42"/>
      <c r="M158" s="209" t="s">
        <v>18</v>
      </c>
      <c r="N158" s="210" t="s">
        <v>42</v>
      </c>
      <c r="O158" s="78"/>
      <c r="P158" s="211">
        <f>O158*H158</f>
        <v>0</v>
      </c>
      <c r="Q158" s="211">
        <v>1.06277</v>
      </c>
      <c r="R158" s="211">
        <f>Q158*H158</f>
        <v>0.49950189999999994</v>
      </c>
      <c r="S158" s="211">
        <v>0</v>
      </c>
      <c r="T158" s="212">
        <f>S158*H158</f>
        <v>0</v>
      </c>
      <c r="AR158" s="16" t="s">
        <v>122</v>
      </c>
      <c r="AT158" s="16" t="s">
        <v>117</v>
      </c>
      <c r="AU158" s="16" t="s">
        <v>81</v>
      </c>
      <c r="AY158" s="16" t="s">
        <v>114</v>
      </c>
      <c r="BE158" s="213">
        <f>IF(N158="základní",J158,0)</f>
        <v>0</v>
      </c>
      <c r="BF158" s="213">
        <f>IF(N158="snížená",J158,0)</f>
        <v>0</v>
      </c>
      <c r="BG158" s="213">
        <f>IF(N158="zákl. přenesená",J158,0)</f>
        <v>0</v>
      </c>
      <c r="BH158" s="213">
        <f>IF(N158="sníž. přenesená",J158,0)</f>
        <v>0</v>
      </c>
      <c r="BI158" s="213">
        <f>IF(N158="nulová",J158,0)</f>
        <v>0</v>
      </c>
      <c r="BJ158" s="16" t="s">
        <v>79</v>
      </c>
      <c r="BK158" s="213">
        <f>ROUND(I158*H158,2)</f>
        <v>0</v>
      </c>
      <c r="BL158" s="16" t="s">
        <v>122</v>
      </c>
      <c r="BM158" s="16" t="s">
        <v>299</v>
      </c>
    </row>
    <row r="159" s="12" customFormat="1">
      <c r="B159" s="230"/>
      <c r="C159" s="231"/>
      <c r="D159" s="214" t="s">
        <v>217</v>
      </c>
      <c r="E159" s="232" t="s">
        <v>18</v>
      </c>
      <c r="F159" s="233" t="s">
        <v>300</v>
      </c>
      <c r="G159" s="231"/>
      <c r="H159" s="234">
        <v>0.46999999999999997</v>
      </c>
      <c r="I159" s="235"/>
      <c r="J159" s="231"/>
      <c r="K159" s="231"/>
      <c r="L159" s="236"/>
      <c r="M159" s="237"/>
      <c r="N159" s="238"/>
      <c r="O159" s="238"/>
      <c r="P159" s="238"/>
      <c r="Q159" s="238"/>
      <c r="R159" s="238"/>
      <c r="S159" s="238"/>
      <c r="T159" s="239"/>
      <c r="AT159" s="240" t="s">
        <v>217</v>
      </c>
      <c r="AU159" s="240" t="s">
        <v>81</v>
      </c>
      <c r="AV159" s="12" t="s">
        <v>81</v>
      </c>
      <c r="AW159" s="12" t="s">
        <v>32</v>
      </c>
      <c r="AX159" s="12" t="s">
        <v>71</v>
      </c>
      <c r="AY159" s="240" t="s">
        <v>114</v>
      </c>
    </row>
    <row r="160" s="13" customFormat="1">
      <c r="B160" s="241"/>
      <c r="C160" s="242"/>
      <c r="D160" s="214" t="s">
        <v>217</v>
      </c>
      <c r="E160" s="243" t="s">
        <v>18</v>
      </c>
      <c r="F160" s="244" t="s">
        <v>220</v>
      </c>
      <c r="G160" s="242"/>
      <c r="H160" s="245">
        <v>0.46999999999999997</v>
      </c>
      <c r="I160" s="246"/>
      <c r="J160" s="242"/>
      <c r="K160" s="242"/>
      <c r="L160" s="247"/>
      <c r="M160" s="248"/>
      <c r="N160" s="249"/>
      <c r="O160" s="249"/>
      <c r="P160" s="249"/>
      <c r="Q160" s="249"/>
      <c r="R160" s="249"/>
      <c r="S160" s="249"/>
      <c r="T160" s="250"/>
      <c r="AT160" s="251" t="s">
        <v>217</v>
      </c>
      <c r="AU160" s="251" t="s">
        <v>81</v>
      </c>
      <c r="AV160" s="13" t="s">
        <v>122</v>
      </c>
      <c r="AW160" s="13" t="s">
        <v>32</v>
      </c>
      <c r="AX160" s="13" t="s">
        <v>79</v>
      </c>
      <c r="AY160" s="251" t="s">
        <v>114</v>
      </c>
    </row>
    <row r="161" s="10" customFormat="1" ht="22.8" customHeight="1">
      <c r="B161" s="187"/>
      <c r="C161" s="188"/>
      <c r="D161" s="189" t="s">
        <v>70</v>
      </c>
      <c r="E161" s="201" t="s">
        <v>157</v>
      </c>
      <c r="F161" s="201" t="s">
        <v>301</v>
      </c>
      <c r="G161" s="188"/>
      <c r="H161" s="188"/>
      <c r="I161" s="191"/>
      <c r="J161" s="202">
        <f>BK161</f>
        <v>0</v>
      </c>
      <c r="K161" s="188"/>
      <c r="L161" s="193"/>
      <c r="M161" s="194"/>
      <c r="N161" s="195"/>
      <c r="O161" s="195"/>
      <c r="P161" s="196">
        <f>SUM(P162:P185)</f>
        <v>0</v>
      </c>
      <c r="Q161" s="195"/>
      <c r="R161" s="196">
        <f>SUM(R162:R185)</f>
        <v>0</v>
      </c>
      <c r="S161" s="195"/>
      <c r="T161" s="197">
        <f>SUM(T162:T185)</f>
        <v>57.551249999999996</v>
      </c>
      <c r="AR161" s="198" t="s">
        <v>79</v>
      </c>
      <c r="AT161" s="199" t="s">
        <v>70</v>
      </c>
      <c r="AU161" s="199" t="s">
        <v>79</v>
      </c>
      <c r="AY161" s="198" t="s">
        <v>114</v>
      </c>
      <c r="BK161" s="200">
        <f>SUM(BK162:BK185)</f>
        <v>0</v>
      </c>
    </row>
    <row r="162" s="1" customFormat="1" ht="16.5" customHeight="1">
      <c r="B162" s="37"/>
      <c r="C162" s="203" t="s">
        <v>192</v>
      </c>
      <c r="D162" s="203" t="s">
        <v>117</v>
      </c>
      <c r="E162" s="204" t="s">
        <v>302</v>
      </c>
      <c r="F162" s="205" t="s">
        <v>303</v>
      </c>
      <c r="G162" s="206" t="s">
        <v>214</v>
      </c>
      <c r="H162" s="207">
        <v>10.279999999999999</v>
      </c>
      <c r="I162" s="208"/>
      <c r="J162" s="207">
        <f>ROUND(I162*H162,2)</f>
        <v>0</v>
      </c>
      <c r="K162" s="205" t="s">
        <v>121</v>
      </c>
      <c r="L162" s="42"/>
      <c r="M162" s="209" t="s">
        <v>18</v>
      </c>
      <c r="N162" s="210" t="s">
        <v>42</v>
      </c>
      <c r="O162" s="78"/>
      <c r="P162" s="211">
        <f>O162*H162</f>
        <v>0</v>
      </c>
      <c r="Q162" s="211">
        <v>0</v>
      </c>
      <c r="R162" s="211">
        <f>Q162*H162</f>
        <v>0</v>
      </c>
      <c r="S162" s="211">
        <v>2.2000000000000002</v>
      </c>
      <c r="T162" s="212">
        <f>S162*H162</f>
        <v>22.616</v>
      </c>
      <c r="AR162" s="16" t="s">
        <v>122</v>
      </c>
      <c r="AT162" s="16" t="s">
        <v>117</v>
      </c>
      <c r="AU162" s="16" t="s">
        <v>81</v>
      </c>
      <c r="AY162" s="16" t="s">
        <v>114</v>
      </c>
      <c r="BE162" s="213">
        <f>IF(N162="základní",J162,0)</f>
        <v>0</v>
      </c>
      <c r="BF162" s="213">
        <f>IF(N162="snížená",J162,0)</f>
        <v>0</v>
      </c>
      <c r="BG162" s="213">
        <f>IF(N162="zákl. přenesená",J162,0)</f>
        <v>0</v>
      </c>
      <c r="BH162" s="213">
        <f>IF(N162="sníž. přenesená",J162,0)</f>
        <v>0</v>
      </c>
      <c r="BI162" s="213">
        <f>IF(N162="nulová",J162,0)</f>
        <v>0</v>
      </c>
      <c r="BJ162" s="16" t="s">
        <v>79</v>
      </c>
      <c r="BK162" s="213">
        <f>ROUND(I162*H162,2)</f>
        <v>0</v>
      </c>
      <c r="BL162" s="16" t="s">
        <v>122</v>
      </c>
      <c r="BM162" s="16" t="s">
        <v>304</v>
      </c>
    </row>
    <row r="163" s="11" customFormat="1">
      <c r="B163" s="220"/>
      <c r="C163" s="221"/>
      <c r="D163" s="214" t="s">
        <v>217</v>
      </c>
      <c r="E163" s="222" t="s">
        <v>18</v>
      </c>
      <c r="F163" s="223" t="s">
        <v>305</v>
      </c>
      <c r="G163" s="221"/>
      <c r="H163" s="222" t="s">
        <v>18</v>
      </c>
      <c r="I163" s="224"/>
      <c r="J163" s="221"/>
      <c r="K163" s="221"/>
      <c r="L163" s="225"/>
      <c r="M163" s="226"/>
      <c r="N163" s="227"/>
      <c r="O163" s="227"/>
      <c r="P163" s="227"/>
      <c r="Q163" s="227"/>
      <c r="R163" s="227"/>
      <c r="S163" s="227"/>
      <c r="T163" s="228"/>
      <c r="AT163" s="229" t="s">
        <v>217</v>
      </c>
      <c r="AU163" s="229" t="s">
        <v>81</v>
      </c>
      <c r="AV163" s="11" t="s">
        <v>79</v>
      </c>
      <c r="AW163" s="11" t="s">
        <v>32</v>
      </c>
      <c r="AX163" s="11" t="s">
        <v>71</v>
      </c>
      <c r="AY163" s="229" t="s">
        <v>114</v>
      </c>
    </row>
    <row r="164" s="12" customFormat="1">
      <c r="B164" s="230"/>
      <c r="C164" s="231"/>
      <c r="D164" s="214" t="s">
        <v>217</v>
      </c>
      <c r="E164" s="232" t="s">
        <v>18</v>
      </c>
      <c r="F164" s="233" t="s">
        <v>306</v>
      </c>
      <c r="G164" s="231"/>
      <c r="H164" s="234">
        <v>4.0300000000000002</v>
      </c>
      <c r="I164" s="235"/>
      <c r="J164" s="231"/>
      <c r="K164" s="231"/>
      <c r="L164" s="236"/>
      <c r="M164" s="237"/>
      <c r="N164" s="238"/>
      <c r="O164" s="238"/>
      <c r="P164" s="238"/>
      <c r="Q164" s="238"/>
      <c r="R164" s="238"/>
      <c r="S164" s="238"/>
      <c r="T164" s="239"/>
      <c r="AT164" s="240" t="s">
        <v>217</v>
      </c>
      <c r="AU164" s="240" t="s">
        <v>81</v>
      </c>
      <c r="AV164" s="12" t="s">
        <v>81</v>
      </c>
      <c r="AW164" s="12" t="s">
        <v>32</v>
      </c>
      <c r="AX164" s="12" t="s">
        <v>71</v>
      </c>
      <c r="AY164" s="240" t="s">
        <v>114</v>
      </c>
    </row>
    <row r="165" s="11" customFormat="1">
      <c r="B165" s="220"/>
      <c r="C165" s="221"/>
      <c r="D165" s="214" t="s">
        <v>217</v>
      </c>
      <c r="E165" s="222" t="s">
        <v>18</v>
      </c>
      <c r="F165" s="223" t="s">
        <v>307</v>
      </c>
      <c r="G165" s="221"/>
      <c r="H165" s="222" t="s">
        <v>18</v>
      </c>
      <c r="I165" s="224"/>
      <c r="J165" s="221"/>
      <c r="K165" s="221"/>
      <c r="L165" s="225"/>
      <c r="M165" s="226"/>
      <c r="N165" s="227"/>
      <c r="O165" s="227"/>
      <c r="P165" s="227"/>
      <c r="Q165" s="227"/>
      <c r="R165" s="227"/>
      <c r="S165" s="227"/>
      <c r="T165" s="228"/>
      <c r="AT165" s="229" t="s">
        <v>217</v>
      </c>
      <c r="AU165" s="229" t="s">
        <v>81</v>
      </c>
      <c r="AV165" s="11" t="s">
        <v>79</v>
      </c>
      <c r="AW165" s="11" t="s">
        <v>32</v>
      </c>
      <c r="AX165" s="11" t="s">
        <v>71</v>
      </c>
      <c r="AY165" s="229" t="s">
        <v>114</v>
      </c>
    </row>
    <row r="166" s="12" customFormat="1">
      <c r="B166" s="230"/>
      <c r="C166" s="231"/>
      <c r="D166" s="214" t="s">
        <v>217</v>
      </c>
      <c r="E166" s="232" t="s">
        <v>18</v>
      </c>
      <c r="F166" s="233" t="s">
        <v>308</v>
      </c>
      <c r="G166" s="231"/>
      <c r="H166" s="234">
        <v>1.26</v>
      </c>
      <c r="I166" s="235"/>
      <c r="J166" s="231"/>
      <c r="K166" s="231"/>
      <c r="L166" s="236"/>
      <c r="M166" s="237"/>
      <c r="N166" s="238"/>
      <c r="O166" s="238"/>
      <c r="P166" s="238"/>
      <c r="Q166" s="238"/>
      <c r="R166" s="238"/>
      <c r="S166" s="238"/>
      <c r="T166" s="239"/>
      <c r="AT166" s="240" t="s">
        <v>217</v>
      </c>
      <c r="AU166" s="240" t="s">
        <v>81</v>
      </c>
      <c r="AV166" s="12" t="s">
        <v>81</v>
      </c>
      <c r="AW166" s="12" t="s">
        <v>32</v>
      </c>
      <c r="AX166" s="12" t="s">
        <v>71</v>
      </c>
      <c r="AY166" s="240" t="s">
        <v>114</v>
      </c>
    </row>
    <row r="167" s="11" customFormat="1">
      <c r="B167" s="220"/>
      <c r="C167" s="221"/>
      <c r="D167" s="214" t="s">
        <v>217</v>
      </c>
      <c r="E167" s="222" t="s">
        <v>18</v>
      </c>
      <c r="F167" s="223" t="s">
        <v>309</v>
      </c>
      <c r="G167" s="221"/>
      <c r="H167" s="222" t="s">
        <v>18</v>
      </c>
      <c r="I167" s="224"/>
      <c r="J167" s="221"/>
      <c r="K167" s="221"/>
      <c r="L167" s="225"/>
      <c r="M167" s="226"/>
      <c r="N167" s="227"/>
      <c r="O167" s="227"/>
      <c r="P167" s="227"/>
      <c r="Q167" s="227"/>
      <c r="R167" s="227"/>
      <c r="S167" s="227"/>
      <c r="T167" s="228"/>
      <c r="AT167" s="229" t="s">
        <v>217</v>
      </c>
      <c r="AU167" s="229" t="s">
        <v>81</v>
      </c>
      <c r="AV167" s="11" t="s">
        <v>79</v>
      </c>
      <c r="AW167" s="11" t="s">
        <v>32</v>
      </c>
      <c r="AX167" s="11" t="s">
        <v>71</v>
      </c>
      <c r="AY167" s="229" t="s">
        <v>114</v>
      </c>
    </row>
    <row r="168" s="12" customFormat="1">
      <c r="B168" s="230"/>
      <c r="C168" s="231"/>
      <c r="D168" s="214" t="s">
        <v>217</v>
      </c>
      <c r="E168" s="232" t="s">
        <v>18</v>
      </c>
      <c r="F168" s="233" t="s">
        <v>310</v>
      </c>
      <c r="G168" s="231"/>
      <c r="H168" s="234">
        <v>3.3599999999999999</v>
      </c>
      <c r="I168" s="235"/>
      <c r="J168" s="231"/>
      <c r="K168" s="231"/>
      <c r="L168" s="236"/>
      <c r="M168" s="237"/>
      <c r="N168" s="238"/>
      <c r="O168" s="238"/>
      <c r="P168" s="238"/>
      <c r="Q168" s="238"/>
      <c r="R168" s="238"/>
      <c r="S168" s="238"/>
      <c r="T168" s="239"/>
      <c r="AT168" s="240" t="s">
        <v>217</v>
      </c>
      <c r="AU168" s="240" t="s">
        <v>81</v>
      </c>
      <c r="AV168" s="12" t="s">
        <v>81</v>
      </c>
      <c r="AW168" s="12" t="s">
        <v>32</v>
      </c>
      <c r="AX168" s="12" t="s">
        <v>71</v>
      </c>
      <c r="AY168" s="240" t="s">
        <v>114</v>
      </c>
    </row>
    <row r="169" s="11" customFormat="1">
      <c r="B169" s="220"/>
      <c r="C169" s="221"/>
      <c r="D169" s="214" t="s">
        <v>217</v>
      </c>
      <c r="E169" s="222" t="s">
        <v>18</v>
      </c>
      <c r="F169" s="223" t="s">
        <v>311</v>
      </c>
      <c r="G169" s="221"/>
      <c r="H169" s="222" t="s">
        <v>18</v>
      </c>
      <c r="I169" s="224"/>
      <c r="J169" s="221"/>
      <c r="K169" s="221"/>
      <c r="L169" s="225"/>
      <c r="M169" s="226"/>
      <c r="N169" s="227"/>
      <c r="O169" s="227"/>
      <c r="P169" s="227"/>
      <c r="Q169" s="227"/>
      <c r="R169" s="227"/>
      <c r="S169" s="227"/>
      <c r="T169" s="228"/>
      <c r="AT169" s="229" t="s">
        <v>217</v>
      </c>
      <c r="AU169" s="229" t="s">
        <v>81</v>
      </c>
      <c r="AV169" s="11" t="s">
        <v>79</v>
      </c>
      <c r="AW169" s="11" t="s">
        <v>32</v>
      </c>
      <c r="AX169" s="11" t="s">
        <v>71</v>
      </c>
      <c r="AY169" s="229" t="s">
        <v>114</v>
      </c>
    </row>
    <row r="170" s="12" customFormat="1">
      <c r="B170" s="230"/>
      <c r="C170" s="231"/>
      <c r="D170" s="214" t="s">
        <v>217</v>
      </c>
      <c r="E170" s="232" t="s">
        <v>18</v>
      </c>
      <c r="F170" s="233" t="s">
        <v>312</v>
      </c>
      <c r="G170" s="231"/>
      <c r="H170" s="234">
        <v>1.6299999999999999</v>
      </c>
      <c r="I170" s="235"/>
      <c r="J170" s="231"/>
      <c r="K170" s="231"/>
      <c r="L170" s="236"/>
      <c r="M170" s="237"/>
      <c r="N170" s="238"/>
      <c r="O170" s="238"/>
      <c r="P170" s="238"/>
      <c r="Q170" s="238"/>
      <c r="R170" s="238"/>
      <c r="S170" s="238"/>
      <c r="T170" s="239"/>
      <c r="AT170" s="240" t="s">
        <v>217</v>
      </c>
      <c r="AU170" s="240" t="s">
        <v>81</v>
      </c>
      <c r="AV170" s="12" t="s">
        <v>81</v>
      </c>
      <c r="AW170" s="12" t="s">
        <v>32</v>
      </c>
      <c r="AX170" s="12" t="s">
        <v>71</v>
      </c>
      <c r="AY170" s="240" t="s">
        <v>114</v>
      </c>
    </row>
    <row r="171" s="13" customFormat="1">
      <c r="B171" s="241"/>
      <c r="C171" s="242"/>
      <c r="D171" s="214" t="s">
        <v>217</v>
      </c>
      <c r="E171" s="243" t="s">
        <v>18</v>
      </c>
      <c r="F171" s="244" t="s">
        <v>220</v>
      </c>
      <c r="G171" s="242"/>
      <c r="H171" s="245">
        <v>10.280000000000001</v>
      </c>
      <c r="I171" s="246"/>
      <c r="J171" s="242"/>
      <c r="K171" s="242"/>
      <c r="L171" s="247"/>
      <c r="M171" s="248"/>
      <c r="N171" s="249"/>
      <c r="O171" s="249"/>
      <c r="P171" s="249"/>
      <c r="Q171" s="249"/>
      <c r="R171" s="249"/>
      <c r="S171" s="249"/>
      <c r="T171" s="250"/>
      <c r="AT171" s="251" t="s">
        <v>217</v>
      </c>
      <c r="AU171" s="251" t="s">
        <v>81</v>
      </c>
      <c r="AV171" s="13" t="s">
        <v>122</v>
      </c>
      <c r="AW171" s="13" t="s">
        <v>32</v>
      </c>
      <c r="AX171" s="13" t="s">
        <v>79</v>
      </c>
      <c r="AY171" s="251" t="s">
        <v>114</v>
      </c>
    </row>
    <row r="172" s="1" customFormat="1" ht="16.5" customHeight="1">
      <c r="B172" s="37"/>
      <c r="C172" s="203" t="s">
        <v>196</v>
      </c>
      <c r="D172" s="203" t="s">
        <v>117</v>
      </c>
      <c r="E172" s="204" t="s">
        <v>302</v>
      </c>
      <c r="F172" s="205" t="s">
        <v>303</v>
      </c>
      <c r="G172" s="206" t="s">
        <v>214</v>
      </c>
      <c r="H172" s="207">
        <v>15.42</v>
      </c>
      <c r="I172" s="208"/>
      <c r="J172" s="207">
        <f>ROUND(I172*H172,2)</f>
        <v>0</v>
      </c>
      <c r="K172" s="205" t="s">
        <v>121</v>
      </c>
      <c r="L172" s="42"/>
      <c r="M172" s="209" t="s">
        <v>18</v>
      </c>
      <c r="N172" s="210" t="s">
        <v>42</v>
      </c>
      <c r="O172" s="78"/>
      <c r="P172" s="211">
        <f>O172*H172</f>
        <v>0</v>
      </c>
      <c r="Q172" s="211">
        <v>0</v>
      </c>
      <c r="R172" s="211">
        <f>Q172*H172</f>
        <v>0</v>
      </c>
      <c r="S172" s="211">
        <v>2.2000000000000002</v>
      </c>
      <c r="T172" s="212">
        <f>S172*H172</f>
        <v>33.923999999999999</v>
      </c>
      <c r="AR172" s="16" t="s">
        <v>122</v>
      </c>
      <c r="AT172" s="16" t="s">
        <v>117</v>
      </c>
      <c r="AU172" s="16" t="s">
        <v>81</v>
      </c>
      <c r="AY172" s="16" t="s">
        <v>114</v>
      </c>
      <c r="BE172" s="213">
        <f>IF(N172="základní",J172,0)</f>
        <v>0</v>
      </c>
      <c r="BF172" s="213">
        <f>IF(N172="snížená",J172,0)</f>
        <v>0</v>
      </c>
      <c r="BG172" s="213">
        <f>IF(N172="zákl. přenesená",J172,0)</f>
        <v>0</v>
      </c>
      <c r="BH172" s="213">
        <f>IF(N172="sníž. přenesená",J172,0)</f>
        <v>0</v>
      </c>
      <c r="BI172" s="213">
        <f>IF(N172="nulová",J172,0)</f>
        <v>0</v>
      </c>
      <c r="BJ172" s="16" t="s">
        <v>79</v>
      </c>
      <c r="BK172" s="213">
        <f>ROUND(I172*H172,2)</f>
        <v>0</v>
      </c>
      <c r="BL172" s="16" t="s">
        <v>122</v>
      </c>
      <c r="BM172" s="16" t="s">
        <v>313</v>
      </c>
    </row>
    <row r="173" s="11" customFormat="1">
      <c r="B173" s="220"/>
      <c r="C173" s="221"/>
      <c r="D173" s="214" t="s">
        <v>217</v>
      </c>
      <c r="E173" s="222" t="s">
        <v>18</v>
      </c>
      <c r="F173" s="223" t="s">
        <v>314</v>
      </c>
      <c r="G173" s="221"/>
      <c r="H173" s="222" t="s">
        <v>18</v>
      </c>
      <c r="I173" s="224"/>
      <c r="J173" s="221"/>
      <c r="K173" s="221"/>
      <c r="L173" s="225"/>
      <c r="M173" s="226"/>
      <c r="N173" s="227"/>
      <c r="O173" s="227"/>
      <c r="P173" s="227"/>
      <c r="Q173" s="227"/>
      <c r="R173" s="227"/>
      <c r="S173" s="227"/>
      <c r="T173" s="228"/>
      <c r="AT173" s="229" t="s">
        <v>217</v>
      </c>
      <c r="AU173" s="229" t="s">
        <v>81</v>
      </c>
      <c r="AV173" s="11" t="s">
        <v>79</v>
      </c>
      <c r="AW173" s="11" t="s">
        <v>32</v>
      </c>
      <c r="AX173" s="11" t="s">
        <v>71</v>
      </c>
      <c r="AY173" s="229" t="s">
        <v>114</v>
      </c>
    </row>
    <row r="174" s="12" customFormat="1">
      <c r="B174" s="230"/>
      <c r="C174" s="231"/>
      <c r="D174" s="214" t="s">
        <v>217</v>
      </c>
      <c r="E174" s="232" t="s">
        <v>18</v>
      </c>
      <c r="F174" s="233" t="s">
        <v>315</v>
      </c>
      <c r="G174" s="231"/>
      <c r="H174" s="234">
        <v>5.3799999999999999</v>
      </c>
      <c r="I174" s="235"/>
      <c r="J174" s="231"/>
      <c r="K174" s="231"/>
      <c r="L174" s="236"/>
      <c r="M174" s="237"/>
      <c r="N174" s="238"/>
      <c r="O174" s="238"/>
      <c r="P174" s="238"/>
      <c r="Q174" s="238"/>
      <c r="R174" s="238"/>
      <c r="S174" s="238"/>
      <c r="T174" s="239"/>
      <c r="AT174" s="240" t="s">
        <v>217</v>
      </c>
      <c r="AU174" s="240" t="s">
        <v>81</v>
      </c>
      <c r="AV174" s="12" t="s">
        <v>81</v>
      </c>
      <c r="AW174" s="12" t="s">
        <v>32</v>
      </c>
      <c r="AX174" s="12" t="s">
        <v>71</v>
      </c>
      <c r="AY174" s="240" t="s">
        <v>114</v>
      </c>
    </row>
    <row r="175" s="12" customFormat="1">
      <c r="B175" s="230"/>
      <c r="C175" s="231"/>
      <c r="D175" s="214" t="s">
        <v>217</v>
      </c>
      <c r="E175" s="232" t="s">
        <v>18</v>
      </c>
      <c r="F175" s="233" t="s">
        <v>316</v>
      </c>
      <c r="G175" s="231"/>
      <c r="H175" s="234">
        <v>1.6799999999999999</v>
      </c>
      <c r="I175" s="235"/>
      <c r="J175" s="231"/>
      <c r="K175" s="231"/>
      <c r="L175" s="236"/>
      <c r="M175" s="237"/>
      <c r="N175" s="238"/>
      <c r="O175" s="238"/>
      <c r="P175" s="238"/>
      <c r="Q175" s="238"/>
      <c r="R175" s="238"/>
      <c r="S175" s="238"/>
      <c r="T175" s="239"/>
      <c r="AT175" s="240" t="s">
        <v>217</v>
      </c>
      <c r="AU175" s="240" t="s">
        <v>81</v>
      </c>
      <c r="AV175" s="12" t="s">
        <v>81</v>
      </c>
      <c r="AW175" s="12" t="s">
        <v>32</v>
      </c>
      <c r="AX175" s="12" t="s">
        <v>71</v>
      </c>
      <c r="AY175" s="240" t="s">
        <v>114</v>
      </c>
    </row>
    <row r="176" s="12" customFormat="1">
      <c r="B176" s="230"/>
      <c r="C176" s="231"/>
      <c r="D176" s="214" t="s">
        <v>217</v>
      </c>
      <c r="E176" s="232" t="s">
        <v>18</v>
      </c>
      <c r="F176" s="233" t="s">
        <v>317</v>
      </c>
      <c r="G176" s="231"/>
      <c r="H176" s="234">
        <v>4.4800000000000004</v>
      </c>
      <c r="I176" s="235"/>
      <c r="J176" s="231"/>
      <c r="K176" s="231"/>
      <c r="L176" s="236"/>
      <c r="M176" s="237"/>
      <c r="N176" s="238"/>
      <c r="O176" s="238"/>
      <c r="P176" s="238"/>
      <c r="Q176" s="238"/>
      <c r="R176" s="238"/>
      <c r="S176" s="238"/>
      <c r="T176" s="239"/>
      <c r="AT176" s="240" t="s">
        <v>217</v>
      </c>
      <c r="AU176" s="240" t="s">
        <v>81</v>
      </c>
      <c r="AV176" s="12" t="s">
        <v>81</v>
      </c>
      <c r="AW176" s="12" t="s">
        <v>32</v>
      </c>
      <c r="AX176" s="12" t="s">
        <v>71</v>
      </c>
      <c r="AY176" s="240" t="s">
        <v>114</v>
      </c>
    </row>
    <row r="177" s="12" customFormat="1">
      <c r="B177" s="230"/>
      <c r="C177" s="231"/>
      <c r="D177" s="214" t="s">
        <v>217</v>
      </c>
      <c r="E177" s="232" t="s">
        <v>18</v>
      </c>
      <c r="F177" s="233" t="s">
        <v>318</v>
      </c>
      <c r="G177" s="231"/>
      <c r="H177" s="234">
        <v>2.1800000000000002</v>
      </c>
      <c r="I177" s="235"/>
      <c r="J177" s="231"/>
      <c r="K177" s="231"/>
      <c r="L177" s="236"/>
      <c r="M177" s="237"/>
      <c r="N177" s="238"/>
      <c r="O177" s="238"/>
      <c r="P177" s="238"/>
      <c r="Q177" s="238"/>
      <c r="R177" s="238"/>
      <c r="S177" s="238"/>
      <c r="T177" s="239"/>
      <c r="AT177" s="240" t="s">
        <v>217</v>
      </c>
      <c r="AU177" s="240" t="s">
        <v>81</v>
      </c>
      <c r="AV177" s="12" t="s">
        <v>81</v>
      </c>
      <c r="AW177" s="12" t="s">
        <v>32</v>
      </c>
      <c r="AX177" s="12" t="s">
        <v>71</v>
      </c>
      <c r="AY177" s="240" t="s">
        <v>114</v>
      </c>
    </row>
    <row r="178" s="12" customFormat="1">
      <c r="B178" s="230"/>
      <c r="C178" s="231"/>
      <c r="D178" s="214" t="s">
        <v>217</v>
      </c>
      <c r="E178" s="232" t="s">
        <v>18</v>
      </c>
      <c r="F178" s="233" t="s">
        <v>319</v>
      </c>
      <c r="G178" s="231"/>
      <c r="H178" s="234">
        <v>1.7</v>
      </c>
      <c r="I178" s="235"/>
      <c r="J178" s="231"/>
      <c r="K178" s="231"/>
      <c r="L178" s="236"/>
      <c r="M178" s="237"/>
      <c r="N178" s="238"/>
      <c r="O178" s="238"/>
      <c r="P178" s="238"/>
      <c r="Q178" s="238"/>
      <c r="R178" s="238"/>
      <c r="S178" s="238"/>
      <c r="T178" s="239"/>
      <c r="AT178" s="240" t="s">
        <v>217</v>
      </c>
      <c r="AU178" s="240" t="s">
        <v>81</v>
      </c>
      <c r="AV178" s="12" t="s">
        <v>81</v>
      </c>
      <c r="AW178" s="12" t="s">
        <v>32</v>
      </c>
      <c r="AX178" s="12" t="s">
        <v>71</v>
      </c>
      <c r="AY178" s="240" t="s">
        <v>114</v>
      </c>
    </row>
    <row r="179" s="11" customFormat="1">
      <c r="B179" s="220"/>
      <c r="C179" s="221"/>
      <c r="D179" s="214" t="s">
        <v>217</v>
      </c>
      <c r="E179" s="222" t="s">
        <v>18</v>
      </c>
      <c r="F179" s="223" t="s">
        <v>320</v>
      </c>
      <c r="G179" s="221"/>
      <c r="H179" s="222" t="s">
        <v>18</v>
      </c>
      <c r="I179" s="224"/>
      <c r="J179" s="221"/>
      <c r="K179" s="221"/>
      <c r="L179" s="225"/>
      <c r="M179" s="226"/>
      <c r="N179" s="227"/>
      <c r="O179" s="227"/>
      <c r="P179" s="227"/>
      <c r="Q179" s="227"/>
      <c r="R179" s="227"/>
      <c r="S179" s="227"/>
      <c r="T179" s="228"/>
      <c r="AT179" s="229" t="s">
        <v>217</v>
      </c>
      <c r="AU179" s="229" t="s">
        <v>81</v>
      </c>
      <c r="AV179" s="11" t="s">
        <v>79</v>
      </c>
      <c r="AW179" s="11" t="s">
        <v>32</v>
      </c>
      <c r="AX179" s="11" t="s">
        <v>71</v>
      </c>
      <c r="AY179" s="229" t="s">
        <v>114</v>
      </c>
    </row>
    <row r="180" s="13" customFormat="1">
      <c r="B180" s="241"/>
      <c r="C180" s="242"/>
      <c r="D180" s="214" t="s">
        <v>217</v>
      </c>
      <c r="E180" s="243" t="s">
        <v>18</v>
      </c>
      <c r="F180" s="244" t="s">
        <v>220</v>
      </c>
      <c r="G180" s="242"/>
      <c r="H180" s="245">
        <v>15.419999999999998</v>
      </c>
      <c r="I180" s="246"/>
      <c r="J180" s="242"/>
      <c r="K180" s="242"/>
      <c r="L180" s="247"/>
      <c r="M180" s="248"/>
      <c r="N180" s="249"/>
      <c r="O180" s="249"/>
      <c r="P180" s="249"/>
      <c r="Q180" s="249"/>
      <c r="R180" s="249"/>
      <c r="S180" s="249"/>
      <c r="T180" s="250"/>
      <c r="AT180" s="251" t="s">
        <v>217</v>
      </c>
      <c r="AU180" s="251" t="s">
        <v>81</v>
      </c>
      <c r="AV180" s="13" t="s">
        <v>122</v>
      </c>
      <c r="AW180" s="13" t="s">
        <v>32</v>
      </c>
      <c r="AX180" s="13" t="s">
        <v>79</v>
      </c>
      <c r="AY180" s="251" t="s">
        <v>114</v>
      </c>
    </row>
    <row r="181" s="1" customFormat="1" ht="16.5" customHeight="1">
      <c r="B181" s="37"/>
      <c r="C181" s="203" t="s">
        <v>321</v>
      </c>
      <c r="D181" s="203" t="s">
        <v>117</v>
      </c>
      <c r="E181" s="204" t="s">
        <v>322</v>
      </c>
      <c r="F181" s="205" t="s">
        <v>323</v>
      </c>
      <c r="G181" s="206" t="s">
        <v>214</v>
      </c>
      <c r="H181" s="207">
        <v>10.25</v>
      </c>
      <c r="I181" s="208"/>
      <c r="J181" s="207">
        <f>ROUND(I181*H181,2)</f>
        <v>0</v>
      </c>
      <c r="K181" s="205" t="s">
        <v>121</v>
      </c>
      <c r="L181" s="42"/>
      <c r="M181" s="209" t="s">
        <v>18</v>
      </c>
      <c r="N181" s="210" t="s">
        <v>42</v>
      </c>
      <c r="O181" s="78"/>
      <c r="P181" s="211">
        <f>O181*H181</f>
        <v>0</v>
      </c>
      <c r="Q181" s="211">
        <v>0</v>
      </c>
      <c r="R181" s="211">
        <f>Q181*H181</f>
        <v>0</v>
      </c>
      <c r="S181" s="211">
        <v>0.029000000000000001</v>
      </c>
      <c r="T181" s="212">
        <f>S181*H181</f>
        <v>0.29725000000000001</v>
      </c>
      <c r="AR181" s="16" t="s">
        <v>122</v>
      </c>
      <c r="AT181" s="16" t="s">
        <v>117</v>
      </c>
      <c r="AU181" s="16" t="s">
        <v>81</v>
      </c>
      <c r="AY181" s="16" t="s">
        <v>114</v>
      </c>
      <c r="BE181" s="213">
        <f>IF(N181="základní",J181,0)</f>
        <v>0</v>
      </c>
      <c r="BF181" s="213">
        <f>IF(N181="snížená",J181,0)</f>
        <v>0</v>
      </c>
      <c r="BG181" s="213">
        <f>IF(N181="zákl. přenesená",J181,0)</f>
        <v>0</v>
      </c>
      <c r="BH181" s="213">
        <f>IF(N181="sníž. přenesená",J181,0)</f>
        <v>0</v>
      </c>
      <c r="BI181" s="213">
        <f>IF(N181="nulová",J181,0)</f>
        <v>0</v>
      </c>
      <c r="BJ181" s="16" t="s">
        <v>79</v>
      </c>
      <c r="BK181" s="213">
        <f>ROUND(I181*H181,2)</f>
        <v>0</v>
      </c>
      <c r="BL181" s="16" t="s">
        <v>122</v>
      </c>
      <c r="BM181" s="16" t="s">
        <v>324</v>
      </c>
    </row>
    <row r="182" s="1" customFormat="1" ht="16.5" customHeight="1">
      <c r="B182" s="37"/>
      <c r="C182" s="203" t="s">
        <v>7</v>
      </c>
      <c r="D182" s="203" t="s">
        <v>117</v>
      </c>
      <c r="E182" s="204" t="s">
        <v>325</v>
      </c>
      <c r="F182" s="205" t="s">
        <v>326</v>
      </c>
      <c r="G182" s="206" t="s">
        <v>135</v>
      </c>
      <c r="H182" s="207">
        <v>6</v>
      </c>
      <c r="I182" s="208"/>
      <c r="J182" s="207">
        <f>ROUND(I182*H182,2)</f>
        <v>0</v>
      </c>
      <c r="K182" s="205" t="s">
        <v>121</v>
      </c>
      <c r="L182" s="42"/>
      <c r="M182" s="209" t="s">
        <v>18</v>
      </c>
      <c r="N182" s="210" t="s">
        <v>42</v>
      </c>
      <c r="O182" s="78"/>
      <c r="P182" s="211">
        <f>O182*H182</f>
        <v>0</v>
      </c>
      <c r="Q182" s="211">
        <v>0</v>
      </c>
      <c r="R182" s="211">
        <f>Q182*H182</f>
        <v>0</v>
      </c>
      <c r="S182" s="211">
        <v>0.119</v>
      </c>
      <c r="T182" s="212">
        <f>S182*H182</f>
        <v>0.71399999999999997</v>
      </c>
      <c r="AR182" s="16" t="s">
        <v>122</v>
      </c>
      <c r="AT182" s="16" t="s">
        <v>117</v>
      </c>
      <c r="AU182" s="16" t="s">
        <v>81</v>
      </c>
      <c r="AY182" s="16" t="s">
        <v>114</v>
      </c>
      <c r="BE182" s="213">
        <f>IF(N182="základní",J182,0)</f>
        <v>0</v>
      </c>
      <c r="BF182" s="213">
        <f>IF(N182="snížená",J182,0)</f>
        <v>0</v>
      </c>
      <c r="BG182" s="213">
        <f>IF(N182="zákl. přenesená",J182,0)</f>
        <v>0</v>
      </c>
      <c r="BH182" s="213">
        <f>IF(N182="sníž. přenesená",J182,0)</f>
        <v>0</v>
      </c>
      <c r="BI182" s="213">
        <f>IF(N182="nulová",J182,0)</f>
        <v>0</v>
      </c>
      <c r="BJ182" s="16" t="s">
        <v>79</v>
      </c>
      <c r="BK182" s="213">
        <f>ROUND(I182*H182,2)</f>
        <v>0</v>
      </c>
      <c r="BL182" s="16" t="s">
        <v>122</v>
      </c>
      <c r="BM182" s="16" t="s">
        <v>327</v>
      </c>
    </row>
    <row r="183" s="11" customFormat="1">
      <c r="B183" s="220"/>
      <c r="C183" s="221"/>
      <c r="D183" s="214" t="s">
        <v>217</v>
      </c>
      <c r="E183" s="222" t="s">
        <v>18</v>
      </c>
      <c r="F183" s="223" t="s">
        <v>328</v>
      </c>
      <c r="G183" s="221"/>
      <c r="H183" s="222" t="s">
        <v>18</v>
      </c>
      <c r="I183" s="224"/>
      <c r="J183" s="221"/>
      <c r="K183" s="221"/>
      <c r="L183" s="225"/>
      <c r="M183" s="226"/>
      <c r="N183" s="227"/>
      <c r="O183" s="227"/>
      <c r="P183" s="227"/>
      <c r="Q183" s="227"/>
      <c r="R183" s="227"/>
      <c r="S183" s="227"/>
      <c r="T183" s="228"/>
      <c r="AT183" s="229" t="s">
        <v>217</v>
      </c>
      <c r="AU183" s="229" t="s">
        <v>81</v>
      </c>
      <c r="AV183" s="11" t="s">
        <v>79</v>
      </c>
      <c r="AW183" s="11" t="s">
        <v>32</v>
      </c>
      <c r="AX183" s="11" t="s">
        <v>71</v>
      </c>
      <c r="AY183" s="229" t="s">
        <v>114</v>
      </c>
    </row>
    <row r="184" s="12" customFormat="1">
      <c r="B184" s="230"/>
      <c r="C184" s="231"/>
      <c r="D184" s="214" t="s">
        <v>217</v>
      </c>
      <c r="E184" s="232" t="s">
        <v>18</v>
      </c>
      <c r="F184" s="233" t="s">
        <v>329</v>
      </c>
      <c r="G184" s="231"/>
      <c r="H184" s="234">
        <v>6</v>
      </c>
      <c r="I184" s="235"/>
      <c r="J184" s="231"/>
      <c r="K184" s="231"/>
      <c r="L184" s="236"/>
      <c r="M184" s="237"/>
      <c r="N184" s="238"/>
      <c r="O184" s="238"/>
      <c r="P184" s="238"/>
      <c r="Q184" s="238"/>
      <c r="R184" s="238"/>
      <c r="S184" s="238"/>
      <c r="T184" s="239"/>
      <c r="AT184" s="240" t="s">
        <v>217</v>
      </c>
      <c r="AU184" s="240" t="s">
        <v>81</v>
      </c>
      <c r="AV184" s="12" t="s">
        <v>81</v>
      </c>
      <c r="AW184" s="12" t="s">
        <v>32</v>
      </c>
      <c r="AX184" s="12" t="s">
        <v>71</v>
      </c>
      <c r="AY184" s="240" t="s">
        <v>114</v>
      </c>
    </row>
    <row r="185" s="13" customFormat="1">
      <c r="B185" s="241"/>
      <c r="C185" s="242"/>
      <c r="D185" s="214" t="s">
        <v>217</v>
      </c>
      <c r="E185" s="243" t="s">
        <v>18</v>
      </c>
      <c r="F185" s="244" t="s">
        <v>220</v>
      </c>
      <c r="G185" s="242"/>
      <c r="H185" s="245">
        <v>6</v>
      </c>
      <c r="I185" s="246"/>
      <c r="J185" s="242"/>
      <c r="K185" s="242"/>
      <c r="L185" s="247"/>
      <c r="M185" s="248"/>
      <c r="N185" s="249"/>
      <c r="O185" s="249"/>
      <c r="P185" s="249"/>
      <c r="Q185" s="249"/>
      <c r="R185" s="249"/>
      <c r="S185" s="249"/>
      <c r="T185" s="250"/>
      <c r="AT185" s="251" t="s">
        <v>217</v>
      </c>
      <c r="AU185" s="251" t="s">
        <v>81</v>
      </c>
      <c r="AV185" s="13" t="s">
        <v>122</v>
      </c>
      <c r="AW185" s="13" t="s">
        <v>32</v>
      </c>
      <c r="AX185" s="13" t="s">
        <v>79</v>
      </c>
      <c r="AY185" s="251" t="s">
        <v>114</v>
      </c>
    </row>
    <row r="186" s="10" customFormat="1" ht="22.8" customHeight="1">
      <c r="B186" s="187"/>
      <c r="C186" s="188"/>
      <c r="D186" s="189" t="s">
        <v>70</v>
      </c>
      <c r="E186" s="201" t="s">
        <v>330</v>
      </c>
      <c r="F186" s="201" t="s">
        <v>331</v>
      </c>
      <c r="G186" s="188"/>
      <c r="H186" s="188"/>
      <c r="I186" s="191"/>
      <c r="J186" s="202">
        <f>BK186</f>
        <v>0</v>
      </c>
      <c r="K186" s="188"/>
      <c r="L186" s="193"/>
      <c r="M186" s="194"/>
      <c r="N186" s="195"/>
      <c r="O186" s="195"/>
      <c r="P186" s="196">
        <f>SUM(P187:P202)</f>
        <v>0</v>
      </c>
      <c r="Q186" s="195"/>
      <c r="R186" s="196">
        <f>SUM(R187:R202)</f>
        <v>0</v>
      </c>
      <c r="S186" s="195"/>
      <c r="T186" s="197">
        <f>SUM(T187:T202)</f>
        <v>0</v>
      </c>
      <c r="AR186" s="198" t="s">
        <v>79</v>
      </c>
      <c r="AT186" s="199" t="s">
        <v>70</v>
      </c>
      <c r="AU186" s="199" t="s">
        <v>79</v>
      </c>
      <c r="AY186" s="198" t="s">
        <v>114</v>
      </c>
      <c r="BK186" s="200">
        <f>SUM(BK187:BK202)</f>
        <v>0</v>
      </c>
    </row>
    <row r="187" s="1" customFormat="1" ht="22.5" customHeight="1">
      <c r="B187" s="37"/>
      <c r="C187" s="203" t="s">
        <v>332</v>
      </c>
      <c r="D187" s="203" t="s">
        <v>117</v>
      </c>
      <c r="E187" s="204" t="s">
        <v>333</v>
      </c>
      <c r="F187" s="205" t="s">
        <v>334</v>
      </c>
      <c r="G187" s="206" t="s">
        <v>199</v>
      </c>
      <c r="H187" s="207">
        <v>57.939999999999998</v>
      </c>
      <c r="I187" s="208"/>
      <c r="J187" s="207">
        <f>ROUND(I187*H187,2)</f>
        <v>0</v>
      </c>
      <c r="K187" s="205" t="s">
        <v>121</v>
      </c>
      <c r="L187" s="42"/>
      <c r="M187" s="209" t="s">
        <v>18</v>
      </c>
      <c r="N187" s="210" t="s">
        <v>42</v>
      </c>
      <c r="O187" s="78"/>
      <c r="P187" s="211">
        <f>O187*H187</f>
        <v>0</v>
      </c>
      <c r="Q187" s="211">
        <v>0</v>
      </c>
      <c r="R187" s="211">
        <f>Q187*H187</f>
        <v>0</v>
      </c>
      <c r="S187" s="211">
        <v>0</v>
      </c>
      <c r="T187" s="212">
        <f>S187*H187</f>
        <v>0</v>
      </c>
      <c r="AR187" s="16" t="s">
        <v>122</v>
      </c>
      <c r="AT187" s="16" t="s">
        <v>117</v>
      </c>
      <c r="AU187" s="16" t="s">
        <v>81</v>
      </c>
      <c r="AY187" s="16" t="s">
        <v>114</v>
      </c>
      <c r="BE187" s="213">
        <f>IF(N187="základní",J187,0)</f>
        <v>0</v>
      </c>
      <c r="BF187" s="213">
        <f>IF(N187="snížená",J187,0)</f>
        <v>0</v>
      </c>
      <c r="BG187" s="213">
        <f>IF(N187="zákl. přenesená",J187,0)</f>
        <v>0</v>
      </c>
      <c r="BH187" s="213">
        <f>IF(N187="sníž. přenesená",J187,0)</f>
        <v>0</v>
      </c>
      <c r="BI187" s="213">
        <f>IF(N187="nulová",J187,0)</f>
        <v>0</v>
      </c>
      <c r="BJ187" s="16" t="s">
        <v>79</v>
      </c>
      <c r="BK187" s="213">
        <f>ROUND(I187*H187,2)</f>
        <v>0</v>
      </c>
      <c r="BL187" s="16" t="s">
        <v>122</v>
      </c>
      <c r="BM187" s="16" t="s">
        <v>335</v>
      </c>
    </row>
    <row r="188" s="1" customFormat="1">
      <c r="B188" s="37"/>
      <c r="C188" s="38"/>
      <c r="D188" s="214" t="s">
        <v>155</v>
      </c>
      <c r="E188" s="38"/>
      <c r="F188" s="215" t="s">
        <v>336</v>
      </c>
      <c r="G188" s="38"/>
      <c r="H188" s="38"/>
      <c r="I188" s="129"/>
      <c r="J188" s="38"/>
      <c r="K188" s="38"/>
      <c r="L188" s="42"/>
      <c r="M188" s="216"/>
      <c r="N188" s="78"/>
      <c r="O188" s="78"/>
      <c r="P188" s="78"/>
      <c r="Q188" s="78"/>
      <c r="R188" s="78"/>
      <c r="S188" s="78"/>
      <c r="T188" s="79"/>
      <c r="AT188" s="16" t="s">
        <v>155</v>
      </c>
      <c r="AU188" s="16" t="s">
        <v>81</v>
      </c>
    </row>
    <row r="189" s="1" customFormat="1" ht="16.5" customHeight="1">
      <c r="B189" s="37"/>
      <c r="C189" s="203" t="s">
        <v>337</v>
      </c>
      <c r="D189" s="203" t="s">
        <v>117</v>
      </c>
      <c r="E189" s="204" t="s">
        <v>338</v>
      </c>
      <c r="F189" s="205" t="s">
        <v>339</v>
      </c>
      <c r="G189" s="206" t="s">
        <v>199</v>
      </c>
      <c r="H189" s="207">
        <v>57.939999999999998</v>
      </c>
      <c r="I189" s="208"/>
      <c r="J189" s="207">
        <f>ROUND(I189*H189,2)</f>
        <v>0</v>
      </c>
      <c r="K189" s="205" t="s">
        <v>121</v>
      </c>
      <c r="L189" s="42"/>
      <c r="M189" s="209" t="s">
        <v>18</v>
      </c>
      <c r="N189" s="210" t="s">
        <v>42</v>
      </c>
      <c r="O189" s="78"/>
      <c r="P189" s="211">
        <f>O189*H189</f>
        <v>0</v>
      </c>
      <c r="Q189" s="211">
        <v>0</v>
      </c>
      <c r="R189" s="211">
        <f>Q189*H189</f>
        <v>0</v>
      </c>
      <c r="S189" s="211">
        <v>0</v>
      </c>
      <c r="T189" s="212">
        <f>S189*H189</f>
        <v>0</v>
      </c>
      <c r="AR189" s="16" t="s">
        <v>122</v>
      </c>
      <c r="AT189" s="16" t="s">
        <v>117</v>
      </c>
      <c r="AU189" s="16" t="s">
        <v>81</v>
      </c>
      <c r="AY189" s="16" t="s">
        <v>114</v>
      </c>
      <c r="BE189" s="213">
        <f>IF(N189="základní",J189,0)</f>
        <v>0</v>
      </c>
      <c r="BF189" s="213">
        <f>IF(N189="snížená",J189,0)</f>
        <v>0</v>
      </c>
      <c r="BG189" s="213">
        <f>IF(N189="zákl. přenesená",J189,0)</f>
        <v>0</v>
      </c>
      <c r="BH189" s="213">
        <f>IF(N189="sníž. přenesená",J189,0)</f>
        <v>0</v>
      </c>
      <c r="BI189" s="213">
        <f>IF(N189="nulová",J189,0)</f>
        <v>0</v>
      </c>
      <c r="BJ189" s="16" t="s">
        <v>79</v>
      </c>
      <c r="BK189" s="213">
        <f>ROUND(I189*H189,2)</f>
        <v>0</v>
      </c>
      <c r="BL189" s="16" t="s">
        <v>122</v>
      </c>
      <c r="BM189" s="16" t="s">
        <v>340</v>
      </c>
    </row>
    <row r="190" s="1" customFormat="1">
      <c r="B190" s="37"/>
      <c r="C190" s="38"/>
      <c r="D190" s="214" t="s">
        <v>155</v>
      </c>
      <c r="E190" s="38"/>
      <c r="F190" s="215" t="s">
        <v>341</v>
      </c>
      <c r="G190" s="38"/>
      <c r="H190" s="38"/>
      <c r="I190" s="129"/>
      <c r="J190" s="38"/>
      <c r="K190" s="38"/>
      <c r="L190" s="42"/>
      <c r="M190" s="216"/>
      <c r="N190" s="78"/>
      <c r="O190" s="78"/>
      <c r="P190" s="78"/>
      <c r="Q190" s="78"/>
      <c r="R190" s="78"/>
      <c r="S190" s="78"/>
      <c r="T190" s="79"/>
      <c r="AT190" s="16" t="s">
        <v>155</v>
      </c>
      <c r="AU190" s="16" t="s">
        <v>81</v>
      </c>
    </row>
    <row r="191" s="1" customFormat="1" ht="22.5" customHeight="1">
      <c r="B191" s="37"/>
      <c r="C191" s="203" t="s">
        <v>342</v>
      </c>
      <c r="D191" s="203" t="s">
        <v>117</v>
      </c>
      <c r="E191" s="204" t="s">
        <v>343</v>
      </c>
      <c r="F191" s="205" t="s">
        <v>344</v>
      </c>
      <c r="G191" s="206" t="s">
        <v>199</v>
      </c>
      <c r="H191" s="207">
        <v>805.70000000000005</v>
      </c>
      <c r="I191" s="208"/>
      <c r="J191" s="207">
        <f>ROUND(I191*H191,2)</f>
        <v>0</v>
      </c>
      <c r="K191" s="205" t="s">
        <v>121</v>
      </c>
      <c r="L191" s="42"/>
      <c r="M191" s="209" t="s">
        <v>18</v>
      </c>
      <c r="N191" s="210" t="s">
        <v>42</v>
      </c>
      <c r="O191" s="78"/>
      <c r="P191" s="211">
        <f>O191*H191</f>
        <v>0</v>
      </c>
      <c r="Q191" s="211">
        <v>0</v>
      </c>
      <c r="R191" s="211">
        <f>Q191*H191</f>
        <v>0</v>
      </c>
      <c r="S191" s="211">
        <v>0</v>
      </c>
      <c r="T191" s="212">
        <f>S191*H191</f>
        <v>0</v>
      </c>
      <c r="AR191" s="16" t="s">
        <v>122</v>
      </c>
      <c r="AT191" s="16" t="s">
        <v>117</v>
      </c>
      <c r="AU191" s="16" t="s">
        <v>81</v>
      </c>
      <c r="AY191" s="16" t="s">
        <v>114</v>
      </c>
      <c r="BE191" s="213">
        <f>IF(N191="základní",J191,0)</f>
        <v>0</v>
      </c>
      <c r="BF191" s="213">
        <f>IF(N191="snížená",J191,0)</f>
        <v>0</v>
      </c>
      <c r="BG191" s="213">
        <f>IF(N191="zákl. přenesená",J191,0)</f>
        <v>0</v>
      </c>
      <c r="BH191" s="213">
        <f>IF(N191="sníž. přenesená",J191,0)</f>
        <v>0</v>
      </c>
      <c r="BI191" s="213">
        <f>IF(N191="nulová",J191,0)</f>
        <v>0</v>
      </c>
      <c r="BJ191" s="16" t="s">
        <v>79</v>
      </c>
      <c r="BK191" s="213">
        <f>ROUND(I191*H191,2)</f>
        <v>0</v>
      </c>
      <c r="BL191" s="16" t="s">
        <v>122</v>
      </c>
      <c r="BM191" s="16" t="s">
        <v>345</v>
      </c>
    </row>
    <row r="192" s="1" customFormat="1">
      <c r="B192" s="37"/>
      <c r="C192" s="38"/>
      <c r="D192" s="214" t="s">
        <v>155</v>
      </c>
      <c r="E192" s="38"/>
      <c r="F192" s="215" t="s">
        <v>341</v>
      </c>
      <c r="G192" s="38"/>
      <c r="H192" s="38"/>
      <c r="I192" s="129"/>
      <c r="J192" s="38"/>
      <c r="K192" s="38"/>
      <c r="L192" s="42"/>
      <c r="M192" s="216"/>
      <c r="N192" s="78"/>
      <c r="O192" s="78"/>
      <c r="P192" s="78"/>
      <c r="Q192" s="78"/>
      <c r="R192" s="78"/>
      <c r="S192" s="78"/>
      <c r="T192" s="79"/>
      <c r="AT192" s="16" t="s">
        <v>155</v>
      </c>
      <c r="AU192" s="16" t="s">
        <v>81</v>
      </c>
    </row>
    <row r="193" s="12" customFormat="1">
      <c r="B193" s="230"/>
      <c r="C193" s="231"/>
      <c r="D193" s="214" t="s">
        <v>217</v>
      </c>
      <c r="E193" s="232" t="s">
        <v>18</v>
      </c>
      <c r="F193" s="233" t="s">
        <v>346</v>
      </c>
      <c r="G193" s="231"/>
      <c r="H193" s="234">
        <v>805.70000000000005</v>
      </c>
      <c r="I193" s="235"/>
      <c r="J193" s="231"/>
      <c r="K193" s="231"/>
      <c r="L193" s="236"/>
      <c r="M193" s="237"/>
      <c r="N193" s="238"/>
      <c r="O193" s="238"/>
      <c r="P193" s="238"/>
      <c r="Q193" s="238"/>
      <c r="R193" s="238"/>
      <c r="S193" s="238"/>
      <c r="T193" s="239"/>
      <c r="AT193" s="240" t="s">
        <v>217</v>
      </c>
      <c r="AU193" s="240" t="s">
        <v>81</v>
      </c>
      <c r="AV193" s="12" t="s">
        <v>81</v>
      </c>
      <c r="AW193" s="12" t="s">
        <v>32</v>
      </c>
      <c r="AX193" s="12" t="s">
        <v>71</v>
      </c>
      <c r="AY193" s="240" t="s">
        <v>114</v>
      </c>
    </row>
    <row r="194" s="13" customFormat="1">
      <c r="B194" s="241"/>
      <c r="C194" s="242"/>
      <c r="D194" s="214" t="s">
        <v>217</v>
      </c>
      <c r="E194" s="243" t="s">
        <v>18</v>
      </c>
      <c r="F194" s="244" t="s">
        <v>220</v>
      </c>
      <c r="G194" s="242"/>
      <c r="H194" s="245">
        <v>805.70000000000005</v>
      </c>
      <c r="I194" s="246"/>
      <c r="J194" s="242"/>
      <c r="K194" s="242"/>
      <c r="L194" s="247"/>
      <c r="M194" s="248"/>
      <c r="N194" s="249"/>
      <c r="O194" s="249"/>
      <c r="P194" s="249"/>
      <c r="Q194" s="249"/>
      <c r="R194" s="249"/>
      <c r="S194" s="249"/>
      <c r="T194" s="250"/>
      <c r="AT194" s="251" t="s">
        <v>217</v>
      </c>
      <c r="AU194" s="251" t="s">
        <v>81</v>
      </c>
      <c r="AV194" s="13" t="s">
        <v>122</v>
      </c>
      <c r="AW194" s="13" t="s">
        <v>32</v>
      </c>
      <c r="AX194" s="13" t="s">
        <v>79</v>
      </c>
      <c r="AY194" s="251" t="s">
        <v>114</v>
      </c>
    </row>
    <row r="195" s="1" customFormat="1" ht="22.5" customHeight="1">
      <c r="B195" s="37"/>
      <c r="C195" s="203" t="s">
        <v>347</v>
      </c>
      <c r="D195" s="203" t="s">
        <v>117</v>
      </c>
      <c r="E195" s="204" t="s">
        <v>348</v>
      </c>
      <c r="F195" s="205" t="s">
        <v>349</v>
      </c>
      <c r="G195" s="206" t="s">
        <v>199</v>
      </c>
      <c r="H195" s="207">
        <v>32.950000000000003</v>
      </c>
      <c r="I195" s="208"/>
      <c r="J195" s="207">
        <f>ROUND(I195*H195,2)</f>
        <v>0</v>
      </c>
      <c r="K195" s="205" t="s">
        <v>121</v>
      </c>
      <c r="L195" s="42"/>
      <c r="M195" s="209" t="s">
        <v>18</v>
      </c>
      <c r="N195" s="210" t="s">
        <v>42</v>
      </c>
      <c r="O195" s="78"/>
      <c r="P195" s="211">
        <f>O195*H195</f>
        <v>0</v>
      </c>
      <c r="Q195" s="211">
        <v>0</v>
      </c>
      <c r="R195" s="211">
        <f>Q195*H195</f>
        <v>0</v>
      </c>
      <c r="S195" s="211">
        <v>0</v>
      </c>
      <c r="T195" s="212">
        <f>S195*H195</f>
        <v>0</v>
      </c>
      <c r="AR195" s="16" t="s">
        <v>122</v>
      </c>
      <c r="AT195" s="16" t="s">
        <v>117</v>
      </c>
      <c r="AU195" s="16" t="s">
        <v>81</v>
      </c>
      <c r="AY195" s="16" t="s">
        <v>114</v>
      </c>
      <c r="BE195" s="213">
        <f>IF(N195="základní",J195,0)</f>
        <v>0</v>
      </c>
      <c r="BF195" s="213">
        <f>IF(N195="snížená",J195,0)</f>
        <v>0</v>
      </c>
      <c r="BG195" s="213">
        <f>IF(N195="zákl. přenesená",J195,0)</f>
        <v>0</v>
      </c>
      <c r="BH195" s="213">
        <f>IF(N195="sníž. přenesená",J195,0)</f>
        <v>0</v>
      </c>
      <c r="BI195" s="213">
        <f>IF(N195="nulová",J195,0)</f>
        <v>0</v>
      </c>
      <c r="BJ195" s="16" t="s">
        <v>79</v>
      </c>
      <c r="BK195" s="213">
        <f>ROUND(I195*H195,2)</f>
        <v>0</v>
      </c>
      <c r="BL195" s="16" t="s">
        <v>122</v>
      </c>
      <c r="BM195" s="16" t="s">
        <v>350</v>
      </c>
    </row>
    <row r="196" s="1" customFormat="1">
      <c r="B196" s="37"/>
      <c r="C196" s="38"/>
      <c r="D196" s="214" t="s">
        <v>155</v>
      </c>
      <c r="E196" s="38"/>
      <c r="F196" s="215" t="s">
        <v>351</v>
      </c>
      <c r="G196" s="38"/>
      <c r="H196" s="38"/>
      <c r="I196" s="129"/>
      <c r="J196" s="38"/>
      <c r="K196" s="38"/>
      <c r="L196" s="42"/>
      <c r="M196" s="216"/>
      <c r="N196" s="78"/>
      <c r="O196" s="78"/>
      <c r="P196" s="78"/>
      <c r="Q196" s="78"/>
      <c r="R196" s="78"/>
      <c r="S196" s="78"/>
      <c r="T196" s="79"/>
      <c r="AT196" s="16" t="s">
        <v>155</v>
      </c>
      <c r="AU196" s="16" t="s">
        <v>81</v>
      </c>
    </row>
    <row r="197" s="12" customFormat="1">
      <c r="B197" s="230"/>
      <c r="C197" s="231"/>
      <c r="D197" s="214" t="s">
        <v>217</v>
      </c>
      <c r="E197" s="232" t="s">
        <v>18</v>
      </c>
      <c r="F197" s="233" t="s">
        <v>352</v>
      </c>
      <c r="G197" s="231"/>
      <c r="H197" s="234">
        <v>32.950000000000003</v>
      </c>
      <c r="I197" s="235"/>
      <c r="J197" s="231"/>
      <c r="K197" s="231"/>
      <c r="L197" s="236"/>
      <c r="M197" s="237"/>
      <c r="N197" s="238"/>
      <c r="O197" s="238"/>
      <c r="P197" s="238"/>
      <c r="Q197" s="238"/>
      <c r="R197" s="238"/>
      <c r="S197" s="238"/>
      <c r="T197" s="239"/>
      <c r="AT197" s="240" t="s">
        <v>217</v>
      </c>
      <c r="AU197" s="240" t="s">
        <v>81</v>
      </c>
      <c r="AV197" s="12" t="s">
        <v>81</v>
      </c>
      <c r="AW197" s="12" t="s">
        <v>32</v>
      </c>
      <c r="AX197" s="12" t="s">
        <v>71</v>
      </c>
      <c r="AY197" s="240" t="s">
        <v>114</v>
      </c>
    </row>
    <row r="198" s="13" customFormat="1">
      <c r="B198" s="241"/>
      <c r="C198" s="242"/>
      <c r="D198" s="214" t="s">
        <v>217</v>
      </c>
      <c r="E198" s="243" t="s">
        <v>18</v>
      </c>
      <c r="F198" s="244" t="s">
        <v>220</v>
      </c>
      <c r="G198" s="242"/>
      <c r="H198" s="245">
        <v>32.950000000000003</v>
      </c>
      <c r="I198" s="246"/>
      <c r="J198" s="242"/>
      <c r="K198" s="242"/>
      <c r="L198" s="247"/>
      <c r="M198" s="248"/>
      <c r="N198" s="249"/>
      <c r="O198" s="249"/>
      <c r="P198" s="249"/>
      <c r="Q198" s="249"/>
      <c r="R198" s="249"/>
      <c r="S198" s="249"/>
      <c r="T198" s="250"/>
      <c r="AT198" s="251" t="s">
        <v>217</v>
      </c>
      <c r="AU198" s="251" t="s">
        <v>81</v>
      </c>
      <c r="AV198" s="13" t="s">
        <v>122</v>
      </c>
      <c r="AW198" s="13" t="s">
        <v>32</v>
      </c>
      <c r="AX198" s="13" t="s">
        <v>79</v>
      </c>
      <c r="AY198" s="251" t="s">
        <v>114</v>
      </c>
    </row>
    <row r="199" s="1" customFormat="1" ht="22.5" customHeight="1">
      <c r="B199" s="37"/>
      <c r="C199" s="203" t="s">
        <v>353</v>
      </c>
      <c r="D199" s="203" t="s">
        <v>117</v>
      </c>
      <c r="E199" s="204" t="s">
        <v>354</v>
      </c>
      <c r="F199" s="205" t="s">
        <v>355</v>
      </c>
      <c r="G199" s="206" t="s">
        <v>199</v>
      </c>
      <c r="H199" s="207">
        <v>24.600000000000001</v>
      </c>
      <c r="I199" s="208"/>
      <c r="J199" s="207">
        <f>ROUND(I199*H199,2)</f>
        <v>0</v>
      </c>
      <c r="K199" s="205" t="s">
        <v>121</v>
      </c>
      <c r="L199" s="42"/>
      <c r="M199" s="209" t="s">
        <v>18</v>
      </c>
      <c r="N199" s="210" t="s">
        <v>42</v>
      </c>
      <c r="O199" s="78"/>
      <c r="P199" s="211">
        <f>O199*H199</f>
        <v>0</v>
      </c>
      <c r="Q199" s="211">
        <v>0</v>
      </c>
      <c r="R199" s="211">
        <f>Q199*H199</f>
        <v>0</v>
      </c>
      <c r="S199" s="211">
        <v>0</v>
      </c>
      <c r="T199" s="212">
        <f>S199*H199</f>
        <v>0</v>
      </c>
      <c r="AR199" s="16" t="s">
        <v>122</v>
      </c>
      <c r="AT199" s="16" t="s">
        <v>117</v>
      </c>
      <c r="AU199" s="16" t="s">
        <v>81</v>
      </c>
      <c r="AY199" s="16" t="s">
        <v>114</v>
      </c>
      <c r="BE199" s="213">
        <f>IF(N199="základní",J199,0)</f>
        <v>0</v>
      </c>
      <c r="BF199" s="213">
        <f>IF(N199="snížená",J199,0)</f>
        <v>0</v>
      </c>
      <c r="BG199" s="213">
        <f>IF(N199="zákl. přenesená",J199,0)</f>
        <v>0</v>
      </c>
      <c r="BH199" s="213">
        <f>IF(N199="sníž. přenesená",J199,0)</f>
        <v>0</v>
      </c>
      <c r="BI199" s="213">
        <f>IF(N199="nulová",J199,0)</f>
        <v>0</v>
      </c>
      <c r="BJ199" s="16" t="s">
        <v>79</v>
      </c>
      <c r="BK199" s="213">
        <f>ROUND(I199*H199,2)</f>
        <v>0</v>
      </c>
      <c r="BL199" s="16" t="s">
        <v>122</v>
      </c>
      <c r="BM199" s="16" t="s">
        <v>356</v>
      </c>
    </row>
    <row r="200" s="1" customFormat="1">
      <c r="B200" s="37"/>
      <c r="C200" s="38"/>
      <c r="D200" s="214" t="s">
        <v>155</v>
      </c>
      <c r="E200" s="38"/>
      <c r="F200" s="215" t="s">
        <v>351</v>
      </c>
      <c r="G200" s="38"/>
      <c r="H200" s="38"/>
      <c r="I200" s="129"/>
      <c r="J200" s="38"/>
      <c r="K200" s="38"/>
      <c r="L200" s="42"/>
      <c r="M200" s="216"/>
      <c r="N200" s="78"/>
      <c r="O200" s="78"/>
      <c r="P200" s="78"/>
      <c r="Q200" s="78"/>
      <c r="R200" s="78"/>
      <c r="S200" s="78"/>
      <c r="T200" s="79"/>
      <c r="AT200" s="16" t="s">
        <v>155</v>
      </c>
      <c r="AU200" s="16" t="s">
        <v>81</v>
      </c>
    </row>
    <row r="201" s="12" customFormat="1">
      <c r="B201" s="230"/>
      <c r="C201" s="231"/>
      <c r="D201" s="214" t="s">
        <v>217</v>
      </c>
      <c r="E201" s="232" t="s">
        <v>18</v>
      </c>
      <c r="F201" s="233" t="s">
        <v>357</v>
      </c>
      <c r="G201" s="231"/>
      <c r="H201" s="234">
        <v>24.600000000000001</v>
      </c>
      <c r="I201" s="235"/>
      <c r="J201" s="231"/>
      <c r="K201" s="231"/>
      <c r="L201" s="236"/>
      <c r="M201" s="237"/>
      <c r="N201" s="238"/>
      <c r="O201" s="238"/>
      <c r="P201" s="238"/>
      <c r="Q201" s="238"/>
      <c r="R201" s="238"/>
      <c r="S201" s="238"/>
      <c r="T201" s="239"/>
      <c r="AT201" s="240" t="s">
        <v>217</v>
      </c>
      <c r="AU201" s="240" t="s">
        <v>81</v>
      </c>
      <c r="AV201" s="12" t="s">
        <v>81</v>
      </c>
      <c r="AW201" s="12" t="s">
        <v>32</v>
      </c>
      <c r="AX201" s="12" t="s">
        <v>71</v>
      </c>
      <c r="AY201" s="240" t="s">
        <v>114</v>
      </c>
    </row>
    <row r="202" s="13" customFormat="1">
      <c r="B202" s="241"/>
      <c r="C202" s="242"/>
      <c r="D202" s="214" t="s">
        <v>217</v>
      </c>
      <c r="E202" s="243" t="s">
        <v>18</v>
      </c>
      <c r="F202" s="244" t="s">
        <v>220</v>
      </c>
      <c r="G202" s="242"/>
      <c r="H202" s="245">
        <v>24.600000000000001</v>
      </c>
      <c r="I202" s="246"/>
      <c r="J202" s="242"/>
      <c r="K202" s="242"/>
      <c r="L202" s="247"/>
      <c r="M202" s="248"/>
      <c r="N202" s="249"/>
      <c r="O202" s="249"/>
      <c r="P202" s="249"/>
      <c r="Q202" s="249"/>
      <c r="R202" s="249"/>
      <c r="S202" s="249"/>
      <c r="T202" s="250"/>
      <c r="AT202" s="251" t="s">
        <v>217</v>
      </c>
      <c r="AU202" s="251" t="s">
        <v>81</v>
      </c>
      <c r="AV202" s="13" t="s">
        <v>122</v>
      </c>
      <c r="AW202" s="13" t="s">
        <v>32</v>
      </c>
      <c r="AX202" s="13" t="s">
        <v>79</v>
      </c>
      <c r="AY202" s="251" t="s">
        <v>114</v>
      </c>
    </row>
    <row r="203" s="10" customFormat="1" ht="22.8" customHeight="1">
      <c r="B203" s="187"/>
      <c r="C203" s="188"/>
      <c r="D203" s="189" t="s">
        <v>70</v>
      </c>
      <c r="E203" s="201" t="s">
        <v>358</v>
      </c>
      <c r="F203" s="201" t="s">
        <v>359</v>
      </c>
      <c r="G203" s="188"/>
      <c r="H203" s="188"/>
      <c r="I203" s="191"/>
      <c r="J203" s="202">
        <f>BK203</f>
        <v>0</v>
      </c>
      <c r="K203" s="188"/>
      <c r="L203" s="193"/>
      <c r="M203" s="194"/>
      <c r="N203" s="195"/>
      <c r="O203" s="195"/>
      <c r="P203" s="196">
        <f>SUM(P204:P205)</f>
        <v>0</v>
      </c>
      <c r="Q203" s="195"/>
      <c r="R203" s="196">
        <f>SUM(R204:R205)</f>
        <v>0</v>
      </c>
      <c r="S203" s="195"/>
      <c r="T203" s="197">
        <f>SUM(T204:T205)</f>
        <v>0</v>
      </c>
      <c r="AR203" s="198" t="s">
        <v>79</v>
      </c>
      <c r="AT203" s="199" t="s">
        <v>70</v>
      </c>
      <c r="AU203" s="199" t="s">
        <v>79</v>
      </c>
      <c r="AY203" s="198" t="s">
        <v>114</v>
      </c>
      <c r="BK203" s="200">
        <f>SUM(BK204:BK205)</f>
        <v>0</v>
      </c>
    </row>
    <row r="204" s="1" customFormat="1" ht="22.5" customHeight="1">
      <c r="B204" s="37"/>
      <c r="C204" s="203" t="s">
        <v>360</v>
      </c>
      <c r="D204" s="203" t="s">
        <v>117</v>
      </c>
      <c r="E204" s="204" t="s">
        <v>361</v>
      </c>
      <c r="F204" s="205" t="s">
        <v>362</v>
      </c>
      <c r="G204" s="206" t="s">
        <v>199</v>
      </c>
      <c r="H204" s="207">
        <v>124.01000000000001</v>
      </c>
      <c r="I204" s="208"/>
      <c r="J204" s="207">
        <f>ROUND(I204*H204,2)</f>
        <v>0</v>
      </c>
      <c r="K204" s="205" t="s">
        <v>121</v>
      </c>
      <c r="L204" s="42"/>
      <c r="M204" s="209" t="s">
        <v>18</v>
      </c>
      <c r="N204" s="210" t="s">
        <v>42</v>
      </c>
      <c r="O204" s="78"/>
      <c r="P204" s="211">
        <f>O204*H204</f>
        <v>0</v>
      </c>
      <c r="Q204" s="211">
        <v>0</v>
      </c>
      <c r="R204" s="211">
        <f>Q204*H204</f>
        <v>0</v>
      </c>
      <c r="S204" s="211">
        <v>0</v>
      </c>
      <c r="T204" s="212">
        <f>S204*H204</f>
        <v>0</v>
      </c>
      <c r="AR204" s="16" t="s">
        <v>122</v>
      </c>
      <c r="AT204" s="16" t="s">
        <v>117</v>
      </c>
      <c r="AU204" s="16" t="s">
        <v>81</v>
      </c>
      <c r="AY204" s="16" t="s">
        <v>114</v>
      </c>
      <c r="BE204" s="213">
        <f>IF(N204="základní",J204,0)</f>
        <v>0</v>
      </c>
      <c r="BF204" s="213">
        <f>IF(N204="snížená",J204,0)</f>
        <v>0</v>
      </c>
      <c r="BG204" s="213">
        <f>IF(N204="zákl. přenesená",J204,0)</f>
        <v>0</v>
      </c>
      <c r="BH204" s="213">
        <f>IF(N204="sníž. přenesená",J204,0)</f>
        <v>0</v>
      </c>
      <c r="BI204" s="213">
        <f>IF(N204="nulová",J204,0)</f>
        <v>0</v>
      </c>
      <c r="BJ204" s="16" t="s">
        <v>79</v>
      </c>
      <c r="BK204" s="213">
        <f>ROUND(I204*H204,2)</f>
        <v>0</v>
      </c>
      <c r="BL204" s="16" t="s">
        <v>122</v>
      </c>
      <c r="BM204" s="16" t="s">
        <v>363</v>
      </c>
    </row>
    <row r="205" s="1" customFormat="1">
      <c r="B205" s="37"/>
      <c r="C205" s="38"/>
      <c r="D205" s="214" t="s">
        <v>155</v>
      </c>
      <c r="E205" s="38"/>
      <c r="F205" s="215" t="s">
        <v>364</v>
      </c>
      <c r="G205" s="38"/>
      <c r="H205" s="38"/>
      <c r="I205" s="129"/>
      <c r="J205" s="38"/>
      <c r="K205" s="38"/>
      <c r="L205" s="42"/>
      <c r="M205" s="216"/>
      <c r="N205" s="78"/>
      <c r="O205" s="78"/>
      <c r="P205" s="78"/>
      <c r="Q205" s="78"/>
      <c r="R205" s="78"/>
      <c r="S205" s="78"/>
      <c r="T205" s="79"/>
      <c r="AT205" s="16" t="s">
        <v>155</v>
      </c>
      <c r="AU205" s="16" t="s">
        <v>81</v>
      </c>
    </row>
    <row r="206" s="10" customFormat="1" ht="25.92" customHeight="1">
      <c r="B206" s="187"/>
      <c r="C206" s="188"/>
      <c r="D206" s="189" t="s">
        <v>70</v>
      </c>
      <c r="E206" s="190" t="s">
        <v>124</v>
      </c>
      <c r="F206" s="190" t="s">
        <v>125</v>
      </c>
      <c r="G206" s="188"/>
      <c r="H206" s="188"/>
      <c r="I206" s="191"/>
      <c r="J206" s="192">
        <f>BK206</f>
        <v>0</v>
      </c>
      <c r="K206" s="188"/>
      <c r="L206" s="193"/>
      <c r="M206" s="194"/>
      <c r="N206" s="195"/>
      <c r="O206" s="195"/>
      <c r="P206" s="196">
        <f>P207</f>
        <v>0</v>
      </c>
      <c r="Q206" s="195"/>
      <c r="R206" s="196">
        <f>R207</f>
        <v>0.21778999999999998</v>
      </c>
      <c r="S206" s="195"/>
      <c r="T206" s="197">
        <f>T207</f>
        <v>0.38519999999999999</v>
      </c>
      <c r="AR206" s="198" t="s">
        <v>81</v>
      </c>
      <c r="AT206" s="199" t="s">
        <v>70</v>
      </c>
      <c r="AU206" s="199" t="s">
        <v>71</v>
      </c>
      <c r="AY206" s="198" t="s">
        <v>114</v>
      </c>
      <c r="BK206" s="200">
        <f>BK207</f>
        <v>0</v>
      </c>
    </row>
    <row r="207" s="10" customFormat="1" ht="22.8" customHeight="1">
      <c r="B207" s="187"/>
      <c r="C207" s="188"/>
      <c r="D207" s="189" t="s">
        <v>70</v>
      </c>
      <c r="E207" s="201" t="s">
        <v>365</v>
      </c>
      <c r="F207" s="201" t="s">
        <v>366</v>
      </c>
      <c r="G207" s="188"/>
      <c r="H207" s="188"/>
      <c r="I207" s="191"/>
      <c r="J207" s="202">
        <f>BK207</f>
        <v>0</v>
      </c>
      <c r="K207" s="188"/>
      <c r="L207" s="193"/>
      <c r="M207" s="194"/>
      <c r="N207" s="195"/>
      <c r="O207" s="195"/>
      <c r="P207" s="196">
        <f>SUM(P208:P236)</f>
        <v>0</v>
      </c>
      <c r="Q207" s="195"/>
      <c r="R207" s="196">
        <f>SUM(R208:R236)</f>
        <v>0.21778999999999998</v>
      </c>
      <c r="S207" s="195"/>
      <c r="T207" s="197">
        <f>SUM(T208:T236)</f>
        <v>0.38519999999999999</v>
      </c>
      <c r="AR207" s="198" t="s">
        <v>81</v>
      </c>
      <c r="AT207" s="199" t="s">
        <v>70</v>
      </c>
      <c r="AU207" s="199" t="s">
        <v>79</v>
      </c>
      <c r="AY207" s="198" t="s">
        <v>114</v>
      </c>
      <c r="BK207" s="200">
        <f>SUM(BK208:BK236)</f>
        <v>0</v>
      </c>
    </row>
    <row r="208" s="1" customFormat="1" ht="16.5" customHeight="1">
      <c r="B208" s="37"/>
      <c r="C208" s="203" t="s">
        <v>367</v>
      </c>
      <c r="D208" s="203" t="s">
        <v>117</v>
      </c>
      <c r="E208" s="204" t="s">
        <v>368</v>
      </c>
      <c r="F208" s="205" t="s">
        <v>369</v>
      </c>
      <c r="G208" s="206" t="s">
        <v>370</v>
      </c>
      <c r="H208" s="207">
        <v>96.299999999999997</v>
      </c>
      <c r="I208" s="208"/>
      <c r="J208" s="207">
        <f>ROUND(I208*H208,2)</f>
        <v>0</v>
      </c>
      <c r="K208" s="205" t="s">
        <v>121</v>
      </c>
      <c r="L208" s="42"/>
      <c r="M208" s="209" t="s">
        <v>18</v>
      </c>
      <c r="N208" s="210" t="s">
        <v>42</v>
      </c>
      <c r="O208" s="78"/>
      <c r="P208" s="211">
        <f>O208*H208</f>
        <v>0</v>
      </c>
      <c r="Q208" s="211">
        <v>0</v>
      </c>
      <c r="R208" s="211">
        <f>Q208*H208</f>
        <v>0</v>
      </c>
      <c r="S208" s="211">
        <v>0</v>
      </c>
      <c r="T208" s="212">
        <f>S208*H208</f>
        <v>0</v>
      </c>
      <c r="AR208" s="16" t="s">
        <v>130</v>
      </c>
      <c r="AT208" s="16" t="s">
        <v>117</v>
      </c>
      <c r="AU208" s="16" t="s">
        <v>81</v>
      </c>
      <c r="AY208" s="16" t="s">
        <v>114</v>
      </c>
      <c r="BE208" s="213">
        <f>IF(N208="základní",J208,0)</f>
        <v>0</v>
      </c>
      <c r="BF208" s="213">
        <f>IF(N208="snížená",J208,0)</f>
        <v>0</v>
      </c>
      <c r="BG208" s="213">
        <f>IF(N208="zákl. přenesená",J208,0)</f>
        <v>0</v>
      </c>
      <c r="BH208" s="213">
        <f>IF(N208="sníž. přenesená",J208,0)</f>
        <v>0</v>
      </c>
      <c r="BI208" s="213">
        <f>IF(N208="nulová",J208,0)</f>
        <v>0</v>
      </c>
      <c r="BJ208" s="16" t="s">
        <v>79</v>
      </c>
      <c r="BK208" s="213">
        <f>ROUND(I208*H208,2)</f>
        <v>0</v>
      </c>
      <c r="BL208" s="16" t="s">
        <v>130</v>
      </c>
      <c r="BM208" s="16" t="s">
        <v>371</v>
      </c>
    </row>
    <row r="209" s="1" customFormat="1">
      <c r="B209" s="37"/>
      <c r="C209" s="38"/>
      <c r="D209" s="214" t="s">
        <v>155</v>
      </c>
      <c r="E209" s="38"/>
      <c r="F209" s="215" t="s">
        <v>372</v>
      </c>
      <c r="G209" s="38"/>
      <c r="H209" s="38"/>
      <c r="I209" s="129"/>
      <c r="J209" s="38"/>
      <c r="K209" s="38"/>
      <c r="L209" s="42"/>
      <c r="M209" s="216"/>
      <c r="N209" s="78"/>
      <c r="O209" s="78"/>
      <c r="P209" s="78"/>
      <c r="Q209" s="78"/>
      <c r="R209" s="78"/>
      <c r="S209" s="78"/>
      <c r="T209" s="79"/>
      <c r="AT209" s="16" t="s">
        <v>155</v>
      </c>
      <c r="AU209" s="16" t="s">
        <v>81</v>
      </c>
    </row>
    <row r="210" s="1" customFormat="1" ht="16.5" customHeight="1">
      <c r="B210" s="37"/>
      <c r="C210" s="252" t="s">
        <v>373</v>
      </c>
      <c r="D210" s="252" t="s">
        <v>273</v>
      </c>
      <c r="E210" s="253" t="s">
        <v>374</v>
      </c>
      <c r="F210" s="254" t="s">
        <v>375</v>
      </c>
      <c r="G210" s="255" t="s">
        <v>199</v>
      </c>
      <c r="H210" s="256">
        <v>0.029999999999999999</v>
      </c>
      <c r="I210" s="257"/>
      <c r="J210" s="256">
        <f>ROUND(I210*H210,2)</f>
        <v>0</v>
      </c>
      <c r="K210" s="254" t="s">
        <v>121</v>
      </c>
      <c r="L210" s="258"/>
      <c r="M210" s="259" t="s">
        <v>18</v>
      </c>
      <c r="N210" s="260" t="s">
        <v>42</v>
      </c>
      <c r="O210" s="78"/>
      <c r="P210" s="211">
        <f>O210*H210</f>
        <v>0</v>
      </c>
      <c r="Q210" s="211">
        <v>1</v>
      </c>
      <c r="R210" s="211">
        <f>Q210*H210</f>
        <v>0.029999999999999999</v>
      </c>
      <c r="S210" s="211">
        <v>0</v>
      </c>
      <c r="T210" s="212">
        <f>S210*H210</f>
        <v>0</v>
      </c>
      <c r="AR210" s="16" t="s">
        <v>376</v>
      </c>
      <c r="AT210" s="16" t="s">
        <v>273</v>
      </c>
      <c r="AU210" s="16" t="s">
        <v>81</v>
      </c>
      <c r="AY210" s="16" t="s">
        <v>114</v>
      </c>
      <c r="BE210" s="213">
        <f>IF(N210="základní",J210,0)</f>
        <v>0</v>
      </c>
      <c r="BF210" s="213">
        <f>IF(N210="snížená",J210,0)</f>
        <v>0</v>
      </c>
      <c r="BG210" s="213">
        <f>IF(N210="zákl. přenesená",J210,0)</f>
        <v>0</v>
      </c>
      <c r="BH210" s="213">
        <f>IF(N210="sníž. přenesená",J210,0)</f>
        <v>0</v>
      </c>
      <c r="BI210" s="213">
        <f>IF(N210="nulová",J210,0)</f>
        <v>0</v>
      </c>
      <c r="BJ210" s="16" t="s">
        <v>79</v>
      </c>
      <c r="BK210" s="213">
        <f>ROUND(I210*H210,2)</f>
        <v>0</v>
      </c>
      <c r="BL210" s="16" t="s">
        <v>130</v>
      </c>
      <c r="BM210" s="16" t="s">
        <v>377</v>
      </c>
    </row>
    <row r="211" s="12" customFormat="1">
      <c r="B211" s="230"/>
      <c r="C211" s="231"/>
      <c r="D211" s="214" t="s">
        <v>217</v>
      </c>
      <c r="E211" s="231"/>
      <c r="F211" s="233" t="s">
        <v>378</v>
      </c>
      <c r="G211" s="231"/>
      <c r="H211" s="234">
        <v>0.029999999999999999</v>
      </c>
      <c r="I211" s="235"/>
      <c r="J211" s="231"/>
      <c r="K211" s="231"/>
      <c r="L211" s="236"/>
      <c r="M211" s="237"/>
      <c r="N211" s="238"/>
      <c r="O211" s="238"/>
      <c r="P211" s="238"/>
      <c r="Q211" s="238"/>
      <c r="R211" s="238"/>
      <c r="S211" s="238"/>
      <c r="T211" s="239"/>
      <c r="AT211" s="240" t="s">
        <v>217</v>
      </c>
      <c r="AU211" s="240" t="s">
        <v>81</v>
      </c>
      <c r="AV211" s="12" t="s">
        <v>81</v>
      </c>
      <c r="AW211" s="12" t="s">
        <v>4</v>
      </c>
      <c r="AX211" s="12" t="s">
        <v>79</v>
      </c>
      <c r="AY211" s="240" t="s">
        <v>114</v>
      </c>
    </row>
    <row r="212" s="1" customFormat="1" ht="16.5" customHeight="1">
      <c r="B212" s="37"/>
      <c r="C212" s="203" t="s">
        <v>379</v>
      </c>
      <c r="D212" s="203" t="s">
        <v>117</v>
      </c>
      <c r="E212" s="204" t="s">
        <v>380</v>
      </c>
      <c r="F212" s="205" t="s">
        <v>381</v>
      </c>
      <c r="G212" s="206" t="s">
        <v>370</v>
      </c>
      <c r="H212" s="207">
        <v>96.299999999999997</v>
      </c>
      <c r="I212" s="208"/>
      <c r="J212" s="207">
        <f>ROUND(I212*H212,2)</f>
        <v>0</v>
      </c>
      <c r="K212" s="205" t="s">
        <v>121</v>
      </c>
      <c r="L212" s="42"/>
      <c r="M212" s="209" t="s">
        <v>18</v>
      </c>
      <c r="N212" s="210" t="s">
        <v>42</v>
      </c>
      <c r="O212" s="78"/>
      <c r="P212" s="211">
        <f>O212*H212</f>
        <v>0</v>
      </c>
      <c r="Q212" s="211">
        <v>0</v>
      </c>
      <c r="R212" s="211">
        <f>Q212*H212</f>
        <v>0</v>
      </c>
      <c r="S212" s="211">
        <v>0.0040000000000000001</v>
      </c>
      <c r="T212" s="212">
        <f>S212*H212</f>
        <v>0.38519999999999999</v>
      </c>
      <c r="AR212" s="16" t="s">
        <v>130</v>
      </c>
      <c r="AT212" s="16" t="s">
        <v>117</v>
      </c>
      <c r="AU212" s="16" t="s">
        <v>81</v>
      </c>
      <c r="AY212" s="16" t="s">
        <v>114</v>
      </c>
      <c r="BE212" s="213">
        <f>IF(N212="základní",J212,0)</f>
        <v>0</v>
      </c>
      <c r="BF212" s="213">
        <f>IF(N212="snížená",J212,0)</f>
        <v>0</v>
      </c>
      <c r="BG212" s="213">
        <f>IF(N212="zákl. přenesená",J212,0)</f>
        <v>0</v>
      </c>
      <c r="BH212" s="213">
        <f>IF(N212="sníž. přenesená",J212,0)</f>
        <v>0</v>
      </c>
      <c r="BI212" s="213">
        <f>IF(N212="nulová",J212,0)</f>
        <v>0</v>
      </c>
      <c r="BJ212" s="16" t="s">
        <v>79</v>
      </c>
      <c r="BK212" s="213">
        <f>ROUND(I212*H212,2)</f>
        <v>0</v>
      </c>
      <c r="BL212" s="16" t="s">
        <v>130</v>
      </c>
      <c r="BM212" s="16" t="s">
        <v>382</v>
      </c>
    </row>
    <row r="213" s="1" customFormat="1">
      <c r="B213" s="37"/>
      <c r="C213" s="38"/>
      <c r="D213" s="214" t="s">
        <v>155</v>
      </c>
      <c r="E213" s="38"/>
      <c r="F213" s="215" t="s">
        <v>383</v>
      </c>
      <c r="G213" s="38"/>
      <c r="H213" s="38"/>
      <c r="I213" s="129"/>
      <c r="J213" s="38"/>
      <c r="K213" s="38"/>
      <c r="L213" s="42"/>
      <c r="M213" s="216"/>
      <c r="N213" s="78"/>
      <c r="O213" s="78"/>
      <c r="P213" s="78"/>
      <c r="Q213" s="78"/>
      <c r="R213" s="78"/>
      <c r="S213" s="78"/>
      <c r="T213" s="79"/>
      <c r="AT213" s="16" t="s">
        <v>155</v>
      </c>
      <c r="AU213" s="16" t="s">
        <v>81</v>
      </c>
    </row>
    <row r="214" s="12" customFormat="1">
      <c r="B214" s="230"/>
      <c r="C214" s="231"/>
      <c r="D214" s="214" t="s">
        <v>217</v>
      </c>
      <c r="E214" s="232" t="s">
        <v>18</v>
      </c>
      <c r="F214" s="233" t="s">
        <v>384</v>
      </c>
      <c r="G214" s="231"/>
      <c r="H214" s="234">
        <v>33.600000000000001</v>
      </c>
      <c r="I214" s="235"/>
      <c r="J214" s="231"/>
      <c r="K214" s="231"/>
      <c r="L214" s="236"/>
      <c r="M214" s="237"/>
      <c r="N214" s="238"/>
      <c r="O214" s="238"/>
      <c r="P214" s="238"/>
      <c r="Q214" s="238"/>
      <c r="R214" s="238"/>
      <c r="S214" s="238"/>
      <c r="T214" s="239"/>
      <c r="AT214" s="240" t="s">
        <v>217</v>
      </c>
      <c r="AU214" s="240" t="s">
        <v>81</v>
      </c>
      <c r="AV214" s="12" t="s">
        <v>81</v>
      </c>
      <c r="AW214" s="12" t="s">
        <v>32</v>
      </c>
      <c r="AX214" s="12" t="s">
        <v>71</v>
      </c>
      <c r="AY214" s="240" t="s">
        <v>114</v>
      </c>
    </row>
    <row r="215" s="12" customFormat="1">
      <c r="B215" s="230"/>
      <c r="C215" s="231"/>
      <c r="D215" s="214" t="s">
        <v>217</v>
      </c>
      <c r="E215" s="232" t="s">
        <v>18</v>
      </c>
      <c r="F215" s="233" t="s">
        <v>385</v>
      </c>
      <c r="G215" s="231"/>
      <c r="H215" s="234">
        <v>10.5</v>
      </c>
      <c r="I215" s="235"/>
      <c r="J215" s="231"/>
      <c r="K215" s="231"/>
      <c r="L215" s="236"/>
      <c r="M215" s="237"/>
      <c r="N215" s="238"/>
      <c r="O215" s="238"/>
      <c r="P215" s="238"/>
      <c r="Q215" s="238"/>
      <c r="R215" s="238"/>
      <c r="S215" s="238"/>
      <c r="T215" s="239"/>
      <c r="AT215" s="240" t="s">
        <v>217</v>
      </c>
      <c r="AU215" s="240" t="s">
        <v>81</v>
      </c>
      <c r="AV215" s="12" t="s">
        <v>81</v>
      </c>
      <c r="AW215" s="12" t="s">
        <v>32</v>
      </c>
      <c r="AX215" s="12" t="s">
        <v>71</v>
      </c>
      <c r="AY215" s="240" t="s">
        <v>114</v>
      </c>
    </row>
    <row r="216" s="12" customFormat="1">
      <c r="B216" s="230"/>
      <c r="C216" s="231"/>
      <c r="D216" s="214" t="s">
        <v>217</v>
      </c>
      <c r="E216" s="232" t="s">
        <v>18</v>
      </c>
      <c r="F216" s="233" t="s">
        <v>386</v>
      </c>
      <c r="G216" s="231"/>
      <c r="H216" s="234">
        <v>28</v>
      </c>
      <c r="I216" s="235"/>
      <c r="J216" s="231"/>
      <c r="K216" s="231"/>
      <c r="L216" s="236"/>
      <c r="M216" s="237"/>
      <c r="N216" s="238"/>
      <c r="O216" s="238"/>
      <c r="P216" s="238"/>
      <c r="Q216" s="238"/>
      <c r="R216" s="238"/>
      <c r="S216" s="238"/>
      <c r="T216" s="239"/>
      <c r="AT216" s="240" t="s">
        <v>217</v>
      </c>
      <c r="AU216" s="240" t="s">
        <v>81</v>
      </c>
      <c r="AV216" s="12" t="s">
        <v>81</v>
      </c>
      <c r="AW216" s="12" t="s">
        <v>32</v>
      </c>
      <c r="AX216" s="12" t="s">
        <v>71</v>
      </c>
      <c r="AY216" s="240" t="s">
        <v>114</v>
      </c>
    </row>
    <row r="217" s="12" customFormat="1">
      <c r="B217" s="230"/>
      <c r="C217" s="231"/>
      <c r="D217" s="214" t="s">
        <v>217</v>
      </c>
      <c r="E217" s="232" t="s">
        <v>18</v>
      </c>
      <c r="F217" s="233" t="s">
        <v>387</v>
      </c>
      <c r="G217" s="231"/>
      <c r="H217" s="234">
        <v>13.6</v>
      </c>
      <c r="I217" s="235"/>
      <c r="J217" s="231"/>
      <c r="K217" s="231"/>
      <c r="L217" s="236"/>
      <c r="M217" s="237"/>
      <c r="N217" s="238"/>
      <c r="O217" s="238"/>
      <c r="P217" s="238"/>
      <c r="Q217" s="238"/>
      <c r="R217" s="238"/>
      <c r="S217" s="238"/>
      <c r="T217" s="239"/>
      <c r="AT217" s="240" t="s">
        <v>217</v>
      </c>
      <c r="AU217" s="240" t="s">
        <v>81</v>
      </c>
      <c r="AV217" s="12" t="s">
        <v>81</v>
      </c>
      <c r="AW217" s="12" t="s">
        <v>32</v>
      </c>
      <c r="AX217" s="12" t="s">
        <v>71</v>
      </c>
      <c r="AY217" s="240" t="s">
        <v>114</v>
      </c>
    </row>
    <row r="218" s="12" customFormat="1">
      <c r="B218" s="230"/>
      <c r="C218" s="231"/>
      <c r="D218" s="214" t="s">
        <v>217</v>
      </c>
      <c r="E218" s="232" t="s">
        <v>18</v>
      </c>
      <c r="F218" s="233" t="s">
        <v>388</v>
      </c>
      <c r="G218" s="231"/>
      <c r="H218" s="234">
        <v>10.6</v>
      </c>
      <c r="I218" s="235"/>
      <c r="J218" s="231"/>
      <c r="K218" s="231"/>
      <c r="L218" s="236"/>
      <c r="M218" s="237"/>
      <c r="N218" s="238"/>
      <c r="O218" s="238"/>
      <c r="P218" s="238"/>
      <c r="Q218" s="238"/>
      <c r="R218" s="238"/>
      <c r="S218" s="238"/>
      <c r="T218" s="239"/>
      <c r="AT218" s="240" t="s">
        <v>217</v>
      </c>
      <c r="AU218" s="240" t="s">
        <v>81</v>
      </c>
      <c r="AV218" s="12" t="s">
        <v>81</v>
      </c>
      <c r="AW218" s="12" t="s">
        <v>32</v>
      </c>
      <c r="AX218" s="12" t="s">
        <v>71</v>
      </c>
      <c r="AY218" s="240" t="s">
        <v>114</v>
      </c>
    </row>
    <row r="219" s="13" customFormat="1">
      <c r="B219" s="241"/>
      <c r="C219" s="242"/>
      <c r="D219" s="214" t="s">
        <v>217</v>
      </c>
      <c r="E219" s="243" t="s">
        <v>18</v>
      </c>
      <c r="F219" s="244" t="s">
        <v>220</v>
      </c>
      <c r="G219" s="242"/>
      <c r="H219" s="245">
        <v>96.299999999999983</v>
      </c>
      <c r="I219" s="246"/>
      <c r="J219" s="242"/>
      <c r="K219" s="242"/>
      <c r="L219" s="247"/>
      <c r="M219" s="248"/>
      <c r="N219" s="249"/>
      <c r="O219" s="249"/>
      <c r="P219" s="249"/>
      <c r="Q219" s="249"/>
      <c r="R219" s="249"/>
      <c r="S219" s="249"/>
      <c r="T219" s="250"/>
      <c r="AT219" s="251" t="s">
        <v>217</v>
      </c>
      <c r="AU219" s="251" t="s">
        <v>81</v>
      </c>
      <c r="AV219" s="13" t="s">
        <v>122</v>
      </c>
      <c r="AW219" s="13" t="s">
        <v>32</v>
      </c>
      <c r="AX219" s="13" t="s">
        <v>79</v>
      </c>
      <c r="AY219" s="251" t="s">
        <v>114</v>
      </c>
    </row>
    <row r="220" s="1" customFormat="1" ht="16.5" customHeight="1">
      <c r="B220" s="37"/>
      <c r="C220" s="203" t="s">
        <v>389</v>
      </c>
      <c r="D220" s="203" t="s">
        <v>117</v>
      </c>
      <c r="E220" s="204" t="s">
        <v>390</v>
      </c>
      <c r="F220" s="205" t="s">
        <v>391</v>
      </c>
      <c r="G220" s="206" t="s">
        <v>370</v>
      </c>
      <c r="H220" s="207">
        <v>96.299999999999997</v>
      </c>
      <c r="I220" s="208"/>
      <c r="J220" s="207">
        <f>ROUND(I220*H220,2)</f>
        <v>0</v>
      </c>
      <c r="K220" s="205" t="s">
        <v>121</v>
      </c>
      <c r="L220" s="42"/>
      <c r="M220" s="209" t="s">
        <v>18</v>
      </c>
      <c r="N220" s="210" t="s">
        <v>42</v>
      </c>
      <c r="O220" s="78"/>
      <c r="P220" s="211">
        <f>O220*H220</f>
        <v>0</v>
      </c>
      <c r="Q220" s="211">
        <v>0.00040000000000000002</v>
      </c>
      <c r="R220" s="211">
        <f>Q220*H220</f>
        <v>0.038519999999999999</v>
      </c>
      <c r="S220" s="211">
        <v>0</v>
      </c>
      <c r="T220" s="212">
        <f>S220*H220</f>
        <v>0</v>
      </c>
      <c r="AR220" s="16" t="s">
        <v>130</v>
      </c>
      <c r="AT220" s="16" t="s">
        <v>117</v>
      </c>
      <c r="AU220" s="16" t="s">
        <v>81</v>
      </c>
      <c r="AY220" s="16" t="s">
        <v>114</v>
      </c>
      <c r="BE220" s="213">
        <f>IF(N220="základní",J220,0)</f>
        <v>0</v>
      </c>
      <c r="BF220" s="213">
        <f>IF(N220="snížená",J220,0)</f>
        <v>0</v>
      </c>
      <c r="BG220" s="213">
        <f>IF(N220="zákl. přenesená",J220,0)</f>
        <v>0</v>
      </c>
      <c r="BH220" s="213">
        <f>IF(N220="sníž. přenesená",J220,0)</f>
        <v>0</v>
      </c>
      <c r="BI220" s="213">
        <f>IF(N220="nulová",J220,0)</f>
        <v>0</v>
      </c>
      <c r="BJ220" s="16" t="s">
        <v>79</v>
      </c>
      <c r="BK220" s="213">
        <f>ROUND(I220*H220,2)</f>
        <v>0</v>
      </c>
      <c r="BL220" s="16" t="s">
        <v>130</v>
      </c>
      <c r="BM220" s="16" t="s">
        <v>392</v>
      </c>
    </row>
    <row r="221" s="1" customFormat="1">
      <c r="B221" s="37"/>
      <c r="C221" s="38"/>
      <c r="D221" s="214" t="s">
        <v>155</v>
      </c>
      <c r="E221" s="38"/>
      <c r="F221" s="215" t="s">
        <v>393</v>
      </c>
      <c r="G221" s="38"/>
      <c r="H221" s="38"/>
      <c r="I221" s="129"/>
      <c r="J221" s="38"/>
      <c r="K221" s="38"/>
      <c r="L221" s="42"/>
      <c r="M221" s="216"/>
      <c r="N221" s="78"/>
      <c r="O221" s="78"/>
      <c r="P221" s="78"/>
      <c r="Q221" s="78"/>
      <c r="R221" s="78"/>
      <c r="S221" s="78"/>
      <c r="T221" s="79"/>
      <c r="AT221" s="16" t="s">
        <v>155</v>
      </c>
      <c r="AU221" s="16" t="s">
        <v>81</v>
      </c>
    </row>
    <row r="222" s="12" customFormat="1">
      <c r="B222" s="230"/>
      <c r="C222" s="231"/>
      <c r="D222" s="214" t="s">
        <v>217</v>
      </c>
      <c r="E222" s="232" t="s">
        <v>18</v>
      </c>
      <c r="F222" s="233" t="s">
        <v>384</v>
      </c>
      <c r="G222" s="231"/>
      <c r="H222" s="234">
        <v>33.600000000000001</v>
      </c>
      <c r="I222" s="235"/>
      <c r="J222" s="231"/>
      <c r="K222" s="231"/>
      <c r="L222" s="236"/>
      <c r="M222" s="237"/>
      <c r="N222" s="238"/>
      <c r="O222" s="238"/>
      <c r="P222" s="238"/>
      <c r="Q222" s="238"/>
      <c r="R222" s="238"/>
      <c r="S222" s="238"/>
      <c r="T222" s="239"/>
      <c r="AT222" s="240" t="s">
        <v>217</v>
      </c>
      <c r="AU222" s="240" t="s">
        <v>81</v>
      </c>
      <c r="AV222" s="12" t="s">
        <v>81</v>
      </c>
      <c r="AW222" s="12" t="s">
        <v>32</v>
      </c>
      <c r="AX222" s="12" t="s">
        <v>71</v>
      </c>
      <c r="AY222" s="240" t="s">
        <v>114</v>
      </c>
    </row>
    <row r="223" s="12" customFormat="1">
      <c r="B223" s="230"/>
      <c r="C223" s="231"/>
      <c r="D223" s="214" t="s">
        <v>217</v>
      </c>
      <c r="E223" s="232" t="s">
        <v>18</v>
      </c>
      <c r="F223" s="233" t="s">
        <v>385</v>
      </c>
      <c r="G223" s="231"/>
      <c r="H223" s="234">
        <v>10.5</v>
      </c>
      <c r="I223" s="235"/>
      <c r="J223" s="231"/>
      <c r="K223" s="231"/>
      <c r="L223" s="236"/>
      <c r="M223" s="237"/>
      <c r="N223" s="238"/>
      <c r="O223" s="238"/>
      <c r="P223" s="238"/>
      <c r="Q223" s="238"/>
      <c r="R223" s="238"/>
      <c r="S223" s="238"/>
      <c r="T223" s="239"/>
      <c r="AT223" s="240" t="s">
        <v>217</v>
      </c>
      <c r="AU223" s="240" t="s">
        <v>81</v>
      </c>
      <c r="AV223" s="12" t="s">
        <v>81</v>
      </c>
      <c r="AW223" s="12" t="s">
        <v>32</v>
      </c>
      <c r="AX223" s="12" t="s">
        <v>71</v>
      </c>
      <c r="AY223" s="240" t="s">
        <v>114</v>
      </c>
    </row>
    <row r="224" s="12" customFormat="1">
      <c r="B224" s="230"/>
      <c r="C224" s="231"/>
      <c r="D224" s="214" t="s">
        <v>217</v>
      </c>
      <c r="E224" s="232" t="s">
        <v>18</v>
      </c>
      <c r="F224" s="233" t="s">
        <v>386</v>
      </c>
      <c r="G224" s="231"/>
      <c r="H224" s="234">
        <v>28</v>
      </c>
      <c r="I224" s="235"/>
      <c r="J224" s="231"/>
      <c r="K224" s="231"/>
      <c r="L224" s="236"/>
      <c r="M224" s="237"/>
      <c r="N224" s="238"/>
      <c r="O224" s="238"/>
      <c r="P224" s="238"/>
      <c r="Q224" s="238"/>
      <c r="R224" s="238"/>
      <c r="S224" s="238"/>
      <c r="T224" s="239"/>
      <c r="AT224" s="240" t="s">
        <v>217</v>
      </c>
      <c r="AU224" s="240" t="s">
        <v>81</v>
      </c>
      <c r="AV224" s="12" t="s">
        <v>81</v>
      </c>
      <c r="AW224" s="12" t="s">
        <v>32</v>
      </c>
      <c r="AX224" s="12" t="s">
        <v>71</v>
      </c>
      <c r="AY224" s="240" t="s">
        <v>114</v>
      </c>
    </row>
    <row r="225" s="12" customFormat="1">
      <c r="B225" s="230"/>
      <c r="C225" s="231"/>
      <c r="D225" s="214" t="s">
        <v>217</v>
      </c>
      <c r="E225" s="232" t="s">
        <v>18</v>
      </c>
      <c r="F225" s="233" t="s">
        <v>387</v>
      </c>
      <c r="G225" s="231"/>
      <c r="H225" s="234">
        <v>13.6</v>
      </c>
      <c r="I225" s="235"/>
      <c r="J225" s="231"/>
      <c r="K225" s="231"/>
      <c r="L225" s="236"/>
      <c r="M225" s="237"/>
      <c r="N225" s="238"/>
      <c r="O225" s="238"/>
      <c r="P225" s="238"/>
      <c r="Q225" s="238"/>
      <c r="R225" s="238"/>
      <c r="S225" s="238"/>
      <c r="T225" s="239"/>
      <c r="AT225" s="240" t="s">
        <v>217</v>
      </c>
      <c r="AU225" s="240" t="s">
        <v>81</v>
      </c>
      <c r="AV225" s="12" t="s">
        <v>81</v>
      </c>
      <c r="AW225" s="12" t="s">
        <v>32</v>
      </c>
      <c r="AX225" s="12" t="s">
        <v>71</v>
      </c>
      <c r="AY225" s="240" t="s">
        <v>114</v>
      </c>
    </row>
    <row r="226" s="12" customFormat="1">
      <c r="B226" s="230"/>
      <c r="C226" s="231"/>
      <c r="D226" s="214" t="s">
        <v>217</v>
      </c>
      <c r="E226" s="232" t="s">
        <v>18</v>
      </c>
      <c r="F226" s="233" t="s">
        <v>388</v>
      </c>
      <c r="G226" s="231"/>
      <c r="H226" s="234">
        <v>10.6</v>
      </c>
      <c r="I226" s="235"/>
      <c r="J226" s="231"/>
      <c r="K226" s="231"/>
      <c r="L226" s="236"/>
      <c r="M226" s="237"/>
      <c r="N226" s="238"/>
      <c r="O226" s="238"/>
      <c r="P226" s="238"/>
      <c r="Q226" s="238"/>
      <c r="R226" s="238"/>
      <c r="S226" s="238"/>
      <c r="T226" s="239"/>
      <c r="AT226" s="240" t="s">
        <v>217</v>
      </c>
      <c r="AU226" s="240" t="s">
        <v>81</v>
      </c>
      <c r="AV226" s="12" t="s">
        <v>81</v>
      </c>
      <c r="AW226" s="12" t="s">
        <v>32</v>
      </c>
      <c r="AX226" s="12" t="s">
        <v>71</v>
      </c>
      <c r="AY226" s="240" t="s">
        <v>114</v>
      </c>
    </row>
    <row r="227" s="13" customFormat="1">
      <c r="B227" s="241"/>
      <c r="C227" s="242"/>
      <c r="D227" s="214" t="s">
        <v>217</v>
      </c>
      <c r="E227" s="243" t="s">
        <v>18</v>
      </c>
      <c r="F227" s="244" t="s">
        <v>220</v>
      </c>
      <c r="G227" s="242"/>
      <c r="H227" s="245">
        <v>96.299999999999983</v>
      </c>
      <c r="I227" s="246"/>
      <c r="J227" s="242"/>
      <c r="K227" s="242"/>
      <c r="L227" s="247"/>
      <c r="M227" s="248"/>
      <c r="N227" s="249"/>
      <c r="O227" s="249"/>
      <c r="P227" s="249"/>
      <c r="Q227" s="249"/>
      <c r="R227" s="249"/>
      <c r="S227" s="249"/>
      <c r="T227" s="250"/>
      <c r="AT227" s="251" t="s">
        <v>217</v>
      </c>
      <c r="AU227" s="251" t="s">
        <v>81</v>
      </c>
      <c r="AV227" s="13" t="s">
        <v>122</v>
      </c>
      <c r="AW227" s="13" t="s">
        <v>32</v>
      </c>
      <c r="AX227" s="13" t="s">
        <v>79</v>
      </c>
      <c r="AY227" s="251" t="s">
        <v>114</v>
      </c>
    </row>
    <row r="228" s="1" customFormat="1" ht="22.5" customHeight="1">
      <c r="B228" s="37"/>
      <c r="C228" s="252" t="s">
        <v>376</v>
      </c>
      <c r="D228" s="252" t="s">
        <v>273</v>
      </c>
      <c r="E228" s="253" t="s">
        <v>394</v>
      </c>
      <c r="F228" s="254" t="s">
        <v>395</v>
      </c>
      <c r="G228" s="255" t="s">
        <v>370</v>
      </c>
      <c r="H228" s="256">
        <v>110.75</v>
      </c>
      <c r="I228" s="257"/>
      <c r="J228" s="256">
        <f>ROUND(I228*H228,2)</f>
        <v>0</v>
      </c>
      <c r="K228" s="254" t="s">
        <v>121</v>
      </c>
      <c r="L228" s="258"/>
      <c r="M228" s="259" t="s">
        <v>18</v>
      </c>
      <c r="N228" s="260" t="s">
        <v>42</v>
      </c>
      <c r="O228" s="78"/>
      <c r="P228" s="211">
        <f>O228*H228</f>
        <v>0</v>
      </c>
      <c r="Q228" s="211">
        <v>0.001</v>
      </c>
      <c r="R228" s="211">
        <f>Q228*H228</f>
        <v>0.11075</v>
      </c>
      <c r="S228" s="211">
        <v>0</v>
      </c>
      <c r="T228" s="212">
        <f>S228*H228</f>
        <v>0</v>
      </c>
      <c r="AR228" s="16" t="s">
        <v>376</v>
      </c>
      <c r="AT228" s="16" t="s">
        <v>273</v>
      </c>
      <c r="AU228" s="16" t="s">
        <v>81</v>
      </c>
      <c r="AY228" s="16" t="s">
        <v>114</v>
      </c>
      <c r="BE228" s="213">
        <f>IF(N228="základní",J228,0)</f>
        <v>0</v>
      </c>
      <c r="BF228" s="213">
        <f>IF(N228="snížená",J228,0)</f>
        <v>0</v>
      </c>
      <c r="BG228" s="213">
        <f>IF(N228="zákl. přenesená",J228,0)</f>
        <v>0</v>
      </c>
      <c r="BH228" s="213">
        <f>IF(N228="sníž. přenesená",J228,0)</f>
        <v>0</v>
      </c>
      <c r="BI228" s="213">
        <f>IF(N228="nulová",J228,0)</f>
        <v>0</v>
      </c>
      <c r="BJ228" s="16" t="s">
        <v>79</v>
      </c>
      <c r="BK228" s="213">
        <f>ROUND(I228*H228,2)</f>
        <v>0</v>
      </c>
      <c r="BL228" s="16" t="s">
        <v>130</v>
      </c>
      <c r="BM228" s="16" t="s">
        <v>396</v>
      </c>
    </row>
    <row r="229" s="12" customFormat="1">
      <c r="B229" s="230"/>
      <c r="C229" s="231"/>
      <c r="D229" s="214" t="s">
        <v>217</v>
      </c>
      <c r="E229" s="231"/>
      <c r="F229" s="233" t="s">
        <v>397</v>
      </c>
      <c r="G229" s="231"/>
      <c r="H229" s="234">
        <v>110.75</v>
      </c>
      <c r="I229" s="235"/>
      <c r="J229" s="231"/>
      <c r="K229" s="231"/>
      <c r="L229" s="236"/>
      <c r="M229" s="237"/>
      <c r="N229" s="238"/>
      <c r="O229" s="238"/>
      <c r="P229" s="238"/>
      <c r="Q229" s="238"/>
      <c r="R229" s="238"/>
      <c r="S229" s="238"/>
      <c r="T229" s="239"/>
      <c r="AT229" s="240" t="s">
        <v>217</v>
      </c>
      <c r="AU229" s="240" t="s">
        <v>81</v>
      </c>
      <c r="AV229" s="12" t="s">
        <v>81</v>
      </c>
      <c r="AW229" s="12" t="s">
        <v>4</v>
      </c>
      <c r="AX229" s="12" t="s">
        <v>79</v>
      </c>
      <c r="AY229" s="240" t="s">
        <v>114</v>
      </c>
    </row>
    <row r="230" s="1" customFormat="1" ht="16.5" customHeight="1">
      <c r="B230" s="37"/>
      <c r="C230" s="203" t="s">
        <v>398</v>
      </c>
      <c r="D230" s="203" t="s">
        <v>117</v>
      </c>
      <c r="E230" s="204" t="s">
        <v>399</v>
      </c>
      <c r="F230" s="205" t="s">
        <v>400</v>
      </c>
      <c r="G230" s="206" t="s">
        <v>120</v>
      </c>
      <c r="H230" s="207">
        <v>192.59999999999999</v>
      </c>
      <c r="I230" s="208"/>
      <c r="J230" s="207">
        <f>ROUND(I230*H230,2)</f>
        <v>0</v>
      </c>
      <c r="K230" s="205" t="s">
        <v>121</v>
      </c>
      <c r="L230" s="42"/>
      <c r="M230" s="209" t="s">
        <v>18</v>
      </c>
      <c r="N230" s="210" t="s">
        <v>42</v>
      </c>
      <c r="O230" s="78"/>
      <c r="P230" s="211">
        <f>O230*H230</f>
        <v>0</v>
      </c>
      <c r="Q230" s="211">
        <v>0.00020000000000000001</v>
      </c>
      <c r="R230" s="211">
        <f>Q230*H230</f>
        <v>0.038519999999999999</v>
      </c>
      <c r="S230" s="211">
        <v>0</v>
      </c>
      <c r="T230" s="212">
        <f>S230*H230</f>
        <v>0</v>
      </c>
      <c r="AR230" s="16" t="s">
        <v>130</v>
      </c>
      <c r="AT230" s="16" t="s">
        <v>117</v>
      </c>
      <c r="AU230" s="16" t="s">
        <v>81</v>
      </c>
      <c r="AY230" s="16" t="s">
        <v>114</v>
      </c>
      <c r="BE230" s="213">
        <f>IF(N230="základní",J230,0)</f>
        <v>0</v>
      </c>
      <c r="BF230" s="213">
        <f>IF(N230="snížená",J230,0)</f>
        <v>0</v>
      </c>
      <c r="BG230" s="213">
        <f>IF(N230="zákl. přenesená",J230,0)</f>
        <v>0</v>
      </c>
      <c r="BH230" s="213">
        <f>IF(N230="sníž. přenesená",J230,0)</f>
        <v>0</v>
      </c>
      <c r="BI230" s="213">
        <f>IF(N230="nulová",J230,0)</f>
        <v>0</v>
      </c>
      <c r="BJ230" s="16" t="s">
        <v>79</v>
      </c>
      <c r="BK230" s="213">
        <f>ROUND(I230*H230,2)</f>
        <v>0</v>
      </c>
      <c r="BL230" s="16" t="s">
        <v>130</v>
      </c>
      <c r="BM230" s="16" t="s">
        <v>401</v>
      </c>
    </row>
    <row r="231" s="12" customFormat="1">
      <c r="B231" s="230"/>
      <c r="C231" s="231"/>
      <c r="D231" s="214" t="s">
        <v>217</v>
      </c>
      <c r="E231" s="232" t="s">
        <v>18</v>
      </c>
      <c r="F231" s="233" t="s">
        <v>402</v>
      </c>
      <c r="G231" s="231"/>
      <c r="H231" s="234">
        <v>192.59999999999999</v>
      </c>
      <c r="I231" s="235"/>
      <c r="J231" s="231"/>
      <c r="K231" s="231"/>
      <c r="L231" s="236"/>
      <c r="M231" s="237"/>
      <c r="N231" s="238"/>
      <c r="O231" s="238"/>
      <c r="P231" s="238"/>
      <c r="Q231" s="238"/>
      <c r="R231" s="238"/>
      <c r="S231" s="238"/>
      <c r="T231" s="239"/>
      <c r="AT231" s="240" t="s">
        <v>217</v>
      </c>
      <c r="AU231" s="240" t="s">
        <v>81</v>
      </c>
      <c r="AV231" s="12" t="s">
        <v>81</v>
      </c>
      <c r="AW231" s="12" t="s">
        <v>32</v>
      </c>
      <c r="AX231" s="12" t="s">
        <v>71</v>
      </c>
      <c r="AY231" s="240" t="s">
        <v>114</v>
      </c>
    </row>
    <row r="232" s="13" customFormat="1">
      <c r="B232" s="241"/>
      <c r="C232" s="242"/>
      <c r="D232" s="214" t="s">
        <v>217</v>
      </c>
      <c r="E232" s="243" t="s">
        <v>18</v>
      </c>
      <c r="F232" s="244" t="s">
        <v>220</v>
      </c>
      <c r="G232" s="242"/>
      <c r="H232" s="245">
        <v>192.59999999999999</v>
      </c>
      <c r="I232" s="246"/>
      <c r="J232" s="242"/>
      <c r="K232" s="242"/>
      <c r="L232" s="247"/>
      <c r="M232" s="248"/>
      <c r="N232" s="249"/>
      <c r="O232" s="249"/>
      <c r="P232" s="249"/>
      <c r="Q232" s="249"/>
      <c r="R232" s="249"/>
      <c r="S232" s="249"/>
      <c r="T232" s="250"/>
      <c r="AT232" s="251" t="s">
        <v>217</v>
      </c>
      <c r="AU232" s="251" t="s">
        <v>81</v>
      </c>
      <c r="AV232" s="13" t="s">
        <v>122</v>
      </c>
      <c r="AW232" s="13" t="s">
        <v>32</v>
      </c>
      <c r="AX232" s="13" t="s">
        <v>79</v>
      </c>
      <c r="AY232" s="251" t="s">
        <v>114</v>
      </c>
    </row>
    <row r="233" s="1" customFormat="1" ht="22.5" customHeight="1">
      <c r="B233" s="37"/>
      <c r="C233" s="203" t="s">
        <v>403</v>
      </c>
      <c r="D233" s="203" t="s">
        <v>117</v>
      </c>
      <c r="E233" s="204" t="s">
        <v>404</v>
      </c>
      <c r="F233" s="205" t="s">
        <v>405</v>
      </c>
      <c r="G233" s="206" t="s">
        <v>199</v>
      </c>
      <c r="H233" s="207">
        <v>0.22</v>
      </c>
      <c r="I233" s="208"/>
      <c r="J233" s="207">
        <f>ROUND(I233*H233,2)</f>
        <v>0</v>
      </c>
      <c r="K233" s="205" t="s">
        <v>121</v>
      </c>
      <c r="L233" s="42"/>
      <c r="M233" s="209" t="s">
        <v>18</v>
      </c>
      <c r="N233" s="210" t="s">
        <v>42</v>
      </c>
      <c r="O233" s="78"/>
      <c r="P233" s="211">
        <f>O233*H233</f>
        <v>0</v>
      </c>
      <c r="Q233" s="211">
        <v>0</v>
      </c>
      <c r="R233" s="211">
        <f>Q233*H233</f>
        <v>0</v>
      </c>
      <c r="S233" s="211">
        <v>0</v>
      </c>
      <c r="T233" s="212">
        <f>S233*H233</f>
        <v>0</v>
      </c>
      <c r="AR233" s="16" t="s">
        <v>130</v>
      </c>
      <c r="AT233" s="16" t="s">
        <v>117</v>
      </c>
      <c r="AU233" s="16" t="s">
        <v>81</v>
      </c>
      <c r="AY233" s="16" t="s">
        <v>114</v>
      </c>
      <c r="BE233" s="213">
        <f>IF(N233="základní",J233,0)</f>
        <v>0</v>
      </c>
      <c r="BF233" s="213">
        <f>IF(N233="snížená",J233,0)</f>
        <v>0</v>
      </c>
      <c r="BG233" s="213">
        <f>IF(N233="zákl. přenesená",J233,0)</f>
        <v>0</v>
      </c>
      <c r="BH233" s="213">
        <f>IF(N233="sníž. přenesená",J233,0)</f>
        <v>0</v>
      </c>
      <c r="BI233" s="213">
        <f>IF(N233="nulová",J233,0)</f>
        <v>0</v>
      </c>
      <c r="BJ233" s="16" t="s">
        <v>79</v>
      </c>
      <c r="BK233" s="213">
        <f>ROUND(I233*H233,2)</f>
        <v>0</v>
      </c>
      <c r="BL233" s="16" t="s">
        <v>130</v>
      </c>
      <c r="BM233" s="16" t="s">
        <v>406</v>
      </c>
    </row>
    <row r="234" s="1" customFormat="1">
      <c r="B234" s="37"/>
      <c r="C234" s="38"/>
      <c r="D234" s="214" t="s">
        <v>155</v>
      </c>
      <c r="E234" s="38"/>
      <c r="F234" s="215" t="s">
        <v>201</v>
      </c>
      <c r="G234" s="38"/>
      <c r="H234" s="38"/>
      <c r="I234" s="129"/>
      <c r="J234" s="38"/>
      <c r="K234" s="38"/>
      <c r="L234" s="42"/>
      <c r="M234" s="216"/>
      <c r="N234" s="78"/>
      <c r="O234" s="78"/>
      <c r="P234" s="78"/>
      <c r="Q234" s="78"/>
      <c r="R234" s="78"/>
      <c r="S234" s="78"/>
      <c r="T234" s="79"/>
      <c r="AT234" s="16" t="s">
        <v>155</v>
      </c>
      <c r="AU234" s="16" t="s">
        <v>81</v>
      </c>
    </row>
    <row r="235" s="1" customFormat="1" ht="22.5" customHeight="1">
      <c r="B235" s="37"/>
      <c r="C235" s="203" t="s">
        <v>407</v>
      </c>
      <c r="D235" s="203" t="s">
        <v>117</v>
      </c>
      <c r="E235" s="204" t="s">
        <v>408</v>
      </c>
      <c r="F235" s="205" t="s">
        <v>409</v>
      </c>
      <c r="G235" s="206" t="s">
        <v>199</v>
      </c>
      <c r="H235" s="207">
        <v>0.22</v>
      </c>
      <c r="I235" s="208"/>
      <c r="J235" s="207">
        <f>ROUND(I235*H235,2)</f>
        <v>0</v>
      </c>
      <c r="K235" s="205" t="s">
        <v>121</v>
      </c>
      <c r="L235" s="42"/>
      <c r="M235" s="209" t="s">
        <v>18</v>
      </c>
      <c r="N235" s="210" t="s">
        <v>42</v>
      </c>
      <c r="O235" s="78"/>
      <c r="P235" s="211">
        <f>O235*H235</f>
        <v>0</v>
      </c>
      <c r="Q235" s="211">
        <v>0</v>
      </c>
      <c r="R235" s="211">
        <f>Q235*H235</f>
        <v>0</v>
      </c>
      <c r="S235" s="211">
        <v>0</v>
      </c>
      <c r="T235" s="212">
        <f>S235*H235</f>
        <v>0</v>
      </c>
      <c r="AR235" s="16" t="s">
        <v>130</v>
      </c>
      <c r="AT235" s="16" t="s">
        <v>117</v>
      </c>
      <c r="AU235" s="16" t="s">
        <v>81</v>
      </c>
      <c r="AY235" s="16" t="s">
        <v>114</v>
      </c>
      <c r="BE235" s="213">
        <f>IF(N235="základní",J235,0)</f>
        <v>0</v>
      </c>
      <c r="BF235" s="213">
        <f>IF(N235="snížená",J235,0)</f>
        <v>0</v>
      </c>
      <c r="BG235" s="213">
        <f>IF(N235="zákl. přenesená",J235,0)</f>
        <v>0</v>
      </c>
      <c r="BH235" s="213">
        <f>IF(N235="sníž. přenesená",J235,0)</f>
        <v>0</v>
      </c>
      <c r="BI235" s="213">
        <f>IF(N235="nulová",J235,0)</f>
        <v>0</v>
      </c>
      <c r="BJ235" s="16" t="s">
        <v>79</v>
      </c>
      <c r="BK235" s="213">
        <f>ROUND(I235*H235,2)</f>
        <v>0</v>
      </c>
      <c r="BL235" s="16" t="s">
        <v>130</v>
      </c>
      <c r="BM235" s="16" t="s">
        <v>410</v>
      </c>
    </row>
    <row r="236" s="1" customFormat="1">
      <c r="B236" s="37"/>
      <c r="C236" s="38"/>
      <c r="D236" s="214" t="s">
        <v>155</v>
      </c>
      <c r="E236" s="38"/>
      <c r="F236" s="215" t="s">
        <v>201</v>
      </c>
      <c r="G236" s="38"/>
      <c r="H236" s="38"/>
      <c r="I236" s="129"/>
      <c r="J236" s="38"/>
      <c r="K236" s="38"/>
      <c r="L236" s="42"/>
      <c r="M236" s="217"/>
      <c r="N236" s="218"/>
      <c r="O236" s="218"/>
      <c r="P236" s="218"/>
      <c r="Q236" s="218"/>
      <c r="R236" s="218"/>
      <c r="S236" s="218"/>
      <c r="T236" s="219"/>
      <c r="AT236" s="16" t="s">
        <v>155</v>
      </c>
      <c r="AU236" s="16" t="s">
        <v>81</v>
      </c>
    </row>
    <row r="237" s="1" customFormat="1" ht="6.96" customHeight="1">
      <c r="B237" s="56"/>
      <c r="C237" s="57"/>
      <c r="D237" s="57"/>
      <c r="E237" s="57"/>
      <c r="F237" s="57"/>
      <c r="G237" s="57"/>
      <c r="H237" s="57"/>
      <c r="I237" s="153"/>
      <c r="J237" s="57"/>
      <c r="K237" s="57"/>
      <c r="L237" s="42"/>
    </row>
  </sheetData>
  <sheetProtection sheet="1" autoFilter="0" formatColumns="0" formatRows="0" objects="1" scenarios="1" spinCount="100000" saltValue="v+ZBRSkgmGw7zIzRkxfcLhlevPx56Aa1OR+8MUw9PrSjPrDIxKH4BEKXpNGApbTqVCHciRrS0+60xaerzLYOaQ==" hashValue="YDJFXkIEFpuRsekzykJL+EKguS1zrDMOm8A/i18s8u6DwcGFxvLM/sFsqUVk/khfju9TkTmSP3GFg5AO+akDGg==" algorithmName="SHA-512" password="CC35"/>
  <autoFilter ref="C88:K236"/>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87</v>
      </c>
    </row>
    <row r="3" ht="6.96" customHeight="1">
      <c r="B3" s="123"/>
      <c r="C3" s="124"/>
      <c r="D3" s="124"/>
      <c r="E3" s="124"/>
      <c r="F3" s="124"/>
      <c r="G3" s="124"/>
      <c r="H3" s="124"/>
      <c r="I3" s="125"/>
      <c r="J3" s="124"/>
      <c r="K3" s="124"/>
      <c r="L3" s="19"/>
      <c r="AT3" s="16" t="s">
        <v>81</v>
      </c>
    </row>
    <row r="4" ht="24.96" customHeight="1">
      <c r="B4" s="19"/>
      <c r="D4" s="126" t="s">
        <v>88</v>
      </c>
      <c r="L4" s="19"/>
      <c r="M4" s="23" t="s">
        <v>10</v>
      </c>
      <c r="AT4" s="16" t="s">
        <v>4</v>
      </c>
    </row>
    <row r="5" ht="6.96" customHeight="1">
      <c r="B5" s="19"/>
      <c r="L5" s="19"/>
    </row>
    <row r="6" ht="12" customHeight="1">
      <c r="B6" s="19"/>
      <c r="D6" s="127" t="s">
        <v>15</v>
      </c>
      <c r="L6" s="19"/>
    </row>
    <row r="7" ht="16.5" customHeight="1">
      <c r="B7" s="19"/>
      <c r="E7" s="128" t="str">
        <f>'Rekapitulace stavby'!K6</f>
        <v>Stodská nem, Spojovací krček , Výměna ležatých rozvodů</v>
      </c>
      <c r="F7" s="127"/>
      <c r="G7" s="127"/>
      <c r="H7" s="127"/>
      <c r="L7" s="19"/>
    </row>
    <row r="8" s="1" customFormat="1" ht="12" customHeight="1">
      <c r="B8" s="42"/>
      <c r="D8" s="127" t="s">
        <v>89</v>
      </c>
      <c r="I8" s="129"/>
      <c r="L8" s="42"/>
    </row>
    <row r="9" s="1" customFormat="1" ht="36.96" customHeight="1">
      <c r="B9" s="42"/>
      <c r="E9" s="130" t="s">
        <v>411</v>
      </c>
      <c r="F9" s="1"/>
      <c r="G9" s="1"/>
      <c r="H9" s="1"/>
      <c r="I9" s="129"/>
      <c r="L9" s="42"/>
    </row>
    <row r="10" s="1" customFormat="1">
      <c r="B10" s="42"/>
      <c r="I10" s="129"/>
      <c r="L10" s="42"/>
    </row>
    <row r="11" s="1" customFormat="1" ht="12" customHeight="1">
      <c r="B11" s="42"/>
      <c r="D11" s="127" t="s">
        <v>17</v>
      </c>
      <c r="F11" s="16" t="s">
        <v>18</v>
      </c>
      <c r="I11" s="131" t="s">
        <v>19</v>
      </c>
      <c r="J11" s="16" t="s">
        <v>18</v>
      </c>
      <c r="L11" s="42"/>
    </row>
    <row r="12" s="1" customFormat="1" ht="12" customHeight="1">
      <c r="B12" s="42"/>
      <c r="D12" s="127" t="s">
        <v>20</v>
      </c>
      <c r="F12" s="16" t="s">
        <v>21</v>
      </c>
      <c r="I12" s="131" t="s">
        <v>22</v>
      </c>
      <c r="J12" s="132" t="str">
        <f>'Rekapitulace stavby'!AN8</f>
        <v>17. 9. 2019</v>
      </c>
      <c r="L12" s="42"/>
    </row>
    <row r="13" s="1" customFormat="1" ht="10.8" customHeight="1">
      <c r="B13" s="42"/>
      <c r="I13" s="129"/>
      <c r="L13" s="42"/>
    </row>
    <row r="14" s="1" customFormat="1" ht="12" customHeight="1">
      <c r="B14" s="42"/>
      <c r="D14" s="127" t="s">
        <v>24</v>
      </c>
      <c r="I14" s="131" t="s">
        <v>25</v>
      </c>
      <c r="J14" s="16" t="s">
        <v>18</v>
      </c>
      <c r="L14" s="42"/>
    </row>
    <row r="15" s="1" customFormat="1" ht="18" customHeight="1">
      <c r="B15" s="42"/>
      <c r="E15" s="16" t="s">
        <v>26</v>
      </c>
      <c r="I15" s="131" t="s">
        <v>27</v>
      </c>
      <c r="J15" s="16" t="s">
        <v>18</v>
      </c>
      <c r="L15" s="42"/>
    </row>
    <row r="16" s="1" customFormat="1" ht="6.96" customHeight="1">
      <c r="B16" s="42"/>
      <c r="I16" s="129"/>
      <c r="L16" s="42"/>
    </row>
    <row r="17" s="1" customFormat="1" ht="12" customHeight="1">
      <c r="B17" s="42"/>
      <c r="D17" s="127" t="s">
        <v>28</v>
      </c>
      <c r="I17" s="131" t="s">
        <v>25</v>
      </c>
      <c r="J17" s="32" t="str">
        <f>'Rekapitulace stavby'!AN13</f>
        <v>Vyplň údaj</v>
      </c>
      <c r="L17" s="42"/>
    </row>
    <row r="18" s="1" customFormat="1" ht="18" customHeight="1">
      <c r="B18" s="42"/>
      <c r="E18" s="32" t="str">
        <f>'Rekapitulace stavby'!E14</f>
        <v>Vyplň údaj</v>
      </c>
      <c r="F18" s="16"/>
      <c r="G18" s="16"/>
      <c r="H18" s="16"/>
      <c r="I18" s="131" t="s">
        <v>27</v>
      </c>
      <c r="J18" s="32" t="str">
        <f>'Rekapitulace stavby'!AN14</f>
        <v>Vyplň údaj</v>
      </c>
      <c r="L18" s="42"/>
    </row>
    <row r="19" s="1" customFormat="1" ht="6.96" customHeight="1">
      <c r="B19" s="42"/>
      <c r="I19" s="129"/>
      <c r="L19" s="42"/>
    </row>
    <row r="20" s="1" customFormat="1" ht="12" customHeight="1">
      <c r="B20" s="42"/>
      <c r="D20" s="127" t="s">
        <v>30</v>
      </c>
      <c r="I20" s="131" t="s">
        <v>25</v>
      </c>
      <c r="J20" s="16" t="s">
        <v>18</v>
      </c>
      <c r="L20" s="42"/>
    </row>
    <row r="21" s="1" customFormat="1" ht="18" customHeight="1">
      <c r="B21" s="42"/>
      <c r="E21" s="16" t="s">
        <v>31</v>
      </c>
      <c r="I21" s="131" t="s">
        <v>27</v>
      </c>
      <c r="J21" s="16" t="s">
        <v>18</v>
      </c>
      <c r="L21" s="42"/>
    </row>
    <row r="22" s="1" customFormat="1" ht="6.96" customHeight="1">
      <c r="B22" s="42"/>
      <c r="I22" s="129"/>
      <c r="L22" s="42"/>
    </row>
    <row r="23" s="1" customFormat="1" ht="12" customHeight="1">
      <c r="B23" s="42"/>
      <c r="D23" s="127" t="s">
        <v>33</v>
      </c>
      <c r="I23" s="131" t="s">
        <v>25</v>
      </c>
      <c r="J23" s="16" t="s">
        <v>18</v>
      </c>
      <c r="L23" s="42"/>
    </row>
    <row r="24" s="1" customFormat="1" ht="18" customHeight="1">
      <c r="B24" s="42"/>
      <c r="E24" s="16" t="s">
        <v>34</v>
      </c>
      <c r="I24" s="131" t="s">
        <v>27</v>
      </c>
      <c r="J24" s="16" t="s">
        <v>18</v>
      </c>
      <c r="L24" s="42"/>
    </row>
    <row r="25" s="1" customFormat="1" ht="6.96" customHeight="1">
      <c r="B25" s="42"/>
      <c r="I25" s="129"/>
      <c r="L25" s="42"/>
    </row>
    <row r="26" s="1" customFormat="1" ht="12" customHeight="1">
      <c r="B26" s="42"/>
      <c r="D26" s="127" t="s">
        <v>35</v>
      </c>
      <c r="I26" s="129"/>
      <c r="L26" s="42"/>
    </row>
    <row r="27" s="6" customFormat="1" ht="16.5" customHeight="1">
      <c r="B27" s="133"/>
      <c r="E27" s="134" t="s">
        <v>18</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37</v>
      </c>
      <c r="I30" s="129"/>
      <c r="J30" s="138">
        <f>ROUND(J84, 2)</f>
        <v>0</v>
      </c>
      <c r="L30" s="42"/>
    </row>
    <row r="31" s="1" customFormat="1" ht="6.96" customHeight="1">
      <c r="B31" s="42"/>
      <c r="D31" s="70"/>
      <c r="E31" s="70"/>
      <c r="F31" s="70"/>
      <c r="G31" s="70"/>
      <c r="H31" s="70"/>
      <c r="I31" s="136"/>
      <c r="J31" s="70"/>
      <c r="K31" s="70"/>
      <c r="L31" s="42"/>
    </row>
    <row r="32" s="1" customFormat="1" ht="14.4" customHeight="1">
      <c r="B32" s="42"/>
      <c r="F32" s="139" t="s">
        <v>39</v>
      </c>
      <c r="I32" s="140" t="s">
        <v>38</v>
      </c>
      <c r="J32" s="139" t="s">
        <v>40</v>
      </c>
      <c r="L32" s="42"/>
    </row>
    <row r="33" s="1" customFormat="1" ht="14.4" customHeight="1">
      <c r="B33" s="42"/>
      <c r="D33" s="127" t="s">
        <v>41</v>
      </c>
      <c r="E33" s="127" t="s">
        <v>42</v>
      </c>
      <c r="F33" s="141">
        <f>ROUND((SUM(BE84:BE94)),  2)</f>
        <v>0</v>
      </c>
      <c r="I33" s="142">
        <v>0.20999999999999999</v>
      </c>
      <c r="J33" s="141">
        <f>ROUND(((SUM(BE84:BE94))*I33),  2)</f>
        <v>0</v>
      </c>
      <c r="L33" s="42"/>
    </row>
    <row r="34" s="1" customFormat="1" ht="14.4" customHeight="1">
      <c r="B34" s="42"/>
      <c r="E34" s="127" t="s">
        <v>43</v>
      </c>
      <c r="F34" s="141">
        <f>ROUND((SUM(BF84:BF94)),  2)</f>
        <v>0</v>
      </c>
      <c r="I34" s="142">
        <v>0.14999999999999999</v>
      </c>
      <c r="J34" s="141">
        <f>ROUND(((SUM(BF84:BF94))*I34),  2)</f>
        <v>0</v>
      </c>
      <c r="L34" s="42"/>
    </row>
    <row r="35" hidden="1" s="1" customFormat="1" ht="14.4" customHeight="1">
      <c r="B35" s="42"/>
      <c r="E35" s="127" t="s">
        <v>44</v>
      </c>
      <c r="F35" s="141">
        <f>ROUND((SUM(BG84:BG94)),  2)</f>
        <v>0</v>
      </c>
      <c r="I35" s="142">
        <v>0.20999999999999999</v>
      </c>
      <c r="J35" s="141">
        <f>0</f>
        <v>0</v>
      </c>
      <c r="L35" s="42"/>
    </row>
    <row r="36" hidden="1" s="1" customFormat="1" ht="14.4" customHeight="1">
      <c r="B36" s="42"/>
      <c r="E36" s="127" t="s">
        <v>45</v>
      </c>
      <c r="F36" s="141">
        <f>ROUND((SUM(BH84:BH94)),  2)</f>
        <v>0</v>
      </c>
      <c r="I36" s="142">
        <v>0.14999999999999999</v>
      </c>
      <c r="J36" s="141">
        <f>0</f>
        <v>0</v>
      </c>
      <c r="L36" s="42"/>
    </row>
    <row r="37" hidden="1" s="1" customFormat="1" ht="14.4" customHeight="1">
      <c r="B37" s="42"/>
      <c r="E37" s="127" t="s">
        <v>46</v>
      </c>
      <c r="F37" s="141">
        <f>ROUND((SUM(BI84:BI94)),  2)</f>
        <v>0</v>
      </c>
      <c r="I37" s="142">
        <v>0</v>
      </c>
      <c r="J37" s="141">
        <f>0</f>
        <v>0</v>
      </c>
      <c r="L37" s="42"/>
    </row>
    <row r="38" s="1" customFormat="1" ht="6.96" customHeight="1">
      <c r="B38" s="42"/>
      <c r="I38" s="129"/>
      <c r="L38" s="42"/>
    </row>
    <row r="39" s="1" customFormat="1" ht="25.44" customHeight="1">
      <c r="B39" s="42"/>
      <c r="C39" s="143"/>
      <c r="D39" s="144" t="s">
        <v>47</v>
      </c>
      <c r="E39" s="145"/>
      <c r="F39" s="145"/>
      <c r="G39" s="146" t="s">
        <v>48</v>
      </c>
      <c r="H39" s="147" t="s">
        <v>49</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91</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15</v>
      </c>
      <c r="D47" s="38"/>
      <c r="E47" s="38"/>
      <c r="F47" s="38"/>
      <c r="G47" s="38"/>
      <c r="H47" s="38"/>
      <c r="I47" s="129"/>
      <c r="J47" s="38"/>
      <c r="K47" s="38"/>
      <c r="L47" s="42"/>
    </row>
    <row r="48" s="1" customFormat="1" ht="16.5" customHeight="1">
      <c r="B48" s="37"/>
      <c r="C48" s="38"/>
      <c r="D48" s="38"/>
      <c r="E48" s="157" t="str">
        <f>E7</f>
        <v>Stodská nem, Spojovací krček , Výměna ležatých rozvodů</v>
      </c>
      <c r="F48" s="31"/>
      <c r="G48" s="31"/>
      <c r="H48" s="31"/>
      <c r="I48" s="129"/>
      <c r="J48" s="38"/>
      <c r="K48" s="38"/>
      <c r="L48" s="42"/>
    </row>
    <row r="49" s="1" customFormat="1" ht="12" customHeight="1">
      <c r="B49" s="37"/>
      <c r="C49" s="31" t="s">
        <v>89</v>
      </c>
      <c r="D49" s="38"/>
      <c r="E49" s="38"/>
      <c r="F49" s="38"/>
      <c r="G49" s="38"/>
      <c r="H49" s="38"/>
      <c r="I49" s="129"/>
      <c r="J49" s="38"/>
      <c r="K49" s="38"/>
      <c r="L49" s="42"/>
    </row>
    <row r="50" s="1" customFormat="1" ht="16.5" customHeight="1">
      <c r="B50" s="37"/>
      <c r="C50" s="38"/>
      <c r="D50" s="38"/>
      <c r="E50" s="63" t="str">
        <f>E9</f>
        <v>MASN0903 - VON</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20</v>
      </c>
      <c r="D52" s="38"/>
      <c r="E52" s="38"/>
      <c r="F52" s="26" t="str">
        <f>F12</f>
        <v xml:space="preserve"> </v>
      </c>
      <c r="G52" s="38"/>
      <c r="H52" s="38"/>
      <c r="I52" s="131" t="s">
        <v>22</v>
      </c>
      <c r="J52" s="66" t="str">
        <f>IF(J12="","",J12)</f>
        <v>17. 9. 2019</v>
      </c>
      <c r="K52" s="38"/>
      <c r="L52" s="42"/>
    </row>
    <row r="53" s="1" customFormat="1" ht="6.96" customHeight="1">
      <c r="B53" s="37"/>
      <c r="C53" s="38"/>
      <c r="D53" s="38"/>
      <c r="E53" s="38"/>
      <c r="F53" s="38"/>
      <c r="G53" s="38"/>
      <c r="H53" s="38"/>
      <c r="I53" s="129"/>
      <c r="J53" s="38"/>
      <c r="K53" s="38"/>
      <c r="L53" s="42"/>
    </row>
    <row r="54" s="1" customFormat="1" ht="24.9" customHeight="1">
      <c r="B54" s="37"/>
      <c r="C54" s="31" t="s">
        <v>24</v>
      </c>
      <c r="D54" s="38"/>
      <c r="E54" s="38"/>
      <c r="F54" s="26" t="str">
        <f>E15</f>
        <v>Stodská nemocnice a.s.</v>
      </c>
      <c r="G54" s="38"/>
      <c r="H54" s="38"/>
      <c r="I54" s="131" t="s">
        <v>30</v>
      </c>
      <c r="J54" s="35" t="str">
        <f>E21</f>
        <v>Mastný - architektonicko projektová kancelář</v>
      </c>
      <c r="K54" s="38"/>
      <c r="L54" s="42"/>
    </row>
    <row r="55" s="1" customFormat="1" ht="13.65" customHeight="1">
      <c r="B55" s="37"/>
      <c r="C55" s="31" t="s">
        <v>28</v>
      </c>
      <c r="D55" s="38"/>
      <c r="E55" s="38"/>
      <c r="F55" s="26" t="str">
        <f>IF(E18="","",E18)</f>
        <v>Vyplň údaj</v>
      </c>
      <c r="G55" s="38"/>
      <c r="H55" s="38"/>
      <c r="I55" s="131" t="s">
        <v>33</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92</v>
      </c>
      <c r="D57" s="159"/>
      <c r="E57" s="159"/>
      <c r="F57" s="159"/>
      <c r="G57" s="159"/>
      <c r="H57" s="159"/>
      <c r="I57" s="160"/>
      <c r="J57" s="161" t="s">
        <v>93</v>
      </c>
      <c r="K57" s="159"/>
      <c r="L57" s="42"/>
    </row>
    <row r="58" s="1" customFormat="1" ht="10.32" customHeight="1">
      <c r="B58" s="37"/>
      <c r="C58" s="38"/>
      <c r="D58" s="38"/>
      <c r="E58" s="38"/>
      <c r="F58" s="38"/>
      <c r="G58" s="38"/>
      <c r="H58" s="38"/>
      <c r="I58" s="129"/>
      <c r="J58" s="38"/>
      <c r="K58" s="38"/>
      <c r="L58" s="42"/>
    </row>
    <row r="59" s="1" customFormat="1" ht="22.8" customHeight="1">
      <c r="B59" s="37"/>
      <c r="C59" s="162" t="s">
        <v>69</v>
      </c>
      <c r="D59" s="38"/>
      <c r="E59" s="38"/>
      <c r="F59" s="38"/>
      <c r="G59" s="38"/>
      <c r="H59" s="38"/>
      <c r="I59" s="129"/>
      <c r="J59" s="96">
        <f>J84</f>
        <v>0</v>
      </c>
      <c r="K59" s="38"/>
      <c r="L59" s="42"/>
      <c r="AU59" s="16" t="s">
        <v>94</v>
      </c>
    </row>
    <row r="60" s="7" customFormat="1" ht="24.96" customHeight="1">
      <c r="B60" s="163"/>
      <c r="C60" s="164"/>
      <c r="D60" s="165" t="s">
        <v>412</v>
      </c>
      <c r="E60" s="166"/>
      <c r="F60" s="166"/>
      <c r="G60" s="166"/>
      <c r="H60" s="166"/>
      <c r="I60" s="167"/>
      <c r="J60" s="168">
        <f>J85</f>
        <v>0</v>
      </c>
      <c r="K60" s="164"/>
      <c r="L60" s="169"/>
    </row>
    <row r="61" s="8" customFormat="1" ht="19.92" customHeight="1">
      <c r="B61" s="170"/>
      <c r="C61" s="171"/>
      <c r="D61" s="172" t="s">
        <v>413</v>
      </c>
      <c r="E61" s="173"/>
      <c r="F61" s="173"/>
      <c r="G61" s="173"/>
      <c r="H61" s="173"/>
      <c r="I61" s="174"/>
      <c r="J61" s="175">
        <f>J86</f>
        <v>0</v>
      </c>
      <c r="K61" s="171"/>
      <c r="L61" s="176"/>
    </row>
    <row r="62" s="8" customFormat="1" ht="19.92" customHeight="1">
      <c r="B62" s="170"/>
      <c r="C62" s="171"/>
      <c r="D62" s="172" t="s">
        <v>414</v>
      </c>
      <c r="E62" s="173"/>
      <c r="F62" s="173"/>
      <c r="G62" s="173"/>
      <c r="H62" s="173"/>
      <c r="I62" s="174"/>
      <c r="J62" s="175">
        <f>J88</f>
        <v>0</v>
      </c>
      <c r="K62" s="171"/>
      <c r="L62" s="176"/>
    </row>
    <row r="63" s="8" customFormat="1" ht="19.92" customHeight="1">
      <c r="B63" s="170"/>
      <c r="C63" s="171"/>
      <c r="D63" s="172" t="s">
        <v>415</v>
      </c>
      <c r="E63" s="173"/>
      <c r="F63" s="173"/>
      <c r="G63" s="173"/>
      <c r="H63" s="173"/>
      <c r="I63" s="174"/>
      <c r="J63" s="175">
        <f>J90</f>
        <v>0</v>
      </c>
      <c r="K63" s="171"/>
      <c r="L63" s="176"/>
    </row>
    <row r="64" s="8" customFormat="1" ht="19.92" customHeight="1">
      <c r="B64" s="170"/>
      <c r="C64" s="171"/>
      <c r="D64" s="172" t="s">
        <v>416</v>
      </c>
      <c r="E64" s="173"/>
      <c r="F64" s="173"/>
      <c r="G64" s="173"/>
      <c r="H64" s="173"/>
      <c r="I64" s="174"/>
      <c r="J64" s="175">
        <f>J93</f>
        <v>0</v>
      </c>
      <c r="K64" s="171"/>
      <c r="L64" s="176"/>
    </row>
    <row r="65" s="1" customFormat="1" ht="21.84" customHeight="1">
      <c r="B65" s="37"/>
      <c r="C65" s="38"/>
      <c r="D65" s="38"/>
      <c r="E65" s="38"/>
      <c r="F65" s="38"/>
      <c r="G65" s="38"/>
      <c r="H65" s="38"/>
      <c r="I65" s="129"/>
      <c r="J65" s="38"/>
      <c r="K65" s="38"/>
      <c r="L65" s="42"/>
    </row>
    <row r="66" s="1" customFormat="1" ht="6.96" customHeight="1">
      <c r="B66" s="56"/>
      <c r="C66" s="57"/>
      <c r="D66" s="57"/>
      <c r="E66" s="57"/>
      <c r="F66" s="57"/>
      <c r="G66" s="57"/>
      <c r="H66" s="57"/>
      <c r="I66" s="153"/>
      <c r="J66" s="57"/>
      <c r="K66" s="57"/>
      <c r="L66" s="42"/>
    </row>
    <row r="70" s="1" customFormat="1" ht="6.96" customHeight="1">
      <c r="B70" s="58"/>
      <c r="C70" s="59"/>
      <c r="D70" s="59"/>
      <c r="E70" s="59"/>
      <c r="F70" s="59"/>
      <c r="G70" s="59"/>
      <c r="H70" s="59"/>
      <c r="I70" s="156"/>
      <c r="J70" s="59"/>
      <c r="K70" s="59"/>
      <c r="L70" s="42"/>
    </row>
    <row r="71" s="1" customFormat="1" ht="24.96" customHeight="1">
      <c r="B71" s="37"/>
      <c r="C71" s="22" t="s">
        <v>99</v>
      </c>
      <c r="D71" s="38"/>
      <c r="E71" s="38"/>
      <c r="F71" s="38"/>
      <c r="G71" s="38"/>
      <c r="H71" s="38"/>
      <c r="I71" s="129"/>
      <c r="J71" s="38"/>
      <c r="K71" s="38"/>
      <c r="L71" s="42"/>
    </row>
    <row r="72" s="1" customFormat="1" ht="6.96" customHeight="1">
      <c r="B72" s="37"/>
      <c r="C72" s="38"/>
      <c r="D72" s="38"/>
      <c r="E72" s="38"/>
      <c r="F72" s="38"/>
      <c r="G72" s="38"/>
      <c r="H72" s="38"/>
      <c r="I72" s="129"/>
      <c r="J72" s="38"/>
      <c r="K72" s="38"/>
      <c r="L72" s="42"/>
    </row>
    <row r="73" s="1" customFormat="1" ht="12" customHeight="1">
      <c r="B73" s="37"/>
      <c r="C73" s="31" t="s">
        <v>15</v>
      </c>
      <c r="D73" s="38"/>
      <c r="E73" s="38"/>
      <c r="F73" s="38"/>
      <c r="G73" s="38"/>
      <c r="H73" s="38"/>
      <c r="I73" s="129"/>
      <c r="J73" s="38"/>
      <c r="K73" s="38"/>
      <c r="L73" s="42"/>
    </row>
    <row r="74" s="1" customFormat="1" ht="16.5" customHeight="1">
      <c r="B74" s="37"/>
      <c r="C74" s="38"/>
      <c r="D74" s="38"/>
      <c r="E74" s="157" t="str">
        <f>E7</f>
        <v>Stodská nem, Spojovací krček , Výměna ležatých rozvodů</v>
      </c>
      <c r="F74" s="31"/>
      <c r="G74" s="31"/>
      <c r="H74" s="31"/>
      <c r="I74" s="129"/>
      <c r="J74" s="38"/>
      <c r="K74" s="38"/>
      <c r="L74" s="42"/>
    </row>
    <row r="75" s="1" customFormat="1" ht="12" customHeight="1">
      <c r="B75" s="37"/>
      <c r="C75" s="31" t="s">
        <v>89</v>
      </c>
      <c r="D75" s="38"/>
      <c r="E75" s="38"/>
      <c r="F75" s="38"/>
      <c r="G75" s="38"/>
      <c r="H75" s="38"/>
      <c r="I75" s="129"/>
      <c r="J75" s="38"/>
      <c r="K75" s="38"/>
      <c r="L75" s="42"/>
    </row>
    <row r="76" s="1" customFormat="1" ht="16.5" customHeight="1">
      <c r="B76" s="37"/>
      <c r="C76" s="38"/>
      <c r="D76" s="38"/>
      <c r="E76" s="63" t="str">
        <f>E9</f>
        <v>MASN0903 - VON</v>
      </c>
      <c r="F76" s="38"/>
      <c r="G76" s="38"/>
      <c r="H76" s="38"/>
      <c r="I76" s="129"/>
      <c r="J76" s="38"/>
      <c r="K76" s="38"/>
      <c r="L76" s="42"/>
    </row>
    <row r="77" s="1" customFormat="1" ht="6.96" customHeight="1">
      <c r="B77" s="37"/>
      <c r="C77" s="38"/>
      <c r="D77" s="38"/>
      <c r="E77" s="38"/>
      <c r="F77" s="38"/>
      <c r="G77" s="38"/>
      <c r="H77" s="38"/>
      <c r="I77" s="129"/>
      <c r="J77" s="38"/>
      <c r="K77" s="38"/>
      <c r="L77" s="42"/>
    </row>
    <row r="78" s="1" customFormat="1" ht="12" customHeight="1">
      <c r="B78" s="37"/>
      <c r="C78" s="31" t="s">
        <v>20</v>
      </c>
      <c r="D78" s="38"/>
      <c r="E78" s="38"/>
      <c r="F78" s="26" t="str">
        <f>F12</f>
        <v xml:space="preserve"> </v>
      </c>
      <c r="G78" s="38"/>
      <c r="H78" s="38"/>
      <c r="I78" s="131" t="s">
        <v>22</v>
      </c>
      <c r="J78" s="66" t="str">
        <f>IF(J12="","",J12)</f>
        <v>17. 9. 2019</v>
      </c>
      <c r="K78" s="38"/>
      <c r="L78" s="42"/>
    </row>
    <row r="79" s="1" customFormat="1" ht="6.96" customHeight="1">
      <c r="B79" s="37"/>
      <c r="C79" s="38"/>
      <c r="D79" s="38"/>
      <c r="E79" s="38"/>
      <c r="F79" s="38"/>
      <c r="G79" s="38"/>
      <c r="H79" s="38"/>
      <c r="I79" s="129"/>
      <c r="J79" s="38"/>
      <c r="K79" s="38"/>
      <c r="L79" s="42"/>
    </row>
    <row r="80" s="1" customFormat="1" ht="24.9" customHeight="1">
      <c r="B80" s="37"/>
      <c r="C80" s="31" t="s">
        <v>24</v>
      </c>
      <c r="D80" s="38"/>
      <c r="E80" s="38"/>
      <c r="F80" s="26" t="str">
        <f>E15</f>
        <v>Stodská nemocnice a.s.</v>
      </c>
      <c r="G80" s="38"/>
      <c r="H80" s="38"/>
      <c r="I80" s="131" t="s">
        <v>30</v>
      </c>
      <c r="J80" s="35" t="str">
        <f>E21</f>
        <v>Mastný - architektonicko projektová kancelář</v>
      </c>
      <c r="K80" s="38"/>
      <c r="L80" s="42"/>
    </row>
    <row r="81" s="1" customFormat="1" ht="13.65" customHeight="1">
      <c r="B81" s="37"/>
      <c r="C81" s="31" t="s">
        <v>28</v>
      </c>
      <c r="D81" s="38"/>
      <c r="E81" s="38"/>
      <c r="F81" s="26" t="str">
        <f>IF(E18="","",E18)</f>
        <v>Vyplň údaj</v>
      </c>
      <c r="G81" s="38"/>
      <c r="H81" s="38"/>
      <c r="I81" s="131" t="s">
        <v>33</v>
      </c>
      <c r="J81" s="35" t="str">
        <f>E24</f>
        <v>Straka</v>
      </c>
      <c r="K81" s="38"/>
      <c r="L81" s="42"/>
    </row>
    <row r="82" s="1" customFormat="1" ht="10.32" customHeight="1">
      <c r="B82" s="37"/>
      <c r="C82" s="38"/>
      <c r="D82" s="38"/>
      <c r="E82" s="38"/>
      <c r="F82" s="38"/>
      <c r="G82" s="38"/>
      <c r="H82" s="38"/>
      <c r="I82" s="129"/>
      <c r="J82" s="38"/>
      <c r="K82" s="38"/>
      <c r="L82" s="42"/>
    </row>
    <row r="83" s="9" customFormat="1" ht="29.28" customHeight="1">
      <c r="B83" s="177"/>
      <c r="C83" s="178" t="s">
        <v>100</v>
      </c>
      <c r="D83" s="179" t="s">
        <v>56</v>
      </c>
      <c r="E83" s="179" t="s">
        <v>52</v>
      </c>
      <c r="F83" s="179" t="s">
        <v>53</v>
      </c>
      <c r="G83" s="179" t="s">
        <v>101</v>
      </c>
      <c r="H83" s="179" t="s">
        <v>102</v>
      </c>
      <c r="I83" s="180" t="s">
        <v>103</v>
      </c>
      <c r="J83" s="179" t="s">
        <v>93</v>
      </c>
      <c r="K83" s="181" t="s">
        <v>104</v>
      </c>
      <c r="L83" s="182"/>
      <c r="M83" s="86" t="s">
        <v>18</v>
      </c>
      <c r="N83" s="87" t="s">
        <v>41</v>
      </c>
      <c r="O83" s="87" t="s">
        <v>105</v>
      </c>
      <c r="P83" s="87" t="s">
        <v>106</v>
      </c>
      <c r="Q83" s="87" t="s">
        <v>107</v>
      </c>
      <c r="R83" s="87" t="s">
        <v>108</v>
      </c>
      <c r="S83" s="87" t="s">
        <v>109</v>
      </c>
      <c r="T83" s="88" t="s">
        <v>110</v>
      </c>
    </row>
    <row r="84" s="1" customFormat="1" ht="22.8" customHeight="1">
      <c r="B84" s="37"/>
      <c r="C84" s="93" t="s">
        <v>111</v>
      </c>
      <c r="D84" s="38"/>
      <c r="E84" s="38"/>
      <c r="F84" s="38"/>
      <c r="G84" s="38"/>
      <c r="H84" s="38"/>
      <c r="I84" s="129"/>
      <c r="J84" s="183">
        <f>BK84</f>
        <v>0</v>
      </c>
      <c r="K84" s="38"/>
      <c r="L84" s="42"/>
      <c r="M84" s="89"/>
      <c r="N84" s="90"/>
      <c r="O84" s="90"/>
      <c r="P84" s="184">
        <f>P85</f>
        <v>0</v>
      </c>
      <c r="Q84" s="90"/>
      <c r="R84" s="184">
        <f>R85</f>
        <v>0</v>
      </c>
      <c r="S84" s="90"/>
      <c r="T84" s="185">
        <f>T85</f>
        <v>0</v>
      </c>
      <c r="AT84" s="16" t="s">
        <v>70</v>
      </c>
      <c r="AU84" s="16" t="s">
        <v>94</v>
      </c>
      <c r="BK84" s="186">
        <f>BK85</f>
        <v>0</v>
      </c>
    </row>
    <row r="85" s="10" customFormat="1" ht="25.92" customHeight="1">
      <c r="B85" s="187"/>
      <c r="C85" s="188"/>
      <c r="D85" s="189" t="s">
        <v>70</v>
      </c>
      <c r="E85" s="190" t="s">
        <v>417</v>
      </c>
      <c r="F85" s="190" t="s">
        <v>418</v>
      </c>
      <c r="G85" s="188"/>
      <c r="H85" s="188"/>
      <c r="I85" s="191"/>
      <c r="J85" s="192">
        <f>BK85</f>
        <v>0</v>
      </c>
      <c r="K85" s="188"/>
      <c r="L85" s="193"/>
      <c r="M85" s="194"/>
      <c r="N85" s="195"/>
      <c r="O85" s="195"/>
      <c r="P85" s="196">
        <f>P86+P88+P90+P93</f>
        <v>0</v>
      </c>
      <c r="Q85" s="195"/>
      <c r="R85" s="196">
        <f>R86+R88+R90+R93</f>
        <v>0</v>
      </c>
      <c r="S85" s="195"/>
      <c r="T85" s="197">
        <f>T86+T88+T90+T93</f>
        <v>0</v>
      </c>
      <c r="AR85" s="198" t="s">
        <v>140</v>
      </c>
      <c r="AT85" s="199" t="s">
        <v>70</v>
      </c>
      <c r="AU85" s="199" t="s">
        <v>71</v>
      </c>
      <c r="AY85" s="198" t="s">
        <v>114</v>
      </c>
      <c r="BK85" s="200">
        <f>BK86+BK88+BK90+BK93</f>
        <v>0</v>
      </c>
    </row>
    <row r="86" s="10" customFormat="1" ht="22.8" customHeight="1">
      <c r="B86" s="187"/>
      <c r="C86" s="188"/>
      <c r="D86" s="189" t="s">
        <v>70</v>
      </c>
      <c r="E86" s="201" t="s">
        <v>419</v>
      </c>
      <c r="F86" s="201" t="s">
        <v>420</v>
      </c>
      <c r="G86" s="188"/>
      <c r="H86" s="188"/>
      <c r="I86" s="191"/>
      <c r="J86" s="202">
        <f>BK86</f>
        <v>0</v>
      </c>
      <c r="K86" s="188"/>
      <c r="L86" s="193"/>
      <c r="M86" s="194"/>
      <c r="N86" s="195"/>
      <c r="O86" s="195"/>
      <c r="P86" s="196">
        <f>P87</f>
        <v>0</v>
      </c>
      <c r="Q86" s="195"/>
      <c r="R86" s="196">
        <f>R87</f>
        <v>0</v>
      </c>
      <c r="S86" s="195"/>
      <c r="T86" s="197">
        <f>T87</f>
        <v>0</v>
      </c>
      <c r="AR86" s="198" t="s">
        <v>140</v>
      </c>
      <c r="AT86" s="199" t="s">
        <v>70</v>
      </c>
      <c r="AU86" s="199" t="s">
        <v>79</v>
      </c>
      <c r="AY86" s="198" t="s">
        <v>114</v>
      </c>
      <c r="BK86" s="200">
        <f>BK87</f>
        <v>0</v>
      </c>
    </row>
    <row r="87" s="1" customFormat="1" ht="16.5" customHeight="1">
      <c r="B87" s="37"/>
      <c r="C87" s="203" t="s">
        <v>79</v>
      </c>
      <c r="D87" s="203" t="s">
        <v>117</v>
      </c>
      <c r="E87" s="204" t="s">
        <v>421</v>
      </c>
      <c r="F87" s="205" t="s">
        <v>422</v>
      </c>
      <c r="G87" s="206" t="s">
        <v>135</v>
      </c>
      <c r="H87" s="207">
        <v>1</v>
      </c>
      <c r="I87" s="208"/>
      <c r="J87" s="207">
        <f>ROUND(I87*H87,2)</f>
        <v>0</v>
      </c>
      <c r="K87" s="205" t="s">
        <v>121</v>
      </c>
      <c r="L87" s="42"/>
      <c r="M87" s="209" t="s">
        <v>18</v>
      </c>
      <c r="N87" s="210" t="s">
        <v>42</v>
      </c>
      <c r="O87" s="78"/>
      <c r="P87" s="211">
        <f>O87*H87</f>
        <v>0</v>
      </c>
      <c r="Q87" s="211">
        <v>0</v>
      </c>
      <c r="R87" s="211">
        <f>Q87*H87</f>
        <v>0</v>
      </c>
      <c r="S87" s="211">
        <v>0</v>
      </c>
      <c r="T87" s="212">
        <f>S87*H87</f>
        <v>0</v>
      </c>
      <c r="AR87" s="16" t="s">
        <v>423</v>
      </c>
      <c r="AT87" s="16" t="s">
        <v>117</v>
      </c>
      <c r="AU87" s="16" t="s">
        <v>81</v>
      </c>
      <c r="AY87" s="16" t="s">
        <v>114</v>
      </c>
      <c r="BE87" s="213">
        <f>IF(N87="základní",J87,0)</f>
        <v>0</v>
      </c>
      <c r="BF87" s="213">
        <f>IF(N87="snížená",J87,0)</f>
        <v>0</v>
      </c>
      <c r="BG87" s="213">
        <f>IF(N87="zákl. přenesená",J87,0)</f>
        <v>0</v>
      </c>
      <c r="BH87" s="213">
        <f>IF(N87="sníž. přenesená",J87,0)</f>
        <v>0</v>
      </c>
      <c r="BI87" s="213">
        <f>IF(N87="nulová",J87,0)</f>
        <v>0</v>
      </c>
      <c r="BJ87" s="16" t="s">
        <v>79</v>
      </c>
      <c r="BK87" s="213">
        <f>ROUND(I87*H87,2)</f>
        <v>0</v>
      </c>
      <c r="BL87" s="16" t="s">
        <v>423</v>
      </c>
      <c r="BM87" s="16" t="s">
        <v>424</v>
      </c>
    </row>
    <row r="88" s="10" customFormat="1" ht="22.8" customHeight="1">
      <c r="B88" s="187"/>
      <c r="C88" s="188"/>
      <c r="D88" s="189" t="s">
        <v>70</v>
      </c>
      <c r="E88" s="201" t="s">
        <v>425</v>
      </c>
      <c r="F88" s="201" t="s">
        <v>426</v>
      </c>
      <c r="G88" s="188"/>
      <c r="H88" s="188"/>
      <c r="I88" s="191"/>
      <c r="J88" s="202">
        <f>BK88</f>
        <v>0</v>
      </c>
      <c r="K88" s="188"/>
      <c r="L88" s="193"/>
      <c r="M88" s="194"/>
      <c r="N88" s="195"/>
      <c r="O88" s="195"/>
      <c r="P88" s="196">
        <f>P89</f>
        <v>0</v>
      </c>
      <c r="Q88" s="195"/>
      <c r="R88" s="196">
        <f>R89</f>
        <v>0</v>
      </c>
      <c r="S88" s="195"/>
      <c r="T88" s="197">
        <f>T89</f>
        <v>0</v>
      </c>
      <c r="AR88" s="198" t="s">
        <v>140</v>
      </c>
      <c r="AT88" s="199" t="s">
        <v>70</v>
      </c>
      <c r="AU88" s="199" t="s">
        <v>79</v>
      </c>
      <c r="AY88" s="198" t="s">
        <v>114</v>
      </c>
      <c r="BK88" s="200">
        <f>BK89</f>
        <v>0</v>
      </c>
    </row>
    <row r="89" s="1" customFormat="1" ht="16.5" customHeight="1">
      <c r="B89" s="37"/>
      <c r="C89" s="203" t="s">
        <v>81</v>
      </c>
      <c r="D89" s="203" t="s">
        <v>117</v>
      </c>
      <c r="E89" s="204" t="s">
        <v>427</v>
      </c>
      <c r="F89" s="205" t="s">
        <v>426</v>
      </c>
      <c r="G89" s="206" t="s">
        <v>135</v>
      </c>
      <c r="H89" s="207">
        <v>1</v>
      </c>
      <c r="I89" s="208"/>
      <c r="J89" s="207">
        <f>ROUND(I89*H89,2)</f>
        <v>0</v>
      </c>
      <c r="K89" s="205" t="s">
        <v>121</v>
      </c>
      <c r="L89" s="42"/>
      <c r="M89" s="209" t="s">
        <v>18</v>
      </c>
      <c r="N89" s="210" t="s">
        <v>42</v>
      </c>
      <c r="O89" s="78"/>
      <c r="P89" s="211">
        <f>O89*H89</f>
        <v>0</v>
      </c>
      <c r="Q89" s="211">
        <v>0</v>
      </c>
      <c r="R89" s="211">
        <f>Q89*H89</f>
        <v>0</v>
      </c>
      <c r="S89" s="211">
        <v>0</v>
      </c>
      <c r="T89" s="212">
        <f>S89*H89</f>
        <v>0</v>
      </c>
      <c r="AR89" s="16" t="s">
        <v>423</v>
      </c>
      <c r="AT89" s="16" t="s">
        <v>117</v>
      </c>
      <c r="AU89" s="16" t="s">
        <v>81</v>
      </c>
      <c r="AY89" s="16" t="s">
        <v>114</v>
      </c>
      <c r="BE89" s="213">
        <f>IF(N89="základní",J89,0)</f>
        <v>0</v>
      </c>
      <c r="BF89" s="213">
        <f>IF(N89="snížená",J89,0)</f>
        <v>0</v>
      </c>
      <c r="BG89" s="213">
        <f>IF(N89="zákl. přenesená",J89,0)</f>
        <v>0</v>
      </c>
      <c r="BH89" s="213">
        <f>IF(N89="sníž. přenesená",J89,0)</f>
        <v>0</v>
      </c>
      <c r="BI89" s="213">
        <f>IF(N89="nulová",J89,0)</f>
        <v>0</v>
      </c>
      <c r="BJ89" s="16" t="s">
        <v>79</v>
      </c>
      <c r="BK89" s="213">
        <f>ROUND(I89*H89,2)</f>
        <v>0</v>
      </c>
      <c r="BL89" s="16" t="s">
        <v>423</v>
      </c>
      <c r="BM89" s="16" t="s">
        <v>428</v>
      </c>
    </row>
    <row r="90" s="10" customFormat="1" ht="22.8" customHeight="1">
      <c r="B90" s="187"/>
      <c r="C90" s="188"/>
      <c r="D90" s="189" t="s">
        <v>70</v>
      </c>
      <c r="E90" s="201" t="s">
        <v>429</v>
      </c>
      <c r="F90" s="201" t="s">
        <v>430</v>
      </c>
      <c r="G90" s="188"/>
      <c r="H90" s="188"/>
      <c r="I90" s="191"/>
      <c r="J90" s="202">
        <f>BK90</f>
        <v>0</v>
      </c>
      <c r="K90" s="188"/>
      <c r="L90" s="193"/>
      <c r="M90" s="194"/>
      <c r="N90" s="195"/>
      <c r="O90" s="195"/>
      <c r="P90" s="196">
        <f>SUM(P91:P92)</f>
        <v>0</v>
      </c>
      <c r="Q90" s="195"/>
      <c r="R90" s="196">
        <f>SUM(R91:R92)</f>
        <v>0</v>
      </c>
      <c r="S90" s="195"/>
      <c r="T90" s="197">
        <f>SUM(T91:T92)</f>
        <v>0</v>
      </c>
      <c r="AR90" s="198" t="s">
        <v>140</v>
      </c>
      <c r="AT90" s="199" t="s">
        <v>70</v>
      </c>
      <c r="AU90" s="199" t="s">
        <v>79</v>
      </c>
      <c r="AY90" s="198" t="s">
        <v>114</v>
      </c>
      <c r="BK90" s="200">
        <f>SUM(BK91:BK92)</f>
        <v>0</v>
      </c>
    </row>
    <row r="91" s="1" customFormat="1" ht="16.5" customHeight="1">
      <c r="B91" s="37"/>
      <c r="C91" s="203" t="s">
        <v>132</v>
      </c>
      <c r="D91" s="203" t="s">
        <v>117</v>
      </c>
      <c r="E91" s="204" t="s">
        <v>431</v>
      </c>
      <c r="F91" s="205" t="s">
        <v>432</v>
      </c>
      <c r="G91" s="206" t="s">
        <v>135</v>
      </c>
      <c r="H91" s="207">
        <v>1</v>
      </c>
      <c r="I91" s="208"/>
      <c r="J91" s="207">
        <f>ROUND(I91*H91,2)</f>
        <v>0</v>
      </c>
      <c r="K91" s="205" t="s">
        <v>121</v>
      </c>
      <c r="L91" s="42"/>
      <c r="M91" s="209" t="s">
        <v>18</v>
      </c>
      <c r="N91" s="210" t="s">
        <v>42</v>
      </c>
      <c r="O91" s="78"/>
      <c r="P91" s="211">
        <f>O91*H91</f>
        <v>0</v>
      </c>
      <c r="Q91" s="211">
        <v>0</v>
      </c>
      <c r="R91" s="211">
        <f>Q91*H91</f>
        <v>0</v>
      </c>
      <c r="S91" s="211">
        <v>0</v>
      </c>
      <c r="T91" s="212">
        <f>S91*H91</f>
        <v>0</v>
      </c>
      <c r="AR91" s="16" t="s">
        <v>423</v>
      </c>
      <c r="AT91" s="16" t="s">
        <v>117</v>
      </c>
      <c r="AU91" s="16" t="s">
        <v>81</v>
      </c>
      <c r="AY91" s="16" t="s">
        <v>114</v>
      </c>
      <c r="BE91" s="213">
        <f>IF(N91="základní",J91,0)</f>
        <v>0</v>
      </c>
      <c r="BF91" s="213">
        <f>IF(N91="snížená",J91,0)</f>
        <v>0</v>
      </c>
      <c r="BG91" s="213">
        <f>IF(N91="zákl. přenesená",J91,0)</f>
        <v>0</v>
      </c>
      <c r="BH91" s="213">
        <f>IF(N91="sníž. přenesená",J91,0)</f>
        <v>0</v>
      </c>
      <c r="BI91" s="213">
        <f>IF(N91="nulová",J91,0)</f>
        <v>0</v>
      </c>
      <c r="BJ91" s="16" t="s">
        <v>79</v>
      </c>
      <c r="BK91" s="213">
        <f>ROUND(I91*H91,2)</f>
        <v>0</v>
      </c>
      <c r="BL91" s="16" t="s">
        <v>423</v>
      </c>
      <c r="BM91" s="16" t="s">
        <v>433</v>
      </c>
    </row>
    <row r="92" s="1" customFormat="1" ht="16.5" customHeight="1">
      <c r="B92" s="37"/>
      <c r="C92" s="203" t="s">
        <v>122</v>
      </c>
      <c r="D92" s="203" t="s">
        <v>117</v>
      </c>
      <c r="E92" s="204" t="s">
        <v>434</v>
      </c>
      <c r="F92" s="205" t="s">
        <v>435</v>
      </c>
      <c r="G92" s="206" t="s">
        <v>135</v>
      </c>
      <c r="H92" s="207">
        <v>1</v>
      </c>
      <c r="I92" s="208"/>
      <c r="J92" s="207">
        <f>ROUND(I92*H92,2)</f>
        <v>0</v>
      </c>
      <c r="K92" s="205" t="s">
        <v>121</v>
      </c>
      <c r="L92" s="42"/>
      <c r="M92" s="209" t="s">
        <v>18</v>
      </c>
      <c r="N92" s="210" t="s">
        <v>42</v>
      </c>
      <c r="O92" s="78"/>
      <c r="P92" s="211">
        <f>O92*H92</f>
        <v>0</v>
      </c>
      <c r="Q92" s="211">
        <v>0</v>
      </c>
      <c r="R92" s="211">
        <f>Q92*H92</f>
        <v>0</v>
      </c>
      <c r="S92" s="211">
        <v>0</v>
      </c>
      <c r="T92" s="212">
        <f>S92*H92</f>
        <v>0</v>
      </c>
      <c r="AR92" s="16" t="s">
        <v>423</v>
      </c>
      <c r="AT92" s="16" t="s">
        <v>117</v>
      </c>
      <c r="AU92" s="16" t="s">
        <v>81</v>
      </c>
      <c r="AY92" s="16" t="s">
        <v>114</v>
      </c>
      <c r="BE92" s="213">
        <f>IF(N92="základní",J92,0)</f>
        <v>0</v>
      </c>
      <c r="BF92" s="213">
        <f>IF(N92="snížená",J92,0)</f>
        <v>0</v>
      </c>
      <c r="BG92" s="213">
        <f>IF(N92="zákl. přenesená",J92,0)</f>
        <v>0</v>
      </c>
      <c r="BH92" s="213">
        <f>IF(N92="sníž. přenesená",J92,0)</f>
        <v>0</v>
      </c>
      <c r="BI92" s="213">
        <f>IF(N92="nulová",J92,0)</f>
        <v>0</v>
      </c>
      <c r="BJ92" s="16" t="s">
        <v>79</v>
      </c>
      <c r="BK92" s="213">
        <f>ROUND(I92*H92,2)</f>
        <v>0</v>
      </c>
      <c r="BL92" s="16" t="s">
        <v>423</v>
      </c>
      <c r="BM92" s="16" t="s">
        <v>436</v>
      </c>
    </row>
    <row r="93" s="10" customFormat="1" ht="22.8" customHeight="1">
      <c r="B93" s="187"/>
      <c r="C93" s="188"/>
      <c r="D93" s="189" t="s">
        <v>70</v>
      </c>
      <c r="E93" s="201" t="s">
        <v>437</v>
      </c>
      <c r="F93" s="201" t="s">
        <v>438</v>
      </c>
      <c r="G93" s="188"/>
      <c r="H93" s="188"/>
      <c r="I93" s="191"/>
      <c r="J93" s="202">
        <f>BK93</f>
        <v>0</v>
      </c>
      <c r="K93" s="188"/>
      <c r="L93" s="193"/>
      <c r="M93" s="194"/>
      <c r="N93" s="195"/>
      <c r="O93" s="195"/>
      <c r="P93" s="196">
        <f>P94</f>
        <v>0</v>
      </c>
      <c r="Q93" s="195"/>
      <c r="R93" s="196">
        <f>R94</f>
        <v>0</v>
      </c>
      <c r="S93" s="195"/>
      <c r="T93" s="197">
        <f>T94</f>
        <v>0</v>
      </c>
      <c r="AR93" s="198" t="s">
        <v>140</v>
      </c>
      <c r="AT93" s="199" t="s">
        <v>70</v>
      </c>
      <c r="AU93" s="199" t="s">
        <v>79</v>
      </c>
      <c r="AY93" s="198" t="s">
        <v>114</v>
      </c>
      <c r="BK93" s="200">
        <f>BK94</f>
        <v>0</v>
      </c>
    </row>
    <row r="94" s="1" customFormat="1" ht="16.5" customHeight="1">
      <c r="B94" s="37"/>
      <c r="C94" s="203" t="s">
        <v>140</v>
      </c>
      <c r="D94" s="203" t="s">
        <v>117</v>
      </c>
      <c r="E94" s="204" t="s">
        <v>439</v>
      </c>
      <c r="F94" s="205" t="s">
        <v>440</v>
      </c>
      <c r="G94" s="206" t="s">
        <v>135</v>
      </c>
      <c r="H94" s="207">
        <v>1</v>
      </c>
      <c r="I94" s="208"/>
      <c r="J94" s="207">
        <f>ROUND(I94*H94,2)</f>
        <v>0</v>
      </c>
      <c r="K94" s="205" t="s">
        <v>121</v>
      </c>
      <c r="L94" s="42"/>
      <c r="M94" s="261" t="s">
        <v>18</v>
      </c>
      <c r="N94" s="262" t="s">
        <v>42</v>
      </c>
      <c r="O94" s="218"/>
      <c r="P94" s="263">
        <f>O94*H94</f>
        <v>0</v>
      </c>
      <c r="Q94" s="263">
        <v>0</v>
      </c>
      <c r="R94" s="263">
        <f>Q94*H94</f>
        <v>0</v>
      </c>
      <c r="S94" s="263">
        <v>0</v>
      </c>
      <c r="T94" s="264">
        <f>S94*H94</f>
        <v>0</v>
      </c>
      <c r="AR94" s="16" t="s">
        <v>423</v>
      </c>
      <c r="AT94" s="16" t="s">
        <v>117</v>
      </c>
      <c r="AU94" s="16" t="s">
        <v>81</v>
      </c>
      <c r="AY94" s="16" t="s">
        <v>114</v>
      </c>
      <c r="BE94" s="213">
        <f>IF(N94="základní",J94,0)</f>
        <v>0</v>
      </c>
      <c r="BF94" s="213">
        <f>IF(N94="snížená",J94,0)</f>
        <v>0</v>
      </c>
      <c r="BG94" s="213">
        <f>IF(N94="zákl. přenesená",J94,0)</f>
        <v>0</v>
      </c>
      <c r="BH94" s="213">
        <f>IF(N94="sníž. přenesená",J94,0)</f>
        <v>0</v>
      </c>
      <c r="BI94" s="213">
        <f>IF(N94="nulová",J94,0)</f>
        <v>0</v>
      </c>
      <c r="BJ94" s="16" t="s">
        <v>79</v>
      </c>
      <c r="BK94" s="213">
        <f>ROUND(I94*H94,2)</f>
        <v>0</v>
      </c>
      <c r="BL94" s="16" t="s">
        <v>423</v>
      </c>
      <c r="BM94" s="16" t="s">
        <v>441</v>
      </c>
    </row>
    <row r="95" s="1" customFormat="1" ht="6.96" customHeight="1">
      <c r="B95" s="56"/>
      <c r="C95" s="57"/>
      <c r="D95" s="57"/>
      <c r="E95" s="57"/>
      <c r="F95" s="57"/>
      <c r="G95" s="57"/>
      <c r="H95" s="57"/>
      <c r="I95" s="153"/>
      <c r="J95" s="57"/>
      <c r="K95" s="57"/>
      <c r="L95" s="42"/>
    </row>
  </sheetData>
  <sheetProtection sheet="1" autoFilter="0" formatColumns="0" formatRows="0" objects="1" scenarios="1" spinCount="100000" saltValue="8ckfKLj+XuxvFSgpxJ0htYCwPTSnSKcPFHCjiZ3Vki9AC6vxbPsVOFo82Bshm71NWIvkt9ed9F5qi2hvwhhIKg==" hashValue="XyBpWQTxIsNNdFIdCCxW6KFHasiKHoc+NRyDVEIhJ832NjHjtj3ghCku+Vd6XhaKbywL+XSAl1oPp/ZfHik1QQ==" algorithmName="SHA-512" password="CC35"/>
  <autoFilter ref="C83:K94"/>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65" customWidth="1"/>
    <col min="2" max="2" width="1.664063" style="265" customWidth="1"/>
    <col min="3" max="4" width="5" style="265" customWidth="1"/>
    <col min="5" max="5" width="11.67" style="265" customWidth="1"/>
    <col min="6" max="6" width="9.17" style="265" customWidth="1"/>
    <col min="7" max="7" width="5" style="265" customWidth="1"/>
    <col min="8" max="8" width="77.83" style="265" customWidth="1"/>
    <col min="9" max="10" width="20" style="265" customWidth="1"/>
    <col min="11" max="11" width="1.664063" style="265" customWidth="1"/>
  </cols>
  <sheetData>
    <row r="1" ht="37.5" customHeight="1"/>
    <row r="2" ht="7.5" customHeight="1">
      <c r="B2" s="266"/>
      <c r="C2" s="267"/>
      <c r="D2" s="267"/>
      <c r="E2" s="267"/>
      <c r="F2" s="267"/>
      <c r="G2" s="267"/>
      <c r="H2" s="267"/>
      <c r="I2" s="267"/>
      <c r="J2" s="267"/>
      <c r="K2" s="268"/>
    </row>
    <row r="3" s="14" customFormat="1" ht="45" customHeight="1">
      <c r="B3" s="269"/>
      <c r="C3" s="270" t="s">
        <v>442</v>
      </c>
      <c r="D3" s="270"/>
      <c r="E3" s="270"/>
      <c r="F3" s="270"/>
      <c r="G3" s="270"/>
      <c r="H3" s="270"/>
      <c r="I3" s="270"/>
      <c r="J3" s="270"/>
      <c r="K3" s="271"/>
    </row>
    <row r="4" ht="25.5" customHeight="1">
      <c r="B4" s="272"/>
      <c r="C4" s="273" t="s">
        <v>443</v>
      </c>
      <c r="D4" s="273"/>
      <c r="E4" s="273"/>
      <c r="F4" s="273"/>
      <c r="G4" s="273"/>
      <c r="H4" s="273"/>
      <c r="I4" s="273"/>
      <c r="J4" s="273"/>
      <c r="K4" s="274"/>
    </row>
    <row r="5" ht="5.25" customHeight="1">
      <c r="B5" s="272"/>
      <c r="C5" s="275"/>
      <c r="D5" s="275"/>
      <c r="E5" s="275"/>
      <c r="F5" s="275"/>
      <c r="G5" s="275"/>
      <c r="H5" s="275"/>
      <c r="I5" s="275"/>
      <c r="J5" s="275"/>
      <c r="K5" s="274"/>
    </row>
    <row r="6" ht="15" customHeight="1">
      <c r="B6" s="272"/>
      <c r="C6" s="276" t="s">
        <v>444</v>
      </c>
      <c r="D6" s="276"/>
      <c r="E6" s="276"/>
      <c r="F6" s="276"/>
      <c r="G6" s="276"/>
      <c r="H6" s="276"/>
      <c r="I6" s="276"/>
      <c r="J6" s="276"/>
      <c r="K6" s="274"/>
    </row>
    <row r="7" ht="15" customHeight="1">
      <c r="B7" s="277"/>
      <c r="C7" s="276" t="s">
        <v>445</v>
      </c>
      <c r="D7" s="276"/>
      <c r="E7" s="276"/>
      <c r="F7" s="276"/>
      <c r="G7" s="276"/>
      <c r="H7" s="276"/>
      <c r="I7" s="276"/>
      <c r="J7" s="276"/>
      <c r="K7" s="274"/>
    </row>
    <row r="8" ht="12.75" customHeight="1">
      <c r="B8" s="277"/>
      <c r="C8" s="276"/>
      <c r="D8" s="276"/>
      <c r="E8" s="276"/>
      <c r="F8" s="276"/>
      <c r="G8" s="276"/>
      <c r="H8" s="276"/>
      <c r="I8" s="276"/>
      <c r="J8" s="276"/>
      <c r="K8" s="274"/>
    </row>
    <row r="9" ht="15" customHeight="1">
      <c r="B9" s="277"/>
      <c r="C9" s="276" t="s">
        <v>446</v>
      </c>
      <c r="D9" s="276"/>
      <c r="E9" s="276"/>
      <c r="F9" s="276"/>
      <c r="G9" s="276"/>
      <c r="H9" s="276"/>
      <c r="I9" s="276"/>
      <c r="J9" s="276"/>
      <c r="K9" s="274"/>
    </row>
    <row r="10" ht="15" customHeight="1">
      <c r="B10" s="277"/>
      <c r="C10" s="276"/>
      <c r="D10" s="276" t="s">
        <v>447</v>
      </c>
      <c r="E10" s="276"/>
      <c r="F10" s="276"/>
      <c r="G10" s="276"/>
      <c r="H10" s="276"/>
      <c r="I10" s="276"/>
      <c r="J10" s="276"/>
      <c r="K10" s="274"/>
    </row>
    <row r="11" ht="15" customHeight="1">
      <c r="B11" s="277"/>
      <c r="C11" s="278"/>
      <c r="D11" s="276" t="s">
        <v>448</v>
      </c>
      <c r="E11" s="276"/>
      <c r="F11" s="276"/>
      <c r="G11" s="276"/>
      <c r="H11" s="276"/>
      <c r="I11" s="276"/>
      <c r="J11" s="276"/>
      <c r="K11" s="274"/>
    </row>
    <row r="12" ht="15" customHeight="1">
      <c r="B12" s="277"/>
      <c r="C12" s="278"/>
      <c r="D12" s="276"/>
      <c r="E12" s="276"/>
      <c r="F12" s="276"/>
      <c r="G12" s="276"/>
      <c r="H12" s="276"/>
      <c r="I12" s="276"/>
      <c r="J12" s="276"/>
      <c r="K12" s="274"/>
    </row>
    <row r="13" ht="15" customHeight="1">
      <c r="B13" s="277"/>
      <c r="C13" s="278"/>
      <c r="D13" s="279" t="s">
        <v>449</v>
      </c>
      <c r="E13" s="276"/>
      <c r="F13" s="276"/>
      <c r="G13" s="276"/>
      <c r="H13" s="276"/>
      <c r="I13" s="276"/>
      <c r="J13" s="276"/>
      <c r="K13" s="274"/>
    </row>
    <row r="14" ht="12.75" customHeight="1">
      <c r="B14" s="277"/>
      <c r="C14" s="278"/>
      <c r="D14" s="278"/>
      <c r="E14" s="278"/>
      <c r="F14" s="278"/>
      <c r="G14" s="278"/>
      <c r="H14" s="278"/>
      <c r="I14" s="278"/>
      <c r="J14" s="278"/>
      <c r="K14" s="274"/>
    </row>
    <row r="15" ht="15" customHeight="1">
      <c r="B15" s="277"/>
      <c r="C15" s="278"/>
      <c r="D15" s="276" t="s">
        <v>450</v>
      </c>
      <c r="E15" s="276"/>
      <c r="F15" s="276"/>
      <c r="G15" s="276"/>
      <c r="H15" s="276"/>
      <c r="I15" s="276"/>
      <c r="J15" s="276"/>
      <c r="K15" s="274"/>
    </row>
    <row r="16" ht="15" customHeight="1">
      <c r="B16" s="277"/>
      <c r="C16" s="278"/>
      <c r="D16" s="276" t="s">
        <v>451</v>
      </c>
      <c r="E16" s="276"/>
      <c r="F16" s="276"/>
      <c r="G16" s="276"/>
      <c r="H16" s="276"/>
      <c r="I16" s="276"/>
      <c r="J16" s="276"/>
      <c r="K16" s="274"/>
    </row>
    <row r="17" ht="15" customHeight="1">
      <c r="B17" s="277"/>
      <c r="C17" s="278"/>
      <c r="D17" s="276" t="s">
        <v>452</v>
      </c>
      <c r="E17" s="276"/>
      <c r="F17" s="276"/>
      <c r="G17" s="276"/>
      <c r="H17" s="276"/>
      <c r="I17" s="276"/>
      <c r="J17" s="276"/>
      <c r="K17" s="274"/>
    </row>
    <row r="18" ht="15" customHeight="1">
      <c r="B18" s="277"/>
      <c r="C18" s="278"/>
      <c r="D18" s="278"/>
      <c r="E18" s="280" t="s">
        <v>78</v>
      </c>
      <c r="F18" s="276" t="s">
        <v>453</v>
      </c>
      <c r="G18" s="276"/>
      <c r="H18" s="276"/>
      <c r="I18" s="276"/>
      <c r="J18" s="276"/>
      <c r="K18" s="274"/>
    </row>
    <row r="19" ht="15" customHeight="1">
      <c r="B19" s="277"/>
      <c r="C19" s="278"/>
      <c r="D19" s="278"/>
      <c r="E19" s="280" t="s">
        <v>454</v>
      </c>
      <c r="F19" s="276" t="s">
        <v>455</v>
      </c>
      <c r="G19" s="276"/>
      <c r="H19" s="276"/>
      <c r="I19" s="276"/>
      <c r="J19" s="276"/>
      <c r="K19" s="274"/>
    </row>
    <row r="20" ht="15" customHeight="1">
      <c r="B20" s="277"/>
      <c r="C20" s="278"/>
      <c r="D20" s="278"/>
      <c r="E20" s="280" t="s">
        <v>456</v>
      </c>
      <c r="F20" s="276" t="s">
        <v>457</v>
      </c>
      <c r="G20" s="276"/>
      <c r="H20" s="276"/>
      <c r="I20" s="276"/>
      <c r="J20" s="276"/>
      <c r="K20" s="274"/>
    </row>
    <row r="21" ht="15" customHeight="1">
      <c r="B21" s="277"/>
      <c r="C21" s="278"/>
      <c r="D21" s="278"/>
      <c r="E21" s="280" t="s">
        <v>86</v>
      </c>
      <c r="F21" s="276" t="s">
        <v>458</v>
      </c>
      <c r="G21" s="276"/>
      <c r="H21" s="276"/>
      <c r="I21" s="276"/>
      <c r="J21" s="276"/>
      <c r="K21" s="274"/>
    </row>
    <row r="22" ht="15" customHeight="1">
      <c r="B22" s="277"/>
      <c r="C22" s="278"/>
      <c r="D22" s="278"/>
      <c r="E22" s="280" t="s">
        <v>459</v>
      </c>
      <c r="F22" s="276" t="s">
        <v>460</v>
      </c>
      <c r="G22" s="276"/>
      <c r="H22" s="276"/>
      <c r="I22" s="276"/>
      <c r="J22" s="276"/>
      <c r="K22" s="274"/>
    </row>
    <row r="23" ht="15" customHeight="1">
      <c r="B23" s="277"/>
      <c r="C23" s="278"/>
      <c r="D23" s="278"/>
      <c r="E23" s="280" t="s">
        <v>461</v>
      </c>
      <c r="F23" s="276" t="s">
        <v>462</v>
      </c>
      <c r="G23" s="276"/>
      <c r="H23" s="276"/>
      <c r="I23" s="276"/>
      <c r="J23" s="276"/>
      <c r="K23" s="274"/>
    </row>
    <row r="24" ht="12.75" customHeight="1">
      <c r="B24" s="277"/>
      <c r="C24" s="278"/>
      <c r="D24" s="278"/>
      <c r="E24" s="278"/>
      <c r="F24" s="278"/>
      <c r="G24" s="278"/>
      <c r="H24" s="278"/>
      <c r="I24" s="278"/>
      <c r="J24" s="278"/>
      <c r="K24" s="274"/>
    </row>
    <row r="25" ht="15" customHeight="1">
      <c r="B25" s="277"/>
      <c r="C25" s="276" t="s">
        <v>463</v>
      </c>
      <c r="D25" s="276"/>
      <c r="E25" s="276"/>
      <c r="F25" s="276"/>
      <c r="G25" s="276"/>
      <c r="H25" s="276"/>
      <c r="I25" s="276"/>
      <c r="J25" s="276"/>
      <c r="K25" s="274"/>
    </row>
    <row r="26" ht="15" customHeight="1">
      <c r="B26" s="277"/>
      <c r="C26" s="276" t="s">
        <v>464</v>
      </c>
      <c r="D26" s="276"/>
      <c r="E26" s="276"/>
      <c r="F26" s="276"/>
      <c r="G26" s="276"/>
      <c r="H26" s="276"/>
      <c r="I26" s="276"/>
      <c r="J26" s="276"/>
      <c r="K26" s="274"/>
    </row>
    <row r="27" ht="15" customHeight="1">
      <c r="B27" s="277"/>
      <c r="C27" s="276"/>
      <c r="D27" s="276" t="s">
        <v>465</v>
      </c>
      <c r="E27" s="276"/>
      <c r="F27" s="276"/>
      <c r="G27" s="276"/>
      <c r="H27" s="276"/>
      <c r="I27" s="276"/>
      <c r="J27" s="276"/>
      <c r="K27" s="274"/>
    </row>
    <row r="28" ht="15" customHeight="1">
      <c r="B28" s="277"/>
      <c r="C28" s="278"/>
      <c r="D28" s="276" t="s">
        <v>466</v>
      </c>
      <c r="E28" s="276"/>
      <c r="F28" s="276"/>
      <c r="G28" s="276"/>
      <c r="H28" s="276"/>
      <c r="I28" s="276"/>
      <c r="J28" s="276"/>
      <c r="K28" s="274"/>
    </row>
    <row r="29" ht="12.75" customHeight="1">
      <c r="B29" s="277"/>
      <c r="C29" s="278"/>
      <c r="D29" s="278"/>
      <c r="E29" s="278"/>
      <c r="F29" s="278"/>
      <c r="G29" s="278"/>
      <c r="H29" s="278"/>
      <c r="I29" s="278"/>
      <c r="J29" s="278"/>
      <c r="K29" s="274"/>
    </row>
    <row r="30" ht="15" customHeight="1">
      <c r="B30" s="277"/>
      <c r="C30" s="278"/>
      <c r="D30" s="276" t="s">
        <v>467</v>
      </c>
      <c r="E30" s="276"/>
      <c r="F30" s="276"/>
      <c r="G30" s="276"/>
      <c r="H30" s="276"/>
      <c r="I30" s="276"/>
      <c r="J30" s="276"/>
      <c r="K30" s="274"/>
    </row>
    <row r="31" ht="15" customHeight="1">
      <c r="B31" s="277"/>
      <c r="C31" s="278"/>
      <c r="D31" s="276" t="s">
        <v>468</v>
      </c>
      <c r="E31" s="276"/>
      <c r="F31" s="276"/>
      <c r="G31" s="276"/>
      <c r="H31" s="276"/>
      <c r="I31" s="276"/>
      <c r="J31" s="276"/>
      <c r="K31" s="274"/>
    </row>
    <row r="32" ht="12.75" customHeight="1">
      <c r="B32" s="277"/>
      <c r="C32" s="278"/>
      <c r="D32" s="278"/>
      <c r="E32" s="278"/>
      <c r="F32" s="278"/>
      <c r="G32" s="278"/>
      <c r="H32" s="278"/>
      <c r="I32" s="278"/>
      <c r="J32" s="278"/>
      <c r="K32" s="274"/>
    </row>
    <row r="33" ht="15" customHeight="1">
      <c r="B33" s="277"/>
      <c r="C33" s="278"/>
      <c r="D33" s="276" t="s">
        <v>469</v>
      </c>
      <c r="E33" s="276"/>
      <c r="F33" s="276"/>
      <c r="G33" s="276"/>
      <c r="H33" s="276"/>
      <c r="I33" s="276"/>
      <c r="J33" s="276"/>
      <c r="K33" s="274"/>
    </row>
    <row r="34" ht="15" customHeight="1">
      <c r="B34" s="277"/>
      <c r="C34" s="278"/>
      <c r="D34" s="276" t="s">
        <v>470</v>
      </c>
      <c r="E34" s="276"/>
      <c r="F34" s="276"/>
      <c r="G34" s="276"/>
      <c r="H34" s="276"/>
      <c r="I34" s="276"/>
      <c r="J34" s="276"/>
      <c r="K34" s="274"/>
    </row>
    <row r="35" ht="15" customHeight="1">
      <c r="B35" s="277"/>
      <c r="C35" s="278"/>
      <c r="D35" s="276" t="s">
        <v>471</v>
      </c>
      <c r="E35" s="276"/>
      <c r="F35" s="276"/>
      <c r="G35" s="276"/>
      <c r="H35" s="276"/>
      <c r="I35" s="276"/>
      <c r="J35" s="276"/>
      <c r="K35" s="274"/>
    </row>
    <row r="36" ht="15" customHeight="1">
      <c r="B36" s="277"/>
      <c r="C36" s="278"/>
      <c r="D36" s="276"/>
      <c r="E36" s="279" t="s">
        <v>100</v>
      </c>
      <c r="F36" s="276"/>
      <c r="G36" s="276" t="s">
        <v>472</v>
      </c>
      <c r="H36" s="276"/>
      <c r="I36" s="276"/>
      <c r="J36" s="276"/>
      <c r="K36" s="274"/>
    </row>
    <row r="37" ht="30.75" customHeight="1">
      <c r="B37" s="277"/>
      <c r="C37" s="278"/>
      <c r="D37" s="276"/>
      <c r="E37" s="279" t="s">
        <v>473</v>
      </c>
      <c r="F37" s="276"/>
      <c r="G37" s="276" t="s">
        <v>474</v>
      </c>
      <c r="H37" s="276"/>
      <c r="I37" s="276"/>
      <c r="J37" s="276"/>
      <c r="K37" s="274"/>
    </row>
    <row r="38" ht="15" customHeight="1">
      <c r="B38" s="277"/>
      <c r="C38" s="278"/>
      <c r="D38" s="276"/>
      <c r="E38" s="279" t="s">
        <v>52</v>
      </c>
      <c r="F38" s="276"/>
      <c r="G38" s="276" t="s">
        <v>475</v>
      </c>
      <c r="H38" s="276"/>
      <c r="I38" s="276"/>
      <c r="J38" s="276"/>
      <c r="K38" s="274"/>
    </row>
    <row r="39" ht="15" customHeight="1">
      <c r="B39" s="277"/>
      <c r="C39" s="278"/>
      <c r="D39" s="276"/>
      <c r="E39" s="279" t="s">
        <v>53</v>
      </c>
      <c r="F39" s="276"/>
      <c r="G39" s="276" t="s">
        <v>476</v>
      </c>
      <c r="H39" s="276"/>
      <c r="I39" s="276"/>
      <c r="J39" s="276"/>
      <c r="K39" s="274"/>
    </row>
    <row r="40" ht="15" customHeight="1">
      <c r="B40" s="277"/>
      <c r="C40" s="278"/>
      <c r="D40" s="276"/>
      <c r="E40" s="279" t="s">
        <v>101</v>
      </c>
      <c r="F40" s="276"/>
      <c r="G40" s="276" t="s">
        <v>477</v>
      </c>
      <c r="H40" s="276"/>
      <c r="I40" s="276"/>
      <c r="J40" s="276"/>
      <c r="K40" s="274"/>
    </row>
    <row r="41" ht="15" customHeight="1">
      <c r="B41" s="277"/>
      <c r="C41" s="278"/>
      <c r="D41" s="276"/>
      <c r="E41" s="279" t="s">
        <v>102</v>
      </c>
      <c r="F41" s="276"/>
      <c r="G41" s="276" t="s">
        <v>478</v>
      </c>
      <c r="H41" s="276"/>
      <c r="I41" s="276"/>
      <c r="J41" s="276"/>
      <c r="K41" s="274"/>
    </row>
    <row r="42" ht="15" customHeight="1">
      <c r="B42" s="277"/>
      <c r="C42" s="278"/>
      <c r="D42" s="276"/>
      <c r="E42" s="279" t="s">
        <v>479</v>
      </c>
      <c r="F42" s="276"/>
      <c r="G42" s="276" t="s">
        <v>480</v>
      </c>
      <c r="H42" s="276"/>
      <c r="I42" s="276"/>
      <c r="J42" s="276"/>
      <c r="K42" s="274"/>
    </row>
    <row r="43" ht="15" customHeight="1">
      <c r="B43" s="277"/>
      <c r="C43" s="278"/>
      <c r="D43" s="276"/>
      <c r="E43" s="279"/>
      <c r="F43" s="276"/>
      <c r="G43" s="276" t="s">
        <v>481</v>
      </c>
      <c r="H43" s="276"/>
      <c r="I43" s="276"/>
      <c r="J43" s="276"/>
      <c r="K43" s="274"/>
    </row>
    <row r="44" ht="15" customHeight="1">
      <c r="B44" s="277"/>
      <c r="C44" s="278"/>
      <c r="D44" s="276"/>
      <c r="E44" s="279" t="s">
        <v>482</v>
      </c>
      <c r="F44" s="276"/>
      <c r="G44" s="276" t="s">
        <v>483</v>
      </c>
      <c r="H44" s="276"/>
      <c r="I44" s="276"/>
      <c r="J44" s="276"/>
      <c r="K44" s="274"/>
    </row>
    <row r="45" ht="15" customHeight="1">
      <c r="B45" s="277"/>
      <c r="C45" s="278"/>
      <c r="D45" s="276"/>
      <c r="E45" s="279" t="s">
        <v>104</v>
      </c>
      <c r="F45" s="276"/>
      <c r="G45" s="276" t="s">
        <v>484</v>
      </c>
      <c r="H45" s="276"/>
      <c r="I45" s="276"/>
      <c r="J45" s="276"/>
      <c r="K45" s="274"/>
    </row>
    <row r="46" ht="12.75" customHeight="1">
      <c r="B46" s="277"/>
      <c r="C46" s="278"/>
      <c r="D46" s="276"/>
      <c r="E46" s="276"/>
      <c r="F46" s="276"/>
      <c r="G46" s="276"/>
      <c r="H46" s="276"/>
      <c r="I46" s="276"/>
      <c r="J46" s="276"/>
      <c r="K46" s="274"/>
    </row>
    <row r="47" ht="15" customHeight="1">
      <c r="B47" s="277"/>
      <c r="C47" s="278"/>
      <c r="D47" s="276" t="s">
        <v>485</v>
      </c>
      <c r="E47" s="276"/>
      <c r="F47" s="276"/>
      <c r="G47" s="276"/>
      <c r="H47" s="276"/>
      <c r="I47" s="276"/>
      <c r="J47" s="276"/>
      <c r="K47" s="274"/>
    </row>
    <row r="48" ht="15" customHeight="1">
      <c r="B48" s="277"/>
      <c r="C48" s="278"/>
      <c r="D48" s="278"/>
      <c r="E48" s="276" t="s">
        <v>486</v>
      </c>
      <c r="F48" s="276"/>
      <c r="G48" s="276"/>
      <c r="H48" s="276"/>
      <c r="I48" s="276"/>
      <c r="J48" s="276"/>
      <c r="K48" s="274"/>
    </row>
    <row r="49" ht="15" customHeight="1">
      <c r="B49" s="277"/>
      <c r="C49" s="278"/>
      <c r="D49" s="278"/>
      <c r="E49" s="276" t="s">
        <v>487</v>
      </c>
      <c r="F49" s="276"/>
      <c r="G49" s="276"/>
      <c r="H49" s="276"/>
      <c r="I49" s="276"/>
      <c r="J49" s="276"/>
      <c r="K49" s="274"/>
    </row>
    <row r="50" ht="15" customHeight="1">
      <c r="B50" s="277"/>
      <c r="C50" s="278"/>
      <c r="D50" s="278"/>
      <c r="E50" s="276" t="s">
        <v>488</v>
      </c>
      <c r="F50" s="276"/>
      <c r="G50" s="276"/>
      <c r="H50" s="276"/>
      <c r="I50" s="276"/>
      <c r="J50" s="276"/>
      <c r="K50" s="274"/>
    </row>
    <row r="51" ht="15" customHeight="1">
      <c r="B51" s="277"/>
      <c r="C51" s="278"/>
      <c r="D51" s="276" t="s">
        <v>489</v>
      </c>
      <c r="E51" s="276"/>
      <c r="F51" s="276"/>
      <c r="G51" s="276"/>
      <c r="H51" s="276"/>
      <c r="I51" s="276"/>
      <c r="J51" s="276"/>
      <c r="K51" s="274"/>
    </row>
    <row r="52" ht="25.5" customHeight="1">
      <c r="B52" s="272"/>
      <c r="C52" s="273" t="s">
        <v>490</v>
      </c>
      <c r="D52" s="273"/>
      <c r="E52" s="273"/>
      <c r="F52" s="273"/>
      <c r="G52" s="273"/>
      <c r="H52" s="273"/>
      <c r="I52" s="273"/>
      <c r="J52" s="273"/>
      <c r="K52" s="274"/>
    </row>
    <row r="53" ht="5.25" customHeight="1">
      <c r="B53" s="272"/>
      <c r="C53" s="275"/>
      <c r="D53" s="275"/>
      <c r="E53" s="275"/>
      <c r="F53" s="275"/>
      <c r="G53" s="275"/>
      <c r="H53" s="275"/>
      <c r="I53" s="275"/>
      <c r="J53" s="275"/>
      <c r="K53" s="274"/>
    </row>
    <row r="54" ht="15" customHeight="1">
      <c r="B54" s="272"/>
      <c r="C54" s="276" t="s">
        <v>491</v>
      </c>
      <c r="D54" s="276"/>
      <c r="E54" s="276"/>
      <c r="F54" s="276"/>
      <c r="G54" s="276"/>
      <c r="H54" s="276"/>
      <c r="I54" s="276"/>
      <c r="J54" s="276"/>
      <c r="K54" s="274"/>
    </row>
    <row r="55" ht="15" customHeight="1">
      <c r="B55" s="272"/>
      <c r="C55" s="276" t="s">
        <v>492</v>
      </c>
      <c r="D55" s="276"/>
      <c r="E55" s="276"/>
      <c r="F55" s="276"/>
      <c r="G55" s="276"/>
      <c r="H55" s="276"/>
      <c r="I55" s="276"/>
      <c r="J55" s="276"/>
      <c r="K55" s="274"/>
    </row>
    <row r="56" ht="12.75" customHeight="1">
      <c r="B56" s="272"/>
      <c r="C56" s="276"/>
      <c r="D56" s="276"/>
      <c r="E56" s="276"/>
      <c r="F56" s="276"/>
      <c r="G56" s="276"/>
      <c r="H56" s="276"/>
      <c r="I56" s="276"/>
      <c r="J56" s="276"/>
      <c r="K56" s="274"/>
    </row>
    <row r="57" ht="15" customHeight="1">
      <c r="B57" s="272"/>
      <c r="C57" s="276" t="s">
        <v>493</v>
      </c>
      <c r="D57" s="276"/>
      <c r="E57" s="276"/>
      <c r="F57" s="276"/>
      <c r="G57" s="276"/>
      <c r="H57" s="276"/>
      <c r="I57" s="276"/>
      <c r="J57" s="276"/>
      <c r="K57" s="274"/>
    </row>
    <row r="58" ht="15" customHeight="1">
      <c r="B58" s="272"/>
      <c r="C58" s="278"/>
      <c r="D58" s="276" t="s">
        <v>494</v>
      </c>
      <c r="E58" s="276"/>
      <c r="F58" s="276"/>
      <c r="G58" s="276"/>
      <c r="H58" s="276"/>
      <c r="I58" s="276"/>
      <c r="J58" s="276"/>
      <c r="K58" s="274"/>
    </row>
    <row r="59" ht="15" customHeight="1">
      <c r="B59" s="272"/>
      <c r="C59" s="278"/>
      <c r="D59" s="276" t="s">
        <v>495</v>
      </c>
      <c r="E59" s="276"/>
      <c r="F59" s="276"/>
      <c r="G59" s="276"/>
      <c r="H59" s="276"/>
      <c r="I59" s="276"/>
      <c r="J59" s="276"/>
      <c r="K59" s="274"/>
    </row>
    <row r="60" ht="15" customHeight="1">
      <c r="B60" s="272"/>
      <c r="C60" s="278"/>
      <c r="D60" s="276" t="s">
        <v>496</v>
      </c>
      <c r="E60" s="276"/>
      <c r="F60" s="276"/>
      <c r="G60" s="276"/>
      <c r="H60" s="276"/>
      <c r="I60" s="276"/>
      <c r="J60" s="276"/>
      <c r="K60" s="274"/>
    </row>
    <row r="61" ht="15" customHeight="1">
      <c r="B61" s="272"/>
      <c r="C61" s="278"/>
      <c r="D61" s="276" t="s">
        <v>497</v>
      </c>
      <c r="E61" s="276"/>
      <c r="F61" s="276"/>
      <c r="G61" s="276"/>
      <c r="H61" s="276"/>
      <c r="I61" s="276"/>
      <c r="J61" s="276"/>
      <c r="K61" s="274"/>
    </row>
    <row r="62" ht="15" customHeight="1">
      <c r="B62" s="272"/>
      <c r="C62" s="278"/>
      <c r="D62" s="281" t="s">
        <v>498</v>
      </c>
      <c r="E62" s="281"/>
      <c r="F62" s="281"/>
      <c r="G62" s="281"/>
      <c r="H62" s="281"/>
      <c r="I62" s="281"/>
      <c r="J62" s="281"/>
      <c r="K62" s="274"/>
    </row>
    <row r="63" ht="15" customHeight="1">
      <c r="B63" s="272"/>
      <c r="C63" s="278"/>
      <c r="D63" s="276" t="s">
        <v>499</v>
      </c>
      <c r="E63" s="276"/>
      <c r="F63" s="276"/>
      <c r="G63" s="276"/>
      <c r="H63" s="276"/>
      <c r="I63" s="276"/>
      <c r="J63" s="276"/>
      <c r="K63" s="274"/>
    </row>
    <row r="64" ht="12.75" customHeight="1">
      <c r="B64" s="272"/>
      <c r="C64" s="278"/>
      <c r="D64" s="278"/>
      <c r="E64" s="282"/>
      <c r="F64" s="278"/>
      <c r="G64" s="278"/>
      <c r="H64" s="278"/>
      <c r="I64" s="278"/>
      <c r="J64" s="278"/>
      <c r="K64" s="274"/>
    </row>
    <row r="65" ht="15" customHeight="1">
      <c r="B65" s="272"/>
      <c r="C65" s="278"/>
      <c r="D65" s="276" t="s">
        <v>500</v>
      </c>
      <c r="E65" s="276"/>
      <c r="F65" s="276"/>
      <c r="G65" s="276"/>
      <c r="H65" s="276"/>
      <c r="I65" s="276"/>
      <c r="J65" s="276"/>
      <c r="K65" s="274"/>
    </row>
    <row r="66" ht="15" customHeight="1">
      <c r="B66" s="272"/>
      <c r="C66" s="278"/>
      <c r="D66" s="281" t="s">
        <v>501</v>
      </c>
      <c r="E66" s="281"/>
      <c r="F66" s="281"/>
      <c r="G66" s="281"/>
      <c r="H66" s="281"/>
      <c r="I66" s="281"/>
      <c r="J66" s="281"/>
      <c r="K66" s="274"/>
    </row>
    <row r="67" ht="15" customHeight="1">
      <c r="B67" s="272"/>
      <c r="C67" s="278"/>
      <c r="D67" s="276" t="s">
        <v>502</v>
      </c>
      <c r="E67" s="276"/>
      <c r="F67" s="276"/>
      <c r="G67" s="276"/>
      <c r="H67" s="276"/>
      <c r="I67" s="276"/>
      <c r="J67" s="276"/>
      <c r="K67" s="274"/>
    </row>
    <row r="68" ht="15" customHeight="1">
      <c r="B68" s="272"/>
      <c r="C68" s="278"/>
      <c r="D68" s="276" t="s">
        <v>503</v>
      </c>
      <c r="E68" s="276"/>
      <c r="F68" s="276"/>
      <c r="G68" s="276"/>
      <c r="H68" s="276"/>
      <c r="I68" s="276"/>
      <c r="J68" s="276"/>
      <c r="K68" s="274"/>
    </row>
    <row r="69" ht="15" customHeight="1">
      <c r="B69" s="272"/>
      <c r="C69" s="278"/>
      <c r="D69" s="276" t="s">
        <v>504</v>
      </c>
      <c r="E69" s="276"/>
      <c r="F69" s="276"/>
      <c r="G69" s="276"/>
      <c r="H69" s="276"/>
      <c r="I69" s="276"/>
      <c r="J69" s="276"/>
      <c r="K69" s="274"/>
    </row>
    <row r="70" ht="15" customHeight="1">
      <c r="B70" s="272"/>
      <c r="C70" s="278"/>
      <c r="D70" s="276" t="s">
        <v>505</v>
      </c>
      <c r="E70" s="276"/>
      <c r="F70" s="276"/>
      <c r="G70" s="276"/>
      <c r="H70" s="276"/>
      <c r="I70" s="276"/>
      <c r="J70" s="276"/>
      <c r="K70" s="274"/>
    </row>
    <row r="71" ht="12.75" customHeight="1">
      <c r="B71" s="283"/>
      <c r="C71" s="284"/>
      <c r="D71" s="284"/>
      <c r="E71" s="284"/>
      <c r="F71" s="284"/>
      <c r="G71" s="284"/>
      <c r="H71" s="284"/>
      <c r="I71" s="284"/>
      <c r="J71" s="284"/>
      <c r="K71" s="285"/>
    </row>
    <row r="72" ht="18.75" customHeight="1">
      <c r="B72" s="286"/>
      <c r="C72" s="286"/>
      <c r="D72" s="286"/>
      <c r="E72" s="286"/>
      <c r="F72" s="286"/>
      <c r="G72" s="286"/>
      <c r="H72" s="286"/>
      <c r="I72" s="286"/>
      <c r="J72" s="286"/>
      <c r="K72" s="287"/>
    </row>
    <row r="73" ht="18.75" customHeight="1">
      <c r="B73" s="287"/>
      <c r="C73" s="287"/>
      <c r="D73" s="287"/>
      <c r="E73" s="287"/>
      <c r="F73" s="287"/>
      <c r="G73" s="287"/>
      <c r="H73" s="287"/>
      <c r="I73" s="287"/>
      <c r="J73" s="287"/>
      <c r="K73" s="287"/>
    </row>
    <row r="74" ht="7.5" customHeight="1">
      <c r="B74" s="288"/>
      <c r="C74" s="289"/>
      <c r="D74" s="289"/>
      <c r="E74" s="289"/>
      <c r="F74" s="289"/>
      <c r="G74" s="289"/>
      <c r="H74" s="289"/>
      <c r="I74" s="289"/>
      <c r="J74" s="289"/>
      <c r="K74" s="290"/>
    </row>
    <row r="75" ht="45" customHeight="1">
      <c r="B75" s="291"/>
      <c r="C75" s="292" t="s">
        <v>506</v>
      </c>
      <c r="D75" s="292"/>
      <c r="E75" s="292"/>
      <c r="F75" s="292"/>
      <c r="G75" s="292"/>
      <c r="H75" s="292"/>
      <c r="I75" s="292"/>
      <c r="J75" s="292"/>
      <c r="K75" s="293"/>
    </row>
    <row r="76" ht="17.25" customHeight="1">
      <c r="B76" s="291"/>
      <c r="C76" s="294" t="s">
        <v>507</v>
      </c>
      <c r="D76" s="294"/>
      <c r="E76" s="294"/>
      <c r="F76" s="294" t="s">
        <v>508</v>
      </c>
      <c r="G76" s="295"/>
      <c r="H76" s="294" t="s">
        <v>53</v>
      </c>
      <c r="I76" s="294" t="s">
        <v>56</v>
      </c>
      <c r="J76" s="294" t="s">
        <v>509</v>
      </c>
      <c r="K76" s="293"/>
    </row>
    <row r="77" ht="17.25" customHeight="1">
      <c r="B77" s="291"/>
      <c r="C77" s="296" t="s">
        <v>510</v>
      </c>
      <c r="D77" s="296"/>
      <c r="E77" s="296"/>
      <c r="F77" s="297" t="s">
        <v>511</v>
      </c>
      <c r="G77" s="298"/>
      <c r="H77" s="296"/>
      <c r="I77" s="296"/>
      <c r="J77" s="296" t="s">
        <v>512</v>
      </c>
      <c r="K77" s="293"/>
    </row>
    <row r="78" ht="5.25" customHeight="1">
      <c r="B78" s="291"/>
      <c r="C78" s="299"/>
      <c r="D78" s="299"/>
      <c r="E78" s="299"/>
      <c r="F78" s="299"/>
      <c r="G78" s="300"/>
      <c r="H78" s="299"/>
      <c r="I78" s="299"/>
      <c r="J78" s="299"/>
      <c r="K78" s="293"/>
    </row>
    <row r="79" ht="15" customHeight="1">
      <c r="B79" s="291"/>
      <c r="C79" s="279" t="s">
        <v>52</v>
      </c>
      <c r="D79" s="299"/>
      <c r="E79" s="299"/>
      <c r="F79" s="301" t="s">
        <v>513</v>
      </c>
      <c r="G79" s="300"/>
      <c r="H79" s="279" t="s">
        <v>514</v>
      </c>
      <c r="I79" s="279" t="s">
        <v>515</v>
      </c>
      <c r="J79" s="279">
        <v>20</v>
      </c>
      <c r="K79" s="293"/>
    </row>
    <row r="80" ht="15" customHeight="1">
      <c r="B80" s="291"/>
      <c r="C80" s="279" t="s">
        <v>516</v>
      </c>
      <c r="D80" s="279"/>
      <c r="E80" s="279"/>
      <c r="F80" s="301" t="s">
        <v>513</v>
      </c>
      <c r="G80" s="300"/>
      <c r="H80" s="279" t="s">
        <v>517</v>
      </c>
      <c r="I80" s="279" t="s">
        <v>515</v>
      </c>
      <c r="J80" s="279">
        <v>120</v>
      </c>
      <c r="K80" s="293"/>
    </row>
    <row r="81" ht="15" customHeight="1">
      <c r="B81" s="302"/>
      <c r="C81" s="279" t="s">
        <v>518</v>
      </c>
      <c r="D81" s="279"/>
      <c r="E81" s="279"/>
      <c r="F81" s="301" t="s">
        <v>519</v>
      </c>
      <c r="G81" s="300"/>
      <c r="H81" s="279" t="s">
        <v>520</v>
      </c>
      <c r="I81" s="279" t="s">
        <v>515</v>
      </c>
      <c r="J81" s="279">
        <v>50</v>
      </c>
      <c r="K81" s="293"/>
    </row>
    <row r="82" ht="15" customHeight="1">
      <c r="B82" s="302"/>
      <c r="C82" s="279" t="s">
        <v>521</v>
      </c>
      <c r="D82" s="279"/>
      <c r="E82" s="279"/>
      <c r="F82" s="301" t="s">
        <v>513</v>
      </c>
      <c r="G82" s="300"/>
      <c r="H82" s="279" t="s">
        <v>522</v>
      </c>
      <c r="I82" s="279" t="s">
        <v>523</v>
      </c>
      <c r="J82" s="279"/>
      <c r="K82" s="293"/>
    </row>
    <row r="83" ht="15" customHeight="1">
      <c r="B83" s="302"/>
      <c r="C83" s="303" t="s">
        <v>524</v>
      </c>
      <c r="D83" s="303"/>
      <c r="E83" s="303"/>
      <c r="F83" s="304" t="s">
        <v>519</v>
      </c>
      <c r="G83" s="303"/>
      <c r="H83" s="303" t="s">
        <v>525</v>
      </c>
      <c r="I83" s="303" t="s">
        <v>515</v>
      </c>
      <c r="J83" s="303">
        <v>15</v>
      </c>
      <c r="K83" s="293"/>
    </row>
    <row r="84" ht="15" customHeight="1">
      <c r="B84" s="302"/>
      <c r="C84" s="303" t="s">
        <v>526</v>
      </c>
      <c r="D84" s="303"/>
      <c r="E84" s="303"/>
      <c r="F84" s="304" t="s">
        <v>519</v>
      </c>
      <c r="G84" s="303"/>
      <c r="H84" s="303" t="s">
        <v>527</v>
      </c>
      <c r="I84" s="303" t="s">
        <v>515</v>
      </c>
      <c r="J84" s="303">
        <v>15</v>
      </c>
      <c r="K84" s="293"/>
    </row>
    <row r="85" ht="15" customHeight="1">
      <c r="B85" s="302"/>
      <c r="C85" s="303" t="s">
        <v>528</v>
      </c>
      <c r="D85" s="303"/>
      <c r="E85" s="303"/>
      <c r="F85" s="304" t="s">
        <v>519</v>
      </c>
      <c r="G85" s="303"/>
      <c r="H85" s="303" t="s">
        <v>529</v>
      </c>
      <c r="I85" s="303" t="s">
        <v>515</v>
      </c>
      <c r="J85" s="303">
        <v>20</v>
      </c>
      <c r="K85" s="293"/>
    </row>
    <row r="86" ht="15" customHeight="1">
      <c r="B86" s="302"/>
      <c r="C86" s="303" t="s">
        <v>530</v>
      </c>
      <c r="D86" s="303"/>
      <c r="E86" s="303"/>
      <c r="F86" s="304" t="s">
        <v>519</v>
      </c>
      <c r="G86" s="303"/>
      <c r="H86" s="303" t="s">
        <v>531</v>
      </c>
      <c r="I86" s="303" t="s">
        <v>515</v>
      </c>
      <c r="J86" s="303">
        <v>20</v>
      </c>
      <c r="K86" s="293"/>
    </row>
    <row r="87" ht="15" customHeight="1">
      <c r="B87" s="302"/>
      <c r="C87" s="279" t="s">
        <v>532</v>
      </c>
      <c r="D87" s="279"/>
      <c r="E87" s="279"/>
      <c r="F87" s="301" t="s">
        <v>519</v>
      </c>
      <c r="G87" s="300"/>
      <c r="H87" s="279" t="s">
        <v>533</v>
      </c>
      <c r="I87" s="279" t="s">
        <v>515</v>
      </c>
      <c r="J87" s="279">
        <v>50</v>
      </c>
      <c r="K87" s="293"/>
    </row>
    <row r="88" ht="15" customHeight="1">
      <c r="B88" s="302"/>
      <c r="C88" s="279" t="s">
        <v>534</v>
      </c>
      <c r="D88" s="279"/>
      <c r="E88" s="279"/>
      <c r="F88" s="301" t="s">
        <v>519</v>
      </c>
      <c r="G88" s="300"/>
      <c r="H88" s="279" t="s">
        <v>535</v>
      </c>
      <c r="I88" s="279" t="s">
        <v>515</v>
      </c>
      <c r="J88" s="279">
        <v>20</v>
      </c>
      <c r="K88" s="293"/>
    </row>
    <row r="89" ht="15" customHeight="1">
      <c r="B89" s="302"/>
      <c r="C89" s="279" t="s">
        <v>536</v>
      </c>
      <c r="D89" s="279"/>
      <c r="E89" s="279"/>
      <c r="F89" s="301" t="s">
        <v>519</v>
      </c>
      <c r="G89" s="300"/>
      <c r="H89" s="279" t="s">
        <v>537</v>
      </c>
      <c r="I89" s="279" t="s">
        <v>515</v>
      </c>
      <c r="J89" s="279">
        <v>20</v>
      </c>
      <c r="K89" s="293"/>
    </row>
    <row r="90" ht="15" customHeight="1">
      <c r="B90" s="302"/>
      <c r="C90" s="279" t="s">
        <v>538</v>
      </c>
      <c r="D90" s="279"/>
      <c r="E90" s="279"/>
      <c r="F90" s="301" t="s">
        <v>519</v>
      </c>
      <c r="G90" s="300"/>
      <c r="H90" s="279" t="s">
        <v>539</v>
      </c>
      <c r="I90" s="279" t="s">
        <v>515</v>
      </c>
      <c r="J90" s="279">
        <v>50</v>
      </c>
      <c r="K90" s="293"/>
    </row>
    <row r="91" ht="15" customHeight="1">
      <c r="B91" s="302"/>
      <c r="C91" s="279" t="s">
        <v>540</v>
      </c>
      <c r="D91" s="279"/>
      <c r="E91" s="279"/>
      <c r="F91" s="301" t="s">
        <v>519</v>
      </c>
      <c r="G91" s="300"/>
      <c r="H91" s="279" t="s">
        <v>540</v>
      </c>
      <c r="I91" s="279" t="s">
        <v>515</v>
      </c>
      <c r="J91" s="279">
        <v>50</v>
      </c>
      <c r="K91" s="293"/>
    </row>
    <row r="92" ht="15" customHeight="1">
      <c r="B92" s="302"/>
      <c r="C92" s="279" t="s">
        <v>541</v>
      </c>
      <c r="D92" s="279"/>
      <c r="E92" s="279"/>
      <c r="F92" s="301" t="s">
        <v>519</v>
      </c>
      <c r="G92" s="300"/>
      <c r="H92" s="279" t="s">
        <v>542</v>
      </c>
      <c r="I92" s="279" t="s">
        <v>515</v>
      </c>
      <c r="J92" s="279">
        <v>255</v>
      </c>
      <c r="K92" s="293"/>
    </row>
    <row r="93" ht="15" customHeight="1">
      <c r="B93" s="302"/>
      <c r="C93" s="279" t="s">
        <v>543</v>
      </c>
      <c r="D93" s="279"/>
      <c r="E93" s="279"/>
      <c r="F93" s="301" t="s">
        <v>513</v>
      </c>
      <c r="G93" s="300"/>
      <c r="H93" s="279" t="s">
        <v>544</v>
      </c>
      <c r="I93" s="279" t="s">
        <v>545</v>
      </c>
      <c r="J93" s="279"/>
      <c r="K93" s="293"/>
    </row>
    <row r="94" ht="15" customHeight="1">
      <c r="B94" s="302"/>
      <c r="C94" s="279" t="s">
        <v>546</v>
      </c>
      <c r="D94" s="279"/>
      <c r="E94" s="279"/>
      <c r="F94" s="301" t="s">
        <v>513</v>
      </c>
      <c r="G94" s="300"/>
      <c r="H94" s="279" t="s">
        <v>547</v>
      </c>
      <c r="I94" s="279" t="s">
        <v>548</v>
      </c>
      <c r="J94" s="279"/>
      <c r="K94" s="293"/>
    </row>
    <row r="95" ht="15" customHeight="1">
      <c r="B95" s="302"/>
      <c r="C95" s="279" t="s">
        <v>549</v>
      </c>
      <c r="D95" s="279"/>
      <c r="E95" s="279"/>
      <c r="F95" s="301" t="s">
        <v>513</v>
      </c>
      <c r="G95" s="300"/>
      <c r="H95" s="279" t="s">
        <v>549</v>
      </c>
      <c r="I95" s="279" t="s">
        <v>548</v>
      </c>
      <c r="J95" s="279"/>
      <c r="K95" s="293"/>
    </row>
    <row r="96" ht="15" customHeight="1">
      <c r="B96" s="302"/>
      <c r="C96" s="279" t="s">
        <v>37</v>
      </c>
      <c r="D96" s="279"/>
      <c r="E96" s="279"/>
      <c r="F96" s="301" t="s">
        <v>513</v>
      </c>
      <c r="G96" s="300"/>
      <c r="H96" s="279" t="s">
        <v>550</v>
      </c>
      <c r="I96" s="279" t="s">
        <v>548</v>
      </c>
      <c r="J96" s="279"/>
      <c r="K96" s="293"/>
    </row>
    <row r="97" ht="15" customHeight="1">
      <c r="B97" s="302"/>
      <c r="C97" s="279" t="s">
        <v>47</v>
      </c>
      <c r="D97" s="279"/>
      <c r="E97" s="279"/>
      <c r="F97" s="301" t="s">
        <v>513</v>
      </c>
      <c r="G97" s="300"/>
      <c r="H97" s="279" t="s">
        <v>551</v>
      </c>
      <c r="I97" s="279" t="s">
        <v>548</v>
      </c>
      <c r="J97" s="279"/>
      <c r="K97" s="293"/>
    </row>
    <row r="98" ht="15" customHeight="1">
      <c r="B98" s="305"/>
      <c r="C98" s="306"/>
      <c r="D98" s="306"/>
      <c r="E98" s="306"/>
      <c r="F98" s="306"/>
      <c r="G98" s="306"/>
      <c r="H98" s="306"/>
      <c r="I98" s="306"/>
      <c r="J98" s="306"/>
      <c r="K98" s="307"/>
    </row>
    <row r="99" ht="18.75" customHeight="1">
      <c r="B99" s="308"/>
      <c r="C99" s="309"/>
      <c r="D99" s="309"/>
      <c r="E99" s="309"/>
      <c r="F99" s="309"/>
      <c r="G99" s="309"/>
      <c r="H99" s="309"/>
      <c r="I99" s="309"/>
      <c r="J99" s="309"/>
      <c r="K99" s="308"/>
    </row>
    <row r="100" ht="18.75" customHeight="1">
      <c r="B100" s="287"/>
      <c r="C100" s="287"/>
      <c r="D100" s="287"/>
      <c r="E100" s="287"/>
      <c r="F100" s="287"/>
      <c r="G100" s="287"/>
      <c r="H100" s="287"/>
      <c r="I100" s="287"/>
      <c r="J100" s="287"/>
      <c r="K100" s="287"/>
    </row>
    <row r="101" ht="7.5" customHeight="1">
      <c r="B101" s="288"/>
      <c r="C101" s="289"/>
      <c r="D101" s="289"/>
      <c r="E101" s="289"/>
      <c r="F101" s="289"/>
      <c r="G101" s="289"/>
      <c r="H101" s="289"/>
      <c r="I101" s="289"/>
      <c r="J101" s="289"/>
      <c r="K101" s="290"/>
    </row>
    <row r="102" ht="45" customHeight="1">
      <c r="B102" s="291"/>
      <c r="C102" s="292" t="s">
        <v>552</v>
      </c>
      <c r="D102" s="292"/>
      <c r="E102" s="292"/>
      <c r="F102" s="292"/>
      <c r="G102" s="292"/>
      <c r="H102" s="292"/>
      <c r="I102" s="292"/>
      <c r="J102" s="292"/>
      <c r="K102" s="293"/>
    </row>
    <row r="103" ht="17.25" customHeight="1">
      <c r="B103" s="291"/>
      <c r="C103" s="294" t="s">
        <v>507</v>
      </c>
      <c r="D103" s="294"/>
      <c r="E103" s="294"/>
      <c r="F103" s="294" t="s">
        <v>508</v>
      </c>
      <c r="G103" s="295"/>
      <c r="H103" s="294" t="s">
        <v>53</v>
      </c>
      <c r="I103" s="294" t="s">
        <v>56</v>
      </c>
      <c r="J103" s="294" t="s">
        <v>509</v>
      </c>
      <c r="K103" s="293"/>
    </row>
    <row r="104" ht="17.25" customHeight="1">
      <c r="B104" s="291"/>
      <c r="C104" s="296" t="s">
        <v>510</v>
      </c>
      <c r="D104" s="296"/>
      <c r="E104" s="296"/>
      <c r="F104" s="297" t="s">
        <v>511</v>
      </c>
      <c r="G104" s="298"/>
      <c r="H104" s="296"/>
      <c r="I104" s="296"/>
      <c r="J104" s="296" t="s">
        <v>512</v>
      </c>
      <c r="K104" s="293"/>
    </row>
    <row r="105" ht="5.25" customHeight="1">
      <c r="B105" s="291"/>
      <c r="C105" s="294"/>
      <c r="D105" s="294"/>
      <c r="E105" s="294"/>
      <c r="F105" s="294"/>
      <c r="G105" s="310"/>
      <c r="H105" s="294"/>
      <c r="I105" s="294"/>
      <c r="J105" s="294"/>
      <c r="K105" s="293"/>
    </row>
    <row r="106" ht="15" customHeight="1">
      <c r="B106" s="291"/>
      <c r="C106" s="279" t="s">
        <v>52</v>
      </c>
      <c r="D106" s="299"/>
      <c r="E106" s="299"/>
      <c r="F106" s="301" t="s">
        <v>513</v>
      </c>
      <c r="G106" s="310"/>
      <c r="H106" s="279" t="s">
        <v>553</v>
      </c>
      <c r="I106" s="279" t="s">
        <v>515</v>
      </c>
      <c r="J106" s="279">
        <v>20</v>
      </c>
      <c r="K106" s="293"/>
    </row>
    <row r="107" ht="15" customHeight="1">
      <c r="B107" s="291"/>
      <c r="C107" s="279" t="s">
        <v>516</v>
      </c>
      <c r="D107" s="279"/>
      <c r="E107" s="279"/>
      <c r="F107" s="301" t="s">
        <v>513</v>
      </c>
      <c r="G107" s="279"/>
      <c r="H107" s="279" t="s">
        <v>553</v>
      </c>
      <c r="I107" s="279" t="s">
        <v>515</v>
      </c>
      <c r="J107" s="279">
        <v>120</v>
      </c>
      <c r="K107" s="293"/>
    </row>
    <row r="108" ht="15" customHeight="1">
      <c r="B108" s="302"/>
      <c r="C108" s="279" t="s">
        <v>518</v>
      </c>
      <c r="D108" s="279"/>
      <c r="E108" s="279"/>
      <c r="F108" s="301" t="s">
        <v>519</v>
      </c>
      <c r="G108" s="279"/>
      <c r="H108" s="279" t="s">
        <v>553</v>
      </c>
      <c r="I108" s="279" t="s">
        <v>515</v>
      </c>
      <c r="J108" s="279">
        <v>50</v>
      </c>
      <c r="K108" s="293"/>
    </row>
    <row r="109" ht="15" customHeight="1">
      <c r="B109" s="302"/>
      <c r="C109" s="279" t="s">
        <v>521</v>
      </c>
      <c r="D109" s="279"/>
      <c r="E109" s="279"/>
      <c r="F109" s="301" t="s">
        <v>513</v>
      </c>
      <c r="G109" s="279"/>
      <c r="H109" s="279" t="s">
        <v>553</v>
      </c>
      <c r="I109" s="279" t="s">
        <v>523</v>
      </c>
      <c r="J109" s="279"/>
      <c r="K109" s="293"/>
    </row>
    <row r="110" ht="15" customHeight="1">
      <c r="B110" s="302"/>
      <c r="C110" s="279" t="s">
        <v>532</v>
      </c>
      <c r="D110" s="279"/>
      <c r="E110" s="279"/>
      <c r="F110" s="301" t="s">
        <v>519</v>
      </c>
      <c r="G110" s="279"/>
      <c r="H110" s="279" t="s">
        <v>553</v>
      </c>
      <c r="I110" s="279" t="s">
        <v>515</v>
      </c>
      <c r="J110" s="279">
        <v>50</v>
      </c>
      <c r="K110" s="293"/>
    </row>
    <row r="111" ht="15" customHeight="1">
      <c r="B111" s="302"/>
      <c r="C111" s="279" t="s">
        <v>540</v>
      </c>
      <c r="D111" s="279"/>
      <c r="E111" s="279"/>
      <c r="F111" s="301" t="s">
        <v>519</v>
      </c>
      <c r="G111" s="279"/>
      <c r="H111" s="279" t="s">
        <v>553</v>
      </c>
      <c r="I111" s="279" t="s">
        <v>515</v>
      </c>
      <c r="J111" s="279">
        <v>50</v>
      </c>
      <c r="K111" s="293"/>
    </row>
    <row r="112" ht="15" customHeight="1">
      <c r="B112" s="302"/>
      <c r="C112" s="279" t="s">
        <v>538</v>
      </c>
      <c r="D112" s="279"/>
      <c r="E112" s="279"/>
      <c r="F112" s="301" t="s">
        <v>519</v>
      </c>
      <c r="G112" s="279"/>
      <c r="H112" s="279" t="s">
        <v>553</v>
      </c>
      <c r="I112" s="279" t="s">
        <v>515</v>
      </c>
      <c r="J112" s="279">
        <v>50</v>
      </c>
      <c r="K112" s="293"/>
    </row>
    <row r="113" ht="15" customHeight="1">
      <c r="B113" s="302"/>
      <c r="C113" s="279" t="s">
        <v>52</v>
      </c>
      <c r="D113" s="279"/>
      <c r="E113" s="279"/>
      <c r="F113" s="301" t="s">
        <v>513</v>
      </c>
      <c r="G113" s="279"/>
      <c r="H113" s="279" t="s">
        <v>554</v>
      </c>
      <c r="I113" s="279" t="s">
        <v>515</v>
      </c>
      <c r="J113" s="279">
        <v>20</v>
      </c>
      <c r="K113" s="293"/>
    </row>
    <row r="114" ht="15" customHeight="1">
      <c r="B114" s="302"/>
      <c r="C114" s="279" t="s">
        <v>555</v>
      </c>
      <c r="D114" s="279"/>
      <c r="E114" s="279"/>
      <c r="F114" s="301" t="s">
        <v>513</v>
      </c>
      <c r="G114" s="279"/>
      <c r="H114" s="279" t="s">
        <v>556</v>
      </c>
      <c r="I114" s="279" t="s">
        <v>515</v>
      </c>
      <c r="J114" s="279">
        <v>120</v>
      </c>
      <c r="K114" s="293"/>
    </row>
    <row r="115" ht="15" customHeight="1">
      <c r="B115" s="302"/>
      <c r="C115" s="279" t="s">
        <v>37</v>
      </c>
      <c r="D115" s="279"/>
      <c r="E115" s="279"/>
      <c r="F115" s="301" t="s">
        <v>513</v>
      </c>
      <c r="G115" s="279"/>
      <c r="H115" s="279" t="s">
        <v>557</v>
      </c>
      <c r="I115" s="279" t="s">
        <v>548</v>
      </c>
      <c r="J115" s="279"/>
      <c r="K115" s="293"/>
    </row>
    <row r="116" ht="15" customHeight="1">
      <c r="B116" s="302"/>
      <c r="C116" s="279" t="s">
        <v>47</v>
      </c>
      <c r="D116" s="279"/>
      <c r="E116" s="279"/>
      <c r="F116" s="301" t="s">
        <v>513</v>
      </c>
      <c r="G116" s="279"/>
      <c r="H116" s="279" t="s">
        <v>558</v>
      </c>
      <c r="I116" s="279" t="s">
        <v>548</v>
      </c>
      <c r="J116" s="279"/>
      <c r="K116" s="293"/>
    </row>
    <row r="117" ht="15" customHeight="1">
      <c r="B117" s="302"/>
      <c r="C117" s="279" t="s">
        <v>56</v>
      </c>
      <c r="D117" s="279"/>
      <c r="E117" s="279"/>
      <c r="F117" s="301" t="s">
        <v>513</v>
      </c>
      <c r="G117" s="279"/>
      <c r="H117" s="279" t="s">
        <v>559</v>
      </c>
      <c r="I117" s="279" t="s">
        <v>560</v>
      </c>
      <c r="J117" s="279"/>
      <c r="K117" s="293"/>
    </row>
    <row r="118" ht="15" customHeight="1">
      <c r="B118" s="305"/>
      <c r="C118" s="311"/>
      <c r="D118" s="311"/>
      <c r="E118" s="311"/>
      <c r="F118" s="311"/>
      <c r="G118" s="311"/>
      <c r="H118" s="311"/>
      <c r="I118" s="311"/>
      <c r="J118" s="311"/>
      <c r="K118" s="307"/>
    </row>
    <row r="119" ht="18.75" customHeight="1">
      <c r="B119" s="312"/>
      <c r="C119" s="276"/>
      <c r="D119" s="276"/>
      <c r="E119" s="276"/>
      <c r="F119" s="313"/>
      <c r="G119" s="276"/>
      <c r="H119" s="276"/>
      <c r="I119" s="276"/>
      <c r="J119" s="276"/>
      <c r="K119" s="312"/>
    </row>
    <row r="120" ht="18.75" customHeight="1">
      <c r="B120" s="287"/>
      <c r="C120" s="287"/>
      <c r="D120" s="287"/>
      <c r="E120" s="287"/>
      <c r="F120" s="287"/>
      <c r="G120" s="287"/>
      <c r="H120" s="287"/>
      <c r="I120" s="287"/>
      <c r="J120" s="287"/>
      <c r="K120" s="287"/>
    </row>
    <row r="121" ht="7.5" customHeight="1">
      <c r="B121" s="314"/>
      <c r="C121" s="315"/>
      <c r="D121" s="315"/>
      <c r="E121" s="315"/>
      <c r="F121" s="315"/>
      <c r="G121" s="315"/>
      <c r="H121" s="315"/>
      <c r="I121" s="315"/>
      <c r="J121" s="315"/>
      <c r="K121" s="316"/>
    </row>
    <row r="122" ht="45" customHeight="1">
      <c r="B122" s="317"/>
      <c r="C122" s="270" t="s">
        <v>561</v>
      </c>
      <c r="D122" s="270"/>
      <c r="E122" s="270"/>
      <c r="F122" s="270"/>
      <c r="G122" s="270"/>
      <c r="H122" s="270"/>
      <c r="I122" s="270"/>
      <c r="J122" s="270"/>
      <c r="K122" s="318"/>
    </row>
    <row r="123" ht="17.25" customHeight="1">
      <c r="B123" s="319"/>
      <c r="C123" s="294" t="s">
        <v>507</v>
      </c>
      <c r="D123" s="294"/>
      <c r="E123" s="294"/>
      <c r="F123" s="294" t="s">
        <v>508</v>
      </c>
      <c r="G123" s="295"/>
      <c r="H123" s="294" t="s">
        <v>53</v>
      </c>
      <c r="I123" s="294" t="s">
        <v>56</v>
      </c>
      <c r="J123" s="294" t="s">
        <v>509</v>
      </c>
      <c r="K123" s="320"/>
    </row>
    <row r="124" ht="17.25" customHeight="1">
      <c r="B124" s="319"/>
      <c r="C124" s="296" t="s">
        <v>510</v>
      </c>
      <c r="D124" s="296"/>
      <c r="E124" s="296"/>
      <c r="F124" s="297" t="s">
        <v>511</v>
      </c>
      <c r="G124" s="298"/>
      <c r="H124" s="296"/>
      <c r="I124" s="296"/>
      <c r="J124" s="296" t="s">
        <v>512</v>
      </c>
      <c r="K124" s="320"/>
    </row>
    <row r="125" ht="5.25" customHeight="1">
      <c r="B125" s="321"/>
      <c r="C125" s="299"/>
      <c r="D125" s="299"/>
      <c r="E125" s="299"/>
      <c r="F125" s="299"/>
      <c r="G125" s="279"/>
      <c r="H125" s="299"/>
      <c r="I125" s="299"/>
      <c r="J125" s="299"/>
      <c r="K125" s="322"/>
    </row>
    <row r="126" ht="15" customHeight="1">
      <c r="B126" s="321"/>
      <c r="C126" s="279" t="s">
        <v>516</v>
      </c>
      <c r="D126" s="299"/>
      <c r="E126" s="299"/>
      <c r="F126" s="301" t="s">
        <v>513</v>
      </c>
      <c r="G126" s="279"/>
      <c r="H126" s="279" t="s">
        <v>553</v>
      </c>
      <c r="I126" s="279" t="s">
        <v>515</v>
      </c>
      <c r="J126" s="279">
        <v>120</v>
      </c>
      <c r="K126" s="323"/>
    </row>
    <row r="127" ht="15" customHeight="1">
      <c r="B127" s="321"/>
      <c r="C127" s="279" t="s">
        <v>562</v>
      </c>
      <c r="D127" s="279"/>
      <c r="E127" s="279"/>
      <c r="F127" s="301" t="s">
        <v>513</v>
      </c>
      <c r="G127" s="279"/>
      <c r="H127" s="279" t="s">
        <v>563</v>
      </c>
      <c r="I127" s="279" t="s">
        <v>515</v>
      </c>
      <c r="J127" s="279" t="s">
        <v>564</v>
      </c>
      <c r="K127" s="323"/>
    </row>
    <row r="128" ht="15" customHeight="1">
      <c r="B128" s="321"/>
      <c r="C128" s="279" t="s">
        <v>461</v>
      </c>
      <c r="D128" s="279"/>
      <c r="E128" s="279"/>
      <c r="F128" s="301" t="s">
        <v>513</v>
      </c>
      <c r="G128" s="279"/>
      <c r="H128" s="279" t="s">
        <v>565</v>
      </c>
      <c r="I128" s="279" t="s">
        <v>515</v>
      </c>
      <c r="J128" s="279" t="s">
        <v>564</v>
      </c>
      <c r="K128" s="323"/>
    </row>
    <row r="129" ht="15" customHeight="1">
      <c r="B129" s="321"/>
      <c r="C129" s="279" t="s">
        <v>524</v>
      </c>
      <c r="D129" s="279"/>
      <c r="E129" s="279"/>
      <c r="F129" s="301" t="s">
        <v>519</v>
      </c>
      <c r="G129" s="279"/>
      <c r="H129" s="279" t="s">
        <v>525</v>
      </c>
      <c r="I129" s="279" t="s">
        <v>515</v>
      </c>
      <c r="J129" s="279">
        <v>15</v>
      </c>
      <c r="K129" s="323"/>
    </row>
    <row r="130" ht="15" customHeight="1">
      <c r="B130" s="321"/>
      <c r="C130" s="303" t="s">
        <v>526</v>
      </c>
      <c r="D130" s="303"/>
      <c r="E130" s="303"/>
      <c r="F130" s="304" t="s">
        <v>519</v>
      </c>
      <c r="G130" s="303"/>
      <c r="H130" s="303" t="s">
        <v>527</v>
      </c>
      <c r="I130" s="303" t="s">
        <v>515</v>
      </c>
      <c r="J130" s="303">
        <v>15</v>
      </c>
      <c r="K130" s="323"/>
    </row>
    <row r="131" ht="15" customHeight="1">
      <c r="B131" s="321"/>
      <c r="C131" s="303" t="s">
        <v>528</v>
      </c>
      <c r="D131" s="303"/>
      <c r="E131" s="303"/>
      <c r="F131" s="304" t="s">
        <v>519</v>
      </c>
      <c r="G131" s="303"/>
      <c r="H131" s="303" t="s">
        <v>529</v>
      </c>
      <c r="I131" s="303" t="s">
        <v>515</v>
      </c>
      <c r="J131" s="303">
        <v>20</v>
      </c>
      <c r="K131" s="323"/>
    </row>
    <row r="132" ht="15" customHeight="1">
      <c r="B132" s="321"/>
      <c r="C132" s="303" t="s">
        <v>530</v>
      </c>
      <c r="D132" s="303"/>
      <c r="E132" s="303"/>
      <c r="F132" s="304" t="s">
        <v>519</v>
      </c>
      <c r="G132" s="303"/>
      <c r="H132" s="303" t="s">
        <v>531</v>
      </c>
      <c r="I132" s="303" t="s">
        <v>515</v>
      </c>
      <c r="J132" s="303">
        <v>20</v>
      </c>
      <c r="K132" s="323"/>
    </row>
    <row r="133" ht="15" customHeight="1">
      <c r="B133" s="321"/>
      <c r="C133" s="279" t="s">
        <v>518</v>
      </c>
      <c r="D133" s="279"/>
      <c r="E133" s="279"/>
      <c r="F133" s="301" t="s">
        <v>519</v>
      </c>
      <c r="G133" s="279"/>
      <c r="H133" s="279" t="s">
        <v>553</v>
      </c>
      <c r="I133" s="279" t="s">
        <v>515</v>
      </c>
      <c r="J133" s="279">
        <v>50</v>
      </c>
      <c r="K133" s="323"/>
    </row>
    <row r="134" ht="15" customHeight="1">
      <c r="B134" s="321"/>
      <c r="C134" s="279" t="s">
        <v>532</v>
      </c>
      <c r="D134" s="279"/>
      <c r="E134" s="279"/>
      <c r="F134" s="301" t="s">
        <v>519</v>
      </c>
      <c r="G134" s="279"/>
      <c r="H134" s="279" t="s">
        <v>553</v>
      </c>
      <c r="I134" s="279" t="s">
        <v>515</v>
      </c>
      <c r="J134" s="279">
        <v>50</v>
      </c>
      <c r="K134" s="323"/>
    </row>
    <row r="135" ht="15" customHeight="1">
      <c r="B135" s="321"/>
      <c r="C135" s="279" t="s">
        <v>538</v>
      </c>
      <c r="D135" s="279"/>
      <c r="E135" s="279"/>
      <c r="F135" s="301" t="s">
        <v>519</v>
      </c>
      <c r="G135" s="279"/>
      <c r="H135" s="279" t="s">
        <v>553</v>
      </c>
      <c r="I135" s="279" t="s">
        <v>515</v>
      </c>
      <c r="J135" s="279">
        <v>50</v>
      </c>
      <c r="K135" s="323"/>
    </row>
    <row r="136" ht="15" customHeight="1">
      <c r="B136" s="321"/>
      <c r="C136" s="279" t="s">
        <v>540</v>
      </c>
      <c r="D136" s="279"/>
      <c r="E136" s="279"/>
      <c r="F136" s="301" t="s">
        <v>519</v>
      </c>
      <c r="G136" s="279"/>
      <c r="H136" s="279" t="s">
        <v>553</v>
      </c>
      <c r="I136" s="279" t="s">
        <v>515</v>
      </c>
      <c r="J136" s="279">
        <v>50</v>
      </c>
      <c r="K136" s="323"/>
    </row>
    <row r="137" ht="15" customHeight="1">
      <c r="B137" s="321"/>
      <c r="C137" s="279" t="s">
        <v>541</v>
      </c>
      <c r="D137" s="279"/>
      <c r="E137" s="279"/>
      <c r="F137" s="301" t="s">
        <v>519</v>
      </c>
      <c r="G137" s="279"/>
      <c r="H137" s="279" t="s">
        <v>566</v>
      </c>
      <c r="I137" s="279" t="s">
        <v>515</v>
      </c>
      <c r="J137" s="279">
        <v>255</v>
      </c>
      <c r="K137" s="323"/>
    </row>
    <row r="138" ht="15" customHeight="1">
      <c r="B138" s="321"/>
      <c r="C138" s="279" t="s">
        <v>543</v>
      </c>
      <c r="D138" s="279"/>
      <c r="E138" s="279"/>
      <c r="F138" s="301" t="s">
        <v>513</v>
      </c>
      <c r="G138" s="279"/>
      <c r="H138" s="279" t="s">
        <v>567</v>
      </c>
      <c r="I138" s="279" t="s">
        <v>545</v>
      </c>
      <c r="J138" s="279"/>
      <c r="K138" s="323"/>
    </row>
    <row r="139" ht="15" customHeight="1">
      <c r="B139" s="321"/>
      <c r="C139" s="279" t="s">
        <v>546</v>
      </c>
      <c r="D139" s="279"/>
      <c r="E139" s="279"/>
      <c r="F139" s="301" t="s">
        <v>513</v>
      </c>
      <c r="G139" s="279"/>
      <c r="H139" s="279" t="s">
        <v>568</v>
      </c>
      <c r="I139" s="279" t="s">
        <v>548</v>
      </c>
      <c r="J139" s="279"/>
      <c r="K139" s="323"/>
    </row>
    <row r="140" ht="15" customHeight="1">
      <c r="B140" s="321"/>
      <c r="C140" s="279" t="s">
        <v>549</v>
      </c>
      <c r="D140" s="279"/>
      <c r="E140" s="279"/>
      <c r="F140" s="301" t="s">
        <v>513</v>
      </c>
      <c r="G140" s="279"/>
      <c r="H140" s="279" t="s">
        <v>549</v>
      </c>
      <c r="I140" s="279" t="s">
        <v>548</v>
      </c>
      <c r="J140" s="279"/>
      <c r="K140" s="323"/>
    </row>
    <row r="141" ht="15" customHeight="1">
      <c r="B141" s="321"/>
      <c r="C141" s="279" t="s">
        <v>37</v>
      </c>
      <c r="D141" s="279"/>
      <c r="E141" s="279"/>
      <c r="F141" s="301" t="s">
        <v>513</v>
      </c>
      <c r="G141" s="279"/>
      <c r="H141" s="279" t="s">
        <v>569</v>
      </c>
      <c r="I141" s="279" t="s">
        <v>548</v>
      </c>
      <c r="J141" s="279"/>
      <c r="K141" s="323"/>
    </row>
    <row r="142" ht="15" customHeight="1">
      <c r="B142" s="321"/>
      <c r="C142" s="279" t="s">
        <v>570</v>
      </c>
      <c r="D142" s="279"/>
      <c r="E142" s="279"/>
      <c r="F142" s="301" t="s">
        <v>513</v>
      </c>
      <c r="G142" s="279"/>
      <c r="H142" s="279" t="s">
        <v>571</v>
      </c>
      <c r="I142" s="279" t="s">
        <v>548</v>
      </c>
      <c r="J142" s="279"/>
      <c r="K142" s="323"/>
    </row>
    <row r="143" ht="15" customHeight="1">
      <c r="B143" s="324"/>
      <c r="C143" s="325"/>
      <c r="D143" s="325"/>
      <c r="E143" s="325"/>
      <c r="F143" s="325"/>
      <c r="G143" s="325"/>
      <c r="H143" s="325"/>
      <c r="I143" s="325"/>
      <c r="J143" s="325"/>
      <c r="K143" s="326"/>
    </row>
    <row r="144" ht="18.75" customHeight="1">
      <c r="B144" s="276"/>
      <c r="C144" s="276"/>
      <c r="D144" s="276"/>
      <c r="E144" s="276"/>
      <c r="F144" s="313"/>
      <c r="G144" s="276"/>
      <c r="H144" s="276"/>
      <c r="I144" s="276"/>
      <c r="J144" s="276"/>
      <c r="K144" s="276"/>
    </row>
    <row r="145" ht="18.75" customHeight="1">
      <c r="B145" s="287"/>
      <c r="C145" s="287"/>
      <c r="D145" s="287"/>
      <c r="E145" s="287"/>
      <c r="F145" s="287"/>
      <c r="G145" s="287"/>
      <c r="H145" s="287"/>
      <c r="I145" s="287"/>
      <c r="J145" s="287"/>
      <c r="K145" s="287"/>
    </row>
    <row r="146" ht="7.5" customHeight="1">
      <c r="B146" s="288"/>
      <c r="C146" s="289"/>
      <c r="D146" s="289"/>
      <c r="E146" s="289"/>
      <c r="F146" s="289"/>
      <c r="G146" s="289"/>
      <c r="H146" s="289"/>
      <c r="I146" s="289"/>
      <c r="J146" s="289"/>
      <c r="K146" s="290"/>
    </row>
    <row r="147" ht="45" customHeight="1">
      <c r="B147" s="291"/>
      <c r="C147" s="292" t="s">
        <v>572</v>
      </c>
      <c r="D147" s="292"/>
      <c r="E147" s="292"/>
      <c r="F147" s="292"/>
      <c r="G147" s="292"/>
      <c r="H147" s="292"/>
      <c r="I147" s="292"/>
      <c r="J147" s="292"/>
      <c r="K147" s="293"/>
    </row>
    <row r="148" ht="17.25" customHeight="1">
      <c r="B148" s="291"/>
      <c r="C148" s="294" t="s">
        <v>507</v>
      </c>
      <c r="D148" s="294"/>
      <c r="E148" s="294"/>
      <c r="F148" s="294" t="s">
        <v>508</v>
      </c>
      <c r="G148" s="295"/>
      <c r="H148" s="294" t="s">
        <v>53</v>
      </c>
      <c r="I148" s="294" t="s">
        <v>56</v>
      </c>
      <c r="J148" s="294" t="s">
        <v>509</v>
      </c>
      <c r="K148" s="293"/>
    </row>
    <row r="149" ht="17.25" customHeight="1">
      <c r="B149" s="291"/>
      <c r="C149" s="296" t="s">
        <v>510</v>
      </c>
      <c r="D149" s="296"/>
      <c r="E149" s="296"/>
      <c r="F149" s="297" t="s">
        <v>511</v>
      </c>
      <c r="G149" s="298"/>
      <c r="H149" s="296"/>
      <c r="I149" s="296"/>
      <c r="J149" s="296" t="s">
        <v>512</v>
      </c>
      <c r="K149" s="293"/>
    </row>
    <row r="150" ht="5.25" customHeight="1">
      <c r="B150" s="302"/>
      <c r="C150" s="299"/>
      <c r="D150" s="299"/>
      <c r="E150" s="299"/>
      <c r="F150" s="299"/>
      <c r="G150" s="300"/>
      <c r="H150" s="299"/>
      <c r="I150" s="299"/>
      <c r="J150" s="299"/>
      <c r="K150" s="323"/>
    </row>
    <row r="151" ht="15" customHeight="1">
      <c r="B151" s="302"/>
      <c r="C151" s="327" t="s">
        <v>516</v>
      </c>
      <c r="D151" s="279"/>
      <c r="E151" s="279"/>
      <c r="F151" s="328" t="s">
        <v>513</v>
      </c>
      <c r="G151" s="279"/>
      <c r="H151" s="327" t="s">
        <v>553</v>
      </c>
      <c r="I151" s="327" t="s">
        <v>515</v>
      </c>
      <c r="J151" s="327">
        <v>120</v>
      </c>
      <c r="K151" s="323"/>
    </row>
    <row r="152" ht="15" customHeight="1">
      <c r="B152" s="302"/>
      <c r="C152" s="327" t="s">
        <v>562</v>
      </c>
      <c r="D152" s="279"/>
      <c r="E152" s="279"/>
      <c r="F152" s="328" t="s">
        <v>513</v>
      </c>
      <c r="G152" s="279"/>
      <c r="H152" s="327" t="s">
        <v>573</v>
      </c>
      <c r="I152" s="327" t="s">
        <v>515</v>
      </c>
      <c r="J152" s="327" t="s">
        <v>564</v>
      </c>
      <c r="K152" s="323"/>
    </row>
    <row r="153" ht="15" customHeight="1">
      <c r="B153" s="302"/>
      <c r="C153" s="327" t="s">
        <v>461</v>
      </c>
      <c r="D153" s="279"/>
      <c r="E153" s="279"/>
      <c r="F153" s="328" t="s">
        <v>513</v>
      </c>
      <c r="G153" s="279"/>
      <c r="H153" s="327" t="s">
        <v>574</v>
      </c>
      <c r="I153" s="327" t="s">
        <v>515</v>
      </c>
      <c r="J153" s="327" t="s">
        <v>564</v>
      </c>
      <c r="K153" s="323"/>
    </row>
    <row r="154" ht="15" customHeight="1">
      <c r="B154" s="302"/>
      <c r="C154" s="327" t="s">
        <v>518</v>
      </c>
      <c r="D154" s="279"/>
      <c r="E154" s="279"/>
      <c r="F154" s="328" t="s">
        <v>519</v>
      </c>
      <c r="G154" s="279"/>
      <c r="H154" s="327" t="s">
        <v>553</v>
      </c>
      <c r="I154" s="327" t="s">
        <v>515</v>
      </c>
      <c r="J154" s="327">
        <v>50</v>
      </c>
      <c r="K154" s="323"/>
    </row>
    <row r="155" ht="15" customHeight="1">
      <c r="B155" s="302"/>
      <c r="C155" s="327" t="s">
        <v>521</v>
      </c>
      <c r="D155" s="279"/>
      <c r="E155" s="279"/>
      <c r="F155" s="328" t="s">
        <v>513</v>
      </c>
      <c r="G155" s="279"/>
      <c r="H155" s="327" t="s">
        <v>553</v>
      </c>
      <c r="I155" s="327" t="s">
        <v>523</v>
      </c>
      <c r="J155" s="327"/>
      <c r="K155" s="323"/>
    </row>
    <row r="156" ht="15" customHeight="1">
      <c r="B156" s="302"/>
      <c r="C156" s="327" t="s">
        <v>532</v>
      </c>
      <c r="D156" s="279"/>
      <c r="E156" s="279"/>
      <c r="F156" s="328" t="s">
        <v>519</v>
      </c>
      <c r="G156" s="279"/>
      <c r="H156" s="327" t="s">
        <v>553</v>
      </c>
      <c r="I156" s="327" t="s">
        <v>515</v>
      </c>
      <c r="J156" s="327">
        <v>50</v>
      </c>
      <c r="K156" s="323"/>
    </row>
    <row r="157" ht="15" customHeight="1">
      <c r="B157" s="302"/>
      <c r="C157" s="327" t="s">
        <v>540</v>
      </c>
      <c r="D157" s="279"/>
      <c r="E157" s="279"/>
      <c r="F157" s="328" t="s">
        <v>519</v>
      </c>
      <c r="G157" s="279"/>
      <c r="H157" s="327" t="s">
        <v>553</v>
      </c>
      <c r="I157" s="327" t="s">
        <v>515</v>
      </c>
      <c r="J157" s="327">
        <v>50</v>
      </c>
      <c r="K157" s="323"/>
    </row>
    <row r="158" ht="15" customHeight="1">
      <c r="B158" s="302"/>
      <c r="C158" s="327" t="s">
        <v>538</v>
      </c>
      <c r="D158" s="279"/>
      <c r="E158" s="279"/>
      <c r="F158" s="328" t="s">
        <v>519</v>
      </c>
      <c r="G158" s="279"/>
      <c r="H158" s="327" t="s">
        <v>553</v>
      </c>
      <c r="I158" s="327" t="s">
        <v>515</v>
      </c>
      <c r="J158" s="327">
        <v>50</v>
      </c>
      <c r="K158" s="323"/>
    </row>
    <row r="159" ht="15" customHeight="1">
      <c r="B159" s="302"/>
      <c r="C159" s="327" t="s">
        <v>92</v>
      </c>
      <c r="D159" s="279"/>
      <c r="E159" s="279"/>
      <c r="F159" s="328" t="s">
        <v>513</v>
      </c>
      <c r="G159" s="279"/>
      <c r="H159" s="327" t="s">
        <v>575</v>
      </c>
      <c r="I159" s="327" t="s">
        <v>515</v>
      </c>
      <c r="J159" s="327" t="s">
        <v>576</v>
      </c>
      <c r="K159" s="323"/>
    </row>
    <row r="160" ht="15" customHeight="1">
      <c r="B160" s="302"/>
      <c r="C160" s="327" t="s">
        <v>577</v>
      </c>
      <c r="D160" s="279"/>
      <c r="E160" s="279"/>
      <c r="F160" s="328" t="s">
        <v>513</v>
      </c>
      <c r="G160" s="279"/>
      <c r="H160" s="327" t="s">
        <v>578</v>
      </c>
      <c r="I160" s="327" t="s">
        <v>548</v>
      </c>
      <c r="J160" s="327"/>
      <c r="K160" s="323"/>
    </row>
    <row r="161" ht="15" customHeight="1">
      <c r="B161" s="329"/>
      <c r="C161" s="311"/>
      <c r="D161" s="311"/>
      <c r="E161" s="311"/>
      <c r="F161" s="311"/>
      <c r="G161" s="311"/>
      <c r="H161" s="311"/>
      <c r="I161" s="311"/>
      <c r="J161" s="311"/>
      <c r="K161" s="330"/>
    </row>
    <row r="162" ht="18.75" customHeight="1">
      <c r="B162" s="276"/>
      <c r="C162" s="279"/>
      <c r="D162" s="279"/>
      <c r="E162" s="279"/>
      <c r="F162" s="301"/>
      <c r="G162" s="279"/>
      <c r="H162" s="279"/>
      <c r="I162" s="279"/>
      <c r="J162" s="279"/>
      <c r="K162" s="276"/>
    </row>
    <row r="163" ht="18.75" customHeight="1">
      <c r="B163" s="287"/>
      <c r="C163" s="287"/>
      <c r="D163" s="287"/>
      <c r="E163" s="287"/>
      <c r="F163" s="287"/>
      <c r="G163" s="287"/>
      <c r="H163" s="287"/>
      <c r="I163" s="287"/>
      <c r="J163" s="287"/>
      <c r="K163" s="287"/>
    </row>
    <row r="164" ht="7.5" customHeight="1">
      <c r="B164" s="266"/>
      <c r="C164" s="267"/>
      <c r="D164" s="267"/>
      <c r="E164" s="267"/>
      <c r="F164" s="267"/>
      <c r="G164" s="267"/>
      <c r="H164" s="267"/>
      <c r="I164" s="267"/>
      <c r="J164" s="267"/>
      <c r="K164" s="268"/>
    </row>
    <row r="165" ht="45" customHeight="1">
      <c r="B165" s="269"/>
      <c r="C165" s="270" t="s">
        <v>579</v>
      </c>
      <c r="D165" s="270"/>
      <c r="E165" s="270"/>
      <c r="F165" s="270"/>
      <c r="G165" s="270"/>
      <c r="H165" s="270"/>
      <c r="I165" s="270"/>
      <c r="J165" s="270"/>
      <c r="K165" s="271"/>
    </row>
    <row r="166" ht="17.25" customHeight="1">
      <c r="B166" s="269"/>
      <c r="C166" s="294" t="s">
        <v>507</v>
      </c>
      <c r="D166" s="294"/>
      <c r="E166" s="294"/>
      <c r="F166" s="294" t="s">
        <v>508</v>
      </c>
      <c r="G166" s="331"/>
      <c r="H166" s="332" t="s">
        <v>53</v>
      </c>
      <c r="I166" s="332" t="s">
        <v>56</v>
      </c>
      <c r="J166" s="294" t="s">
        <v>509</v>
      </c>
      <c r="K166" s="271"/>
    </row>
    <row r="167" ht="17.25" customHeight="1">
      <c r="B167" s="272"/>
      <c r="C167" s="296" t="s">
        <v>510</v>
      </c>
      <c r="D167" s="296"/>
      <c r="E167" s="296"/>
      <c r="F167" s="297" t="s">
        <v>511</v>
      </c>
      <c r="G167" s="333"/>
      <c r="H167" s="334"/>
      <c r="I167" s="334"/>
      <c r="J167" s="296" t="s">
        <v>512</v>
      </c>
      <c r="K167" s="274"/>
    </row>
    <row r="168" ht="5.25" customHeight="1">
      <c r="B168" s="302"/>
      <c r="C168" s="299"/>
      <c r="D168" s="299"/>
      <c r="E168" s="299"/>
      <c r="F168" s="299"/>
      <c r="G168" s="300"/>
      <c r="H168" s="299"/>
      <c r="I168" s="299"/>
      <c r="J168" s="299"/>
      <c r="K168" s="323"/>
    </row>
    <row r="169" ht="15" customHeight="1">
      <c r="B169" s="302"/>
      <c r="C169" s="279" t="s">
        <v>516</v>
      </c>
      <c r="D169" s="279"/>
      <c r="E169" s="279"/>
      <c r="F169" s="301" t="s">
        <v>513</v>
      </c>
      <c r="G169" s="279"/>
      <c r="H169" s="279" t="s">
        <v>553</v>
      </c>
      <c r="I169" s="279" t="s">
        <v>515</v>
      </c>
      <c r="J169" s="279">
        <v>120</v>
      </c>
      <c r="K169" s="323"/>
    </row>
    <row r="170" ht="15" customHeight="1">
      <c r="B170" s="302"/>
      <c r="C170" s="279" t="s">
        <v>562</v>
      </c>
      <c r="D170" s="279"/>
      <c r="E170" s="279"/>
      <c r="F170" s="301" t="s">
        <v>513</v>
      </c>
      <c r="G170" s="279"/>
      <c r="H170" s="279" t="s">
        <v>563</v>
      </c>
      <c r="I170" s="279" t="s">
        <v>515</v>
      </c>
      <c r="J170" s="279" t="s">
        <v>564</v>
      </c>
      <c r="K170" s="323"/>
    </row>
    <row r="171" ht="15" customHeight="1">
      <c r="B171" s="302"/>
      <c r="C171" s="279" t="s">
        <v>461</v>
      </c>
      <c r="D171" s="279"/>
      <c r="E171" s="279"/>
      <c r="F171" s="301" t="s">
        <v>513</v>
      </c>
      <c r="G171" s="279"/>
      <c r="H171" s="279" t="s">
        <v>580</v>
      </c>
      <c r="I171" s="279" t="s">
        <v>515</v>
      </c>
      <c r="J171" s="279" t="s">
        <v>564</v>
      </c>
      <c r="K171" s="323"/>
    </row>
    <row r="172" ht="15" customHeight="1">
      <c r="B172" s="302"/>
      <c r="C172" s="279" t="s">
        <v>518</v>
      </c>
      <c r="D172" s="279"/>
      <c r="E172" s="279"/>
      <c r="F172" s="301" t="s">
        <v>519</v>
      </c>
      <c r="G172" s="279"/>
      <c r="H172" s="279" t="s">
        <v>580</v>
      </c>
      <c r="I172" s="279" t="s">
        <v>515</v>
      </c>
      <c r="J172" s="279">
        <v>50</v>
      </c>
      <c r="K172" s="323"/>
    </row>
    <row r="173" ht="15" customHeight="1">
      <c r="B173" s="302"/>
      <c r="C173" s="279" t="s">
        <v>521</v>
      </c>
      <c r="D173" s="279"/>
      <c r="E173" s="279"/>
      <c r="F173" s="301" t="s">
        <v>513</v>
      </c>
      <c r="G173" s="279"/>
      <c r="H173" s="279" t="s">
        <v>580</v>
      </c>
      <c r="I173" s="279" t="s">
        <v>523</v>
      </c>
      <c r="J173" s="279"/>
      <c r="K173" s="323"/>
    </row>
    <row r="174" ht="15" customHeight="1">
      <c r="B174" s="302"/>
      <c r="C174" s="279" t="s">
        <v>532</v>
      </c>
      <c r="D174" s="279"/>
      <c r="E174" s="279"/>
      <c r="F174" s="301" t="s">
        <v>519</v>
      </c>
      <c r="G174" s="279"/>
      <c r="H174" s="279" t="s">
        <v>580</v>
      </c>
      <c r="I174" s="279" t="s">
        <v>515</v>
      </c>
      <c r="J174" s="279">
        <v>50</v>
      </c>
      <c r="K174" s="323"/>
    </row>
    <row r="175" ht="15" customHeight="1">
      <c r="B175" s="302"/>
      <c r="C175" s="279" t="s">
        <v>540</v>
      </c>
      <c r="D175" s="279"/>
      <c r="E175" s="279"/>
      <c r="F175" s="301" t="s">
        <v>519</v>
      </c>
      <c r="G175" s="279"/>
      <c r="H175" s="279" t="s">
        <v>580</v>
      </c>
      <c r="I175" s="279" t="s">
        <v>515</v>
      </c>
      <c r="J175" s="279">
        <v>50</v>
      </c>
      <c r="K175" s="323"/>
    </row>
    <row r="176" ht="15" customHeight="1">
      <c r="B176" s="302"/>
      <c r="C176" s="279" t="s">
        <v>538</v>
      </c>
      <c r="D176" s="279"/>
      <c r="E176" s="279"/>
      <c r="F176" s="301" t="s">
        <v>519</v>
      </c>
      <c r="G176" s="279"/>
      <c r="H176" s="279" t="s">
        <v>580</v>
      </c>
      <c r="I176" s="279" t="s">
        <v>515</v>
      </c>
      <c r="J176" s="279">
        <v>50</v>
      </c>
      <c r="K176" s="323"/>
    </row>
    <row r="177" ht="15" customHeight="1">
      <c r="B177" s="302"/>
      <c r="C177" s="279" t="s">
        <v>100</v>
      </c>
      <c r="D177" s="279"/>
      <c r="E177" s="279"/>
      <c r="F177" s="301" t="s">
        <v>513</v>
      </c>
      <c r="G177" s="279"/>
      <c r="H177" s="279" t="s">
        <v>581</v>
      </c>
      <c r="I177" s="279" t="s">
        <v>582</v>
      </c>
      <c r="J177" s="279"/>
      <c r="K177" s="323"/>
    </row>
    <row r="178" ht="15" customHeight="1">
      <c r="B178" s="302"/>
      <c r="C178" s="279" t="s">
        <v>56</v>
      </c>
      <c r="D178" s="279"/>
      <c r="E178" s="279"/>
      <c r="F178" s="301" t="s">
        <v>513</v>
      </c>
      <c r="G178" s="279"/>
      <c r="H178" s="279" t="s">
        <v>583</v>
      </c>
      <c r="I178" s="279" t="s">
        <v>584</v>
      </c>
      <c r="J178" s="279">
        <v>1</v>
      </c>
      <c r="K178" s="323"/>
    </row>
    <row r="179" ht="15" customHeight="1">
      <c r="B179" s="302"/>
      <c r="C179" s="279" t="s">
        <v>52</v>
      </c>
      <c r="D179" s="279"/>
      <c r="E179" s="279"/>
      <c r="F179" s="301" t="s">
        <v>513</v>
      </c>
      <c r="G179" s="279"/>
      <c r="H179" s="279" t="s">
        <v>585</v>
      </c>
      <c r="I179" s="279" t="s">
        <v>515</v>
      </c>
      <c r="J179" s="279">
        <v>20</v>
      </c>
      <c r="K179" s="323"/>
    </row>
    <row r="180" ht="15" customHeight="1">
      <c r="B180" s="302"/>
      <c r="C180" s="279" t="s">
        <v>53</v>
      </c>
      <c r="D180" s="279"/>
      <c r="E180" s="279"/>
      <c r="F180" s="301" t="s">
        <v>513</v>
      </c>
      <c r="G180" s="279"/>
      <c r="H180" s="279" t="s">
        <v>586</v>
      </c>
      <c r="I180" s="279" t="s">
        <v>515</v>
      </c>
      <c r="J180" s="279">
        <v>255</v>
      </c>
      <c r="K180" s="323"/>
    </row>
    <row r="181" ht="15" customHeight="1">
      <c r="B181" s="302"/>
      <c r="C181" s="279" t="s">
        <v>101</v>
      </c>
      <c r="D181" s="279"/>
      <c r="E181" s="279"/>
      <c r="F181" s="301" t="s">
        <v>513</v>
      </c>
      <c r="G181" s="279"/>
      <c r="H181" s="279" t="s">
        <v>477</v>
      </c>
      <c r="I181" s="279" t="s">
        <v>515</v>
      </c>
      <c r="J181" s="279">
        <v>10</v>
      </c>
      <c r="K181" s="323"/>
    </row>
    <row r="182" ht="15" customHeight="1">
      <c r="B182" s="302"/>
      <c r="C182" s="279" t="s">
        <v>102</v>
      </c>
      <c r="D182" s="279"/>
      <c r="E182" s="279"/>
      <c r="F182" s="301" t="s">
        <v>513</v>
      </c>
      <c r="G182" s="279"/>
      <c r="H182" s="279" t="s">
        <v>587</v>
      </c>
      <c r="I182" s="279" t="s">
        <v>548</v>
      </c>
      <c r="J182" s="279"/>
      <c r="K182" s="323"/>
    </row>
    <row r="183" ht="15" customHeight="1">
      <c r="B183" s="302"/>
      <c r="C183" s="279" t="s">
        <v>588</v>
      </c>
      <c r="D183" s="279"/>
      <c r="E183" s="279"/>
      <c r="F183" s="301" t="s">
        <v>513</v>
      </c>
      <c r="G183" s="279"/>
      <c r="H183" s="279" t="s">
        <v>589</v>
      </c>
      <c r="I183" s="279" t="s">
        <v>548</v>
      </c>
      <c r="J183" s="279"/>
      <c r="K183" s="323"/>
    </row>
    <row r="184" ht="15" customHeight="1">
      <c r="B184" s="302"/>
      <c r="C184" s="279" t="s">
        <v>577</v>
      </c>
      <c r="D184" s="279"/>
      <c r="E184" s="279"/>
      <c r="F184" s="301" t="s">
        <v>513</v>
      </c>
      <c r="G184" s="279"/>
      <c r="H184" s="279" t="s">
        <v>590</v>
      </c>
      <c r="I184" s="279" t="s">
        <v>548</v>
      </c>
      <c r="J184" s="279"/>
      <c r="K184" s="323"/>
    </row>
    <row r="185" ht="15" customHeight="1">
      <c r="B185" s="302"/>
      <c r="C185" s="279" t="s">
        <v>104</v>
      </c>
      <c r="D185" s="279"/>
      <c r="E185" s="279"/>
      <c r="F185" s="301" t="s">
        <v>519</v>
      </c>
      <c r="G185" s="279"/>
      <c r="H185" s="279" t="s">
        <v>591</v>
      </c>
      <c r="I185" s="279" t="s">
        <v>515</v>
      </c>
      <c r="J185" s="279">
        <v>50</v>
      </c>
      <c r="K185" s="323"/>
    </row>
    <row r="186" ht="15" customHeight="1">
      <c r="B186" s="302"/>
      <c r="C186" s="279" t="s">
        <v>592</v>
      </c>
      <c r="D186" s="279"/>
      <c r="E186" s="279"/>
      <c r="F186" s="301" t="s">
        <v>519</v>
      </c>
      <c r="G186" s="279"/>
      <c r="H186" s="279" t="s">
        <v>593</v>
      </c>
      <c r="I186" s="279" t="s">
        <v>594</v>
      </c>
      <c r="J186" s="279"/>
      <c r="K186" s="323"/>
    </row>
    <row r="187" ht="15" customHeight="1">
      <c r="B187" s="302"/>
      <c r="C187" s="279" t="s">
        <v>595</v>
      </c>
      <c r="D187" s="279"/>
      <c r="E187" s="279"/>
      <c r="F187" s="301" t="s">
        <v>519</v>
      </c>
      <c r="G187" s="279"/>
      <c r="H187" s="279" t="s">
        <v>596</v>
      </c>
      <c r="I187" s="279" t="s">
        <v>594</v>
      </c>
      <c r="J187" s="279"/>
      <c r="K187" s="323"/>
    </row>
    <row r="188" ht="15" customHeight="1">
      <c r="B188" s="302"/>
      <c r="C188" s="279" t="s">
        <v>597</v>
      </c>
      <c r="D188" s="279"/>
      <c r="E188" s="279"/>
      <c r="F188" s="301" t="s">
        <v>519</v>
      </c>
      <c r="G188" s="279"/>
      <c r="H188" s="279" t="s">
        <v>598</v>
      </c>
      <c r="I188" s="279" t="s">
        <v>594</v>
      </c>
      <c r="J188" s="279"/>
      <c r="K188" s="323"/>
    </row>
    <row r="189" ht="15" customHeight="1">
      <c r="B189" s="302"/>
      <c r="C189" s="335" t="s">
        <v>599</v>
      </c>
      <c r="D189" s="279"/>
      <c r="E189" s="279"/>
      <c r="F189" s="301" t="s">
        <v>519</v>
      </c>
      <c r="G189" s="279"/>
      <c r="H189" s="279" t="s">
        <v>600</v>
      </c>
      <c r="I189" s="279" t="s">
        <v>601</v>
      </c>
      <c r="J189" s="336" t="s">
        <v>602</v>
      </c>
      <c r="K189" s="323"/>
    </row>
    <row r="190" ht="15" customHeight="1">
      <c r="B190" s="302"/>
      <c r="C190" s="286" t="s">
        <v>41</v>
      </c>
      <c r="D190" s="279"/>
      <c r="E190" s="279"/>
      <c r="F190" s="301" t="s">
        <v>513</v>
      </c>
      <c r="G190" s="279"/>
      <c r="H190" s="276" t="s">
        <v>603</v>
      </c>
      <c r="I190" s="279" t="s">
        <v>604</v>
      </c>
      <c r="J190" s="279"/>
      <c r="K190" s="323"/>
    </row>
    <row r="191" ht="15" customHeight="1">
      <c r="B191" s="302"/>
      <c r="C191" s="286" t="s">
        <v>605</v>
      </c>
      <c r="D191" s="279"/>
      <c r="E191" s="279"/>
      <c r="F191" s="301" t="s">
        <v>513</v>
      </c>
      <c r="G191" s="279"/>
      <c r="H191" s="279" t="s">
        <v>606</v>
      </c>
      <c r="I191" s="279" t="s">
        <v>548</v>
      </c>
      <c r="J191" s="279"/>
      <c r="K191" s="323"/>
    </row>
    <row r="192" ht="15" customHeight="1">
      <c r="B192" s="302"/>
      <c r="C192" s="286" t="s">
        <v>607</v>
      </c>
      <c r="D192" s="279"/>
      <c r="E192" s="279"/>
      <c r="F192" s="301" t="s">
        <v>513</v>
      </c>
      <c r="G192" s="279"/>
      <c r="H192" s="279" t="s">
        <v>608</v>
      </c>
      <c r="I192" s="279" t="s">
        <v>548</v>
      </c>
      <c r="J192" s="279"/>
      <c r="K192" s="323"/>
    </row>
    <row r="193" ht="15" customHeight="1">
      <c r="B193" s="302"/>
      <c r="C193" s="286" t="s">
        <v>609</v>
      </c>
      <c r="D193" s="279"/>
      <c r="E193" s="279"/>
      <c r="F193" s="301" t="s">
        <v>519</v>
      </c>
      <c r="G193" s="279"/>
      <c r="H193" s="279" t="s">
        <v>610</v>
      </c>
      <c r="I193" s="279" t="s">
        <v>548</v>
      </c>
      <c r="J193" s="279"/>
      <c r="K193" s="323"/>
    </row>
    <row r="194" ht="15" customHeight="1">
      <c r="B194" s="329"/>
      <c r="C194" s="337"/>
      <c r="D194" s="311"/>
      <c r="E194" s="311"/>
      <c r="F194" s="311"/>
      <c r="G194" s="311"/>
      <c r="H194" s="311"/>
      <c r="I194" s="311"/>
      <c r="J194" s="311"/>
      <c r="K194" s="330"/>
    </row>
    <row r="195" ht="18.75" customHeight="1">
      <c r="B195" s="276"/>
      <c r="C195" s="279"/>
      <c r="D195" s="279"/>
      <c r="E195" s="279"/>
      <c r="F195" s="301"/>
      <c r="G195" s="279"/>
      <c r="H195" s="279"/>
      <c r="I195" s="279"/>
      <c r="J195" s="279"/>
      <c r="K195" s="276"/>
    </row>
    <row r="196" ht="18.75" customHeight="1">
      <c r="B196" s="276"/>
      <c r="C196" s="279"/>
      <c r="D196" s="279"/>
      <c r="E196" s="279"/>
      <c r="F196" s="301"/>
      <c r="G196" s="279"/>
      <c r="H196" s="279"/>
      <c r="I196" s="279"/>
      <c r="J196" s="279"/>
      <c r="K196" s="276"/>
    </row>
    <row r="197" ht="18.75" customHeight="1">
      <c r="B197" s="287"/>
      <c r="C197" s="287"/>
      <c r="D197" s="287"/>
      <c r="E197" s="287"/>
      <c r="F197" s="287"/>
      <c r="G197" s="287"/>
      <c r="H197" s="287"/>
      <c r="I197" s="287"/>
      <c r="J197" s="287"/>
      <c r="K197" s="287"/>
    </row>
    <row r="198" ht="13.5">
      <c r="B198" s="266"/>
      <c r="C198" s="267"/>
      <c r="D198" s="267"/>
      <c r="E198" s="267"/>
      <c r="F198" s="267"/>
      <c r="G198" s="267"/>
      <c r="H198" s="267"/>
      <c r="I198" s="267"/>
      <c r="J198" s="267"/>
      <c r="K198" s="268"/>
    </row>
    <row r="199" ht="21">
      <c r="B199" s="269"/>
      <c r="C199" s="270" t="s">
        <v>611</v>
      </c>
      <c r="D199" s="270"/>
      <c r="E199" s="270"/>
      <c r="F199" s="270"/>
      <c r="G199" s="270"/>
      <c r="H199" s="270"/>
      <c r="I199" s="270"/>
      <c r="J199" s="270"/>
      <c r="K199" s="271"/>
    </row>
    <row r="200" ht="25.5" customHeight="1">
      <c r="B200" s="269"/>
      <c r="C200" s="338" t="s">
        <v>612</v>
      </c>
      <c r="D200" s="338"/>
      <c r="E200" s="338"/>
      <c r="F200" s="338" t="s">
        <v>613</v>
      </c>
      <c r="G200" s="339"/>
      <c r="H200" s="338" t="s">
        <v>614</v>
      </c>
      <c r="I200" s="338"/>
      <c r="J200" s="338"/>
      <c r="K200" s="271"/>
    </row>
    <row r="201" ht="5.25" customHeight="1">
      <c r="B201" s="302"/>
      <c r="C201" s="299"/>
      <c r="D201" s="299"/>
      <c r="E201" s="299"/>
      <c r="F201" s="299"/>
      <c r="G201" s="279"/>
      <c r="H201" s="299"/>
      <c r="I201" s="299"/>
      <c r="J201" s="299"/>
      <c r="K201" s="323"/>
    </row>
    <row r="202" ht="15" customHeight="1">
      <c r="B202" s="302"/>
      <c r="C202" s="279" t="s">
        <v>604</v>
      </c>
      <c r="D202" s="279"/>
      <c r="E202" s="279"/>
      <c r="F202" s="301" t="s">
        <v>42</v>
      </c>
      <c r="G202" s="279"/>
      <c r="H202" s="279" t="s">
        <v>615</v>
      </c>
      <c r="I202" s="279"/>
      <c r="J202" s="279"/>
      <c r="K202" s="323"/>
    </row>
    <row r="203" ht="15" customHeight="1">
      <c r="B203" s="302"/>
      <c r="C203" s="308"/>
      <c r="D203" s="279"/>
      <c r="E203" s="279"/>
      <c r="F203" s="301" t="s">
        <v>43</v>
      </c>
      <c r="G203" s="279"/>
      <c r="H203" s="279" t="s">
        <v>616</v>
      </c>
      <c r="I203" s="279"/>
      <c r="J203" s="279"/>
      <c r="K203" s="323"/>
    </row>
    <row r="204" ht="15" customHeight="1">
      <c r="B204" s="302"/>
      <c r="C204" s="308"/>
      <c r="D204" s="279"/>
      <c r="E204" s="279"/>
      <c r="F204" s="301" t="s">
        <v>46</v>
      </c>
      <c r="G204" s="279"/>
      <c r="H204" s="279" t="s">
        <v>617</v>
      </c>
      <c r="I204" s="279"/>
      <c r="J204" s="279"/>
      <c r="K204" s="323"/>
    </row>
    <row r="205" ht="15" customHeight="1">
      <c r="B205" s="302"/>
      <c r="C205" s="279"/>
      <c r="D205" s="279"/>
      <c r="E205" s="279"/>
      <c r="F205" s="301" t="s">
        <v>44</v>
      </c>
      <c r="G205" s="279"/>
      <c r="H205" s="279" t="s">
        <v>618</v>
      </c>
      <c r="I205" s="279"/>
      <c r="J205" s="279"/>
      <c r="K205" s="323"/>
    </row>
    <row r="206" ht="15" customHeight="1">
      <c r="B206" s="302"/>
      <c r="C206" s="279"/>
      <c r="D206" s="279"/>
      <c r="E206" s="279"/>
      <c r="F206" s="301" t="s">
        <v>45</v>
      </c>
      <c r="G206" s="279"/>
      <c r="H206" s="279" t="s">
        <v>619</v>
      </c>
      <c r="I206" s="279"/>
      <c r="J206" s="279"/>
      <c r="K206" s="323"/>
    </row>
    <row r="207" ht="15" customHeight="1">
      <c r="B207" s="302"/>
      <c r="C207" s="279"/>
      <c r="D207" s="279"/>
      <c r="E207" s="279"/>
      <c r="F207" s="301"/>
      <c r="G207" s="279"/>
      <c r="H207" s="279"/>
      <c r="I207" s="279"/>
      <c r="J207" s="279"/>
      <c r="K207" s="323"/>
    </row>
    <row r="208" ht="15" customHeight="1">
      <c r="B208" s="302"/>
      <c r="C208" s="279" t="s">
        <v>560</v>
      </c>
      <c r="D208" s="279"/>
      <c r="E208" s="279"/>
      <c r="F208" s="301" t="s">
        <v>78</v>
      </c>
      <c r="G208" s="279"/>
      <c r="H208" s="279" t="s">
        <v>620</v>
      </c>
      <c r="I208" s="279"/>
      <c r="J208" s="279"/>
      <c r="K208" s="323"/>
    </row>
    <row r="209" ht="15" customHeight="1">
      <c r="B209" s="302"/>
      <c r="C209" s="308"/>
      <c r="D209" s="279"/>
      <c r="E209" s="279"/>
      <c r="F209" s="301" t="s">
        <v>456</v>
      </c>
      <c r="G209" s="279"/>
      <c r="H209" s="279" t="s">
        <v>457</v>
      </c>
      <c r="I209" s="279"/>
      <c r="J209" s="279"/>
      <c r="K209" s="323"/>
    </row>
    <row r="210" ht="15" customHeight="1">
      <c r="B210" s="302"/>
      <c r="C210" s="279"/>
      <c r="D210" s="279"/>
      <c r="E210" s="279"/>
      <c r="F210" s="301" t="s">
        <v>454</v>
      </c>
      <c r="G210" s="279"/>
      <c r="H210" s="279" t="s">
        <v>621</v>
      </c>
      <c r="I210" s="279"/>
      <c r="J210" s="279"/>
      <c r="K210" s="323"/>
    </row>
    <row r="211" ht="15" customHeight="1">
      <c r="B211" s="340"/>
      <c r="C211" s="308"/>
      <c r="D211" s="308"/>
      <c r="E211" s="308"/>
      <c r="F211" s="301" t="s">
        <v>86</v>
      </c>
      <c r="G211" s="286"/>
      <c r="H211" s="327" t="s">
        <v>458</v>
      </c>
      <c r="I211" s="327"/>
      <c r="J211" s="327"/>
      <c r="K211" s="341"/>
    </row>
    <row r="212" ht="15" customHeight="1">
      <c r="B212" s="340"/>
      <c r="C212" s="308"/>
      <c r="D212" s="308"/>
      <c r="E212" s="308"/>
      <c r="F212" s="301" t="s">
        <v>459</v>
      </c>
      <c r="G212" s="286"/>
      <c r="H212" s="327" t="s">
        <v>622</v>
      </c>
      <c r="I212" s="327"/>
      <c r="J212" s="327"/>
      <c r="K212" s="341"/>
    </row>
    <row r="213" ht="15" customHeight="1">
      <c r="B213" s="340"/>
      <c r="C213" s="308"/>
      <c r="D213" s="308"/>
      <c r="E213" s="308"/>
      <c r="F213" s="342"/>
      <c r="G213" s="286"/>
      <c r="H213" s="343"/>
      <c r="I213" s="343"/>
      <c r="J213" s="343"/>
      <c r="K213" s="341"/>
    </row>
    <row r="214" ht="15" customHeight="1">
      <c r="B214" s="340"/>
      <c r="C214" s="279" t="s">
        <v>584</v>
      </c>
      <c r="D214" s="308"/>
      <c r="E214" s="308"/>
      <c r="F214" s="301">
        <v>1</v>
      </c>
      <c r="G214" s="286"/>
      <c r="H214" s="327" t="s">
        <v>623</v>
      </c>
      <c r="I214" s="327"/>
      <c r="J214" s="327"/>
      <c r="K214" s="341"/>
    </row>
    <row r="215" ht="15" customHeight="1">
      <c r="B215" s="340"/>
      <c r="C215" s="308"/>
      <c r="D215" s="308"/>
      <c r="E215" s="308"/>
      <c r="F215" s="301">
        <v>2</v>
      </c>
      <c r="G215" s="286"/>
      <c r="H215" s="327" t="s">
        <v>624</v>
      </c>
      <c r="I215" s="327"/>
      <c r="J215" s="327"/>
      <c r="K215" s="341"/>
    </row>
    <row r="216" ht="15" customHeight="1">
      <c r="B216" s="340"/>
      <c r="C216" s="308"/>
      <c r="D216" s="308"/>
      <c r="E216" s="308"/>
      <c r="F216" s="301">
        <v>3</v>
      </c>
      <c r="G216" s="286"/>
      <c r="H216" s="327" t="s">
        <v>625</v>
      </c>
      <c r="I216" s="327"/>
      <c r="J216" s="327"/>
      <c r="K216" s="341"/>
    </row>
    <row r="217" ht="15" customHeight="1">
      <c r="B217" s="340"/>
      <c r="C217" s="308"/>
      <c r="D217" s="308"/>
      <c r="E217" s="308"/>
      <c r="F217" s="301">
        <v>4</v>
      </c>
      <c r="G217" s="286"/>
      <c r="H217" s="327" t="s">
        <v>626</v>
      </c>
      <c r="I217" s="327"/>
      <c r="J217" s="327"/>
      <c r="K217" s="341"/>
    </row>
    <row r="218" ht="12.75" customHeight="1">
      <c r="B218" s="344"/>
      <c r="C218" s="345"/>
      <c r="D218" s="345"/>
      <c r="E218" s="345"/>
      <c r="F218" s="345"/>
      <c r="G218" s="345"/>
      <c r="H218" s="345"/>
      <c r="I218" s="345"/>
      <c r="J218" s="345"/>
      <c r="K218" s="346"/>
    </row>
  </sheetData>
  <sheetProtection autoFilter="0" deleteColumns="0" deleteRows="0" formatCells="0" formatColumns="0" formatRows="0" insertColumns="0" insertHyperlinks="0" insertRows="0" pivotTables="0" sort="0"/>
  <mergeCells count="77">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 ref="G42:J42"/>
    <mergeCell ref="G41:J41"/>
    <mergeCell ref="G43:J43"/>
    <mergeCell ref="G44:J44"/>
    <mergeCell ref="G45:J45"/>
    <mergeCell ref="C122:J122"/>
    <mergeCell ref="C102:J102"/>
    <mergeCell ref="C147:J147"/>
    <mergeCell ref="C165:J165"/>
    <mergeCell ref="C25:J25"/>
    <mergeCell ref="F20:J20"/>
    <mergeCell ref="F23:J23"/>
    <mergeCell ref="F21:J21"/>
    <mergeCell ref="F22:J22"/>
    <mergeCell ref="F19:J19"/>
    <mergeCell ref="D27:J27"/>
    <mergeCell ref="D28:J28"/>
    <mergeCell ref="D30:J30"/>
    <mergeCell ref="D31:J31"/>
    <mergeCell ref="C26:J26"/>
    <mergeCell ref="C3:J3"/>
    <mergeCell ref="C9:J9"/>
    <mergeCell ref="D10:J10"/>
    <mergeCell ref="D15:J15"/>
    <mergeCell ref="C4:J4"/>
    <mergeCell ref="C6:J6"/>
    <mergeCell ref="C7:J7"/>
    <mergeCell ref="D11:J11"/>
    <mergeCell ref="D16:J16"/>
    <mergeCell ref="D17:J17"/>
    <mergeCell ref="F18:J18"/>
    <mergeCell ref="D33:J33"/>
    <mergeCell ref="D34:J34"/>
    <mergeCell ref="D35:J35"/>
    <mergeCell ref="G36:J36"/>
    <mergeCell ref="G37:J37"/>
    <mergeCell ref="G38:J38"/>
    <mergeCell ref="G39:J39"/>
    <mergeCell ref="G40:J40"/>
    <mergeCell ref="D47:J47"/>
    <mergeCell ref="E48:J48"/>
    <mergeCell ref="E49:J49"/>
    <mergeCell ref="D51:J51"/>
    <mergeCell ref="E50:J50"/>
    <mergeCell ref="C52:J52"/>
    <mergeCell ref="C54:J54"/>
    <mergeCell ref="C55:J55"/>
    <mergeCell ref="D61:J61"/>
    <mergeCell ref="C57:J57"/>
    <mergeCell ref="D58:J58"/>
    <mergeCell ref="D59:J59"/>
    <mergeCell ref="D60:J60"/>
    <mergeCell ref="D62:J62"/>
    <mergeCell ref="D65:J65"/>
    <mergeCell ref="D66:J66"/>
    <mergeCell ref="D68:J68"/>
    <mergeCell ref="D63:J63"/>
    <mergeCell ref="D67:J67"/>
    <mergeCell ref="D69:J69"/>
    <mergeCell ref="D70:J70"/>
    <mergeCell ref="C75:J75"/>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magpieHP\vlada</dc:creator>
  <cp:lastModifiedBy>magpieHP\vlada</cp:lastModifiedBy>
  <dcterms:created xsi:type="dcterms:W3CDTF">2019-09-19T05:43:55Z</dcterms:created>
  <dcterms:modified xsi:type="dcterms:W3CDTF">2019-09-19T05:43:58Z</dcterms:modified>
</cp:coreProperties>
</file>