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003-1 - Vytápění" sheetId="2" r:id="rId2"/>
    <sheet name="2020-0003-2 - Plynovod" sheetId="3" r:id="rId3"/>
  </sheets>
  <definedNames>
    <definedName name="_xlnm.Print_Area" localSheetId="0">'Rekapitulace stavby'!$D$4:$AO$76,'Rekapitulace stavby'!$C$82:$AQ$97</definedName>
    <definedName name="_xlnm._FilterDatabase" localSheetId="1" hidden="1">'2020-0003-1 - Vytápění'!$C$128:$K$319</definedName>
    <definedName name="_xlnm.Print_Area" localSheetId="1">'2020-0003-1 - Vytápění'!$C$116:$K$319</definedName>
    <definedName name="_xlnm._FilterDatabase" localSheetId="2" hidden="1">'2020-0003-2 - Plynovod'!$C$117:$K$143</definedName>
    <definedName name="_xlnm.Print_Area" localSheetId="2">'2020-0003-2 - Plynovod'!$C$105:$K$143</definedName>
    <definedName name="_xlnm.Print_Titles" localSheetId="0">'Rekapitulace stavby'!$92:$92</definedName>
    <definedName name="_xlnm.Print_Titles" localSheetId="1">'2020-0003-1 - Vytápění'!$128:$128</definedName>
    <definedName name="_xlnm.Print_Titles" localSheetId="2">'2020-0003-2 - Plynovod'!$117:$117</definedName>
  </definedNames>
  <calcPr fullCalcOnLoad="1"/>
</workbook>
</file>

<file path=xl/sharedStrings.xml><?xml version="1.0" encoding="utf-8"?>
<sst xmlns="http://schemas.openxmlformats.org/spreadsheetml/2006/main" count="3475" uniqueCount="936">
  <si>
    <t>Export Komplet</t>
  </si>
  <si>
    <t/>
  </si>
  <si>
    <t>2.0</t>
  </si>
  <si>
    <t>ZAMOK</t>
  </si>
  <si>
    <t>False</t>
  </si>
  <si>
    <t>{79df99e6-1cf5-475f-9f2f-ddc4c90d2a83}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</si>
  <si>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</si>
  <si>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</si>
  <si>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</si>
  <si>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</si>
  <si>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</si>
  <si>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</si>
  <si>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</si>
  <si>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</si>
  <si>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</si>
  <si>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</si>
  <si>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</si>
  <si>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plynové kotelny vč. kompletní výměny kotelní technologie - Milíře č.p. 193</t>
  </si>
  <si>
    <t>KSO:</t>
  </si>
  <si>
    <t>CC-CZ:</t>
  </si>
  <si>
    <t>Místo:</t>
  </si>
  <si>
    <t>Milíře</t>
  </si>
  <si>
    <t>Datum:</t>
  </si>
  <si>
    <t>7. 1. 2020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</si>
  <si>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</si>
  <si>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</si>
  <si>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</si>
  <si>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</si>
  <si>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</si>
  <si>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</si>
  <si>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</si>
  <si>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THERMOLUFT KT s.r.o.</t>
  </si>
  <si>
    <t>True</t>
  </si>
  <si>
    <t>Zpracovatel:</t>
  </si>
  <si>
    <t>Jan Štětka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</si>
  <si>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</si>
  <si>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</si>
  <si>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</si>
  <si>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</si>
  <si>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</si>
  <si>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</si>
  <si>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</si>
  <si>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</si>
  <si>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</si>
  <si>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</si>
  <si>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</si>
  <si>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</si>
  <si>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</si>
  <si>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</si>
  <si>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</si>
  <si>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</si>
  <si>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</si>
  <si>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</si>
  <si>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</si>
  <si>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</si>
  <si>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</si>
  <si>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</si>
  <si>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</si>
  <si>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</si>
  <si>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</si>
  <si>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</si>
  <si>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</si>
  <si>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</si>
  <si>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</si>
  <si>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</si>
  <si>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</si>
  <si>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</si>
  <si>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</si>
  <si>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</si>
  <si>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</si>
  <si>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</si>
  <si>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</si>
  <si>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</si>
  <si>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</si>
  <si>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</si>
  <si>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</si>
  <si>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</si>
  <si>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</si>
  <si>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</si>
  <si>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</si>
  <si>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</si>
  <si>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2020/0003-1</t>
  </si>
  <si>
    <t>Vytápění</t>
  </si>
  <si>
    <t>STA</t>
  </si>
  <si>
    <t>1</t>
  </si>
  <si>
    <t>{64a45d06-638f-427f-a290-21ff7e8d81ea}</t>
  </si>
  <si>
    <t>2</t>
  </si>
  <si>
    <t>2020/0003-2</t>
  </si>
  <si>
    <t>Plynovod</t>
  </si>
  <si>
    <t>{8ceee7cc-174e-4288-b018-fd367fc11af0}</t>
  </si>
  <si>
    <t>KRYCÍ LIST SOUPISU PRACÍ</t>
  </si>
  <si>
    <t>Objekt:</t>
  </si>
  <si>
    <t>2020/0003-1 - Vytápění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</si>
  <si>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</si>
  <si>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</si>
  <si>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</si>
  <si>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</si>
  <si>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</si>
  <si>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</si>
  <si>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731/D - Ústřední vytápění - demontáže vč. ekologické likvidace</t>
  </si>
  <si>
    <t xml:space="preserve">    713 - Izolace tepelné</t>
  </si>
  <si>
    <t xml:space="preserve">    722 - Zdravotechnika - vnitřní vodovod</t>
  </si>
  <si>
    <t xml:space="preserve">    731 - Ústřední vytápění - kotelny</t>
  </si>
  <si>
    <t xml:space="preserve">      731/S - Ústřední vytápění - spalinové cesty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</si>
  <si>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</si>
  <si>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</si>
  <si>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</si>
  <si>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</si>
  <si>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742 - Elektroinstalace - slaboproud</t>
  </si>
  <si>
    <t xml:space="preserve">    751 - Vzduchotechnika</t>
  </si>
  <si>
    <t xml:space="preserve">    999 -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</si>
  <si>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</si>
  <si>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</si>
  <si>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</si>
  <si>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</si>
  <si>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</si>
  <si>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</si>
  <si>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</si>
  <si>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</si>
  <si>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</si>
  <si>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</si>
  <si>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</si>
  <si>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</si>
  <si>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</si>
  <si>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</si>
  <si>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</si>
  <si>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</si>
  <si>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731/D</t>
  </si>
  <si>
    <t>Ústřední vytápění - demontáže vč. ekologické likvidace</t>
  </si>
  <si>
    <t>K</t>
  </si>
  <si>
    <t>713420841</t>
  </si>
  <si>
    <t>Odstranění izolace tepelné potrubí rohožemi bez/s úpravou pletivem spojenými drátem tl do 50 mm</t>
  </si>
  <si>
    <t>m</t>
  </si>
  <si>
    <t>CS ÚRS 2020 01</t>
  </si>
  <si>
    <t>16</t>
  </si>
  <si>
    <t>-1700933538</t>
  </si>
  <si>
    <t>731200829</t>
  </si>
  <si>
    <t>Demontáž kotle ocelového na plynná nebo kapalná paliva výkon do 125 kW</t>
  </si>
  <si>
    <t>kus</t>
  </si>
  <si>
    <t>-1209611257</t>
  </si>
  <si>
    <t>3</t>
  </si>
  <si>
    <t>731202810</t>
  </si>
  <si>
    <t>Rozřezání kotle ocelového demontovaného hmotnost do 500 kg</t>
  </si>
  <si>
    <t>1291795617</t>
  </si>
  <si>
    <t>4</t>
  </si>
  <si>
    <t>732110812</t>
  </si>
  <si>
    <t>Demontáž rozdělovače nebo sběrače do DN 200</t>
  </si>
  <si>
    <t>-885080702</t>
  </si>
  <si>
    <t>5</t>
  </si>
  <si>
    <t>732212815</t>
  </si>
  <si>
    <t>Demontáž ohříváku zásobníkového stojatého obsah do 1600 litrů</t>
  </si>
  <si>
    <t>1036392075</t>
  </si>
  <si>
    <t>6</t>
  </si>
  <si>
    <t>732213814</t>
  </si>
  <si>
    <t>Rozřezání demontovaného ohříváku obsah do 1600 litrů</t>
  </si>
  <si>
    <t>58586063</t>
  </si>
  <si>
    <t>7</t>
  </si>
  <si>
    <t>732214815</t>
  </si>
  <si>
    <t>Vypuštění vody z ohříváku obsah do 1600 litrů</t>
  </si>
  <si>
    <t>1252801608</t>
  </si>
  <si>
    <t>8</t>
  </si>
  <si>
    <t>732320814</t>
  </si>
  <si>
    <t>Demontáž nádrže beztlaké nebo tlakové odpojení od rozvodů potrubí obsah do 500 litrů</t>
  </si>
  <si>
    <t>417406002</t>
  </si>
  <si>
    <t>9</t>
  </si>
  <si>
    <t>732420812</t>
  </si>
  <si>
    <t>Demontáž čerpadla oběhového spirálního do DN 40</t>
  </si>
  <si>
    <t>-991755505</t>
  </si>
  <si>
    <t>10</t>
  </si>
  <si>
    <t>733110806</t>
  </si>
  <si>
    <t>Demontáž potrubí ocelového závitového do DN 32</t>
  </si>
  <si>
    <t>-1844773476</t>
  </si>
  <si>
    <t>11</t>
  </si>
  <si>
    <t>733110808</t>
  </si>
  <si>
    <t>Demontáž potrubí ocelového závitového do DN 50</t>
  </si>
  <si>
    <t>-2089760304</t>
  </si>
  <si>
    <t>12</t>
  </si>
  <si>
    <t>733120826</t>
  </si>
  <si>
    <t>Demontáž potrubí ocelového hladkého do D 89</t>
  </si>
  <si>
    <t>-48083753</t>
  </si>
  <si>
    <t>13</t>
  </si>
  <si>
    <t>734100812</t>
  </si>
  <si>
    <t>Demontáž armatury přírubové se dvěma přírubami do DN 100</t>
  </si>
  <si>
    <t>221461609</t>
  </si>
  <si>
    <t>14</t>
  </si>
  <si>
    <t>734200823</t>
  </si>
  <si>
    <t>Demontáž armatury závitové se dvěma závity do G 6/4</t>
  </si>
  <si>
    <t>343168025</t>
  </si>
  <si>
    <t>734200824</t>
  </si>
  <si>
    <t>Demontáž armatury závitové se dvěma závity do G 2 1/2</t>
  </si>
  <si>
    <t>-1736384615</t>
  </si>
  <si>
    <t>734200832</t>
  </si>
  <si>
    <t>Demontáž armatury závitové se třemi závity do G 1</t>
  </si>
  <si>
    <t>171397086</t>
  </si>
  <si>
    <t>17</t>
  </si>
  <si>
    <t>722170804</t>
  </si>
  <si>
    <t>Demontáž rozvodů vody z plastů do D 50</t>
  </si>
  <si>
    <t>465885976</t>
  </si>
  <si>
    <t>18</t>
  </si>
  <si>
    <t>722170807</t>
  </si>
  <si>
    <t>Demontáž rozvodů vody z plastů do D 110</t>
  </si>
  <si>
    <t>-911079516</t>
  </si>
  <si>
    <t>19</t>
  </si>
  <si>
    <t>731890802</t>
  </si>
  <si>
    <t>Přemístění demontovaných kotelen umístěných ve výšce nebo hloubce objektu do 12 m</t>
  </si>
  <si>
    <t>t</t>
  </si>
  <si>
    <t>382785072</t>
  </si>
  <si>
    <t>713</t>
  </si>
  <si>
    <t>Izolace tepelné</t>
  </si>
  <si>
    <t>20</t>
  </si>
  <si>
    <t>713463311</t>
  </si>
  <si>
    <t>Montáž izolace tepelné potrubí potrubními pouzdry s Al fólií s přesahem Al páskou 1x D do 50 mm</t>
  </si>
  <si>
    <t>1324869406</t>
  </si>
  <si>
    <t>M</t>
  </si>
  <si>
    <t>63154571</t>
  </si>
  <si>
    <t>pouzdro izolační potrubní z minerální vlny s Al fólií max. 250/100°C 28/40mm</t>
  </si>
  <si>
    <t>32</t>
  </si>
  <si>
    <t>1833587598</t>
  </si>
  <si>
    <t>22</t>
  </si>
  <si>
    <t>63154572</t>
  </si>
  <si>
    <t>pouzdro izolační potrubní z minerální vlny s Al fólií max. 250/100°C 35/40mm</t>
  </si>
  <si>
    <t>1396177055</t>
  </si>
  <si>
    <t>23</t>
  </si>
  <si>
    <t>63154573</t>
  </si>
  <si>
    <t>pouzdro izolační potrubní z minerální vlny s Al fólií max. 250/100°C 42/40mm</t>
  </si>
  <si>
    <t>-505499393</t>
  </si>
  <si>
    <t>24</t>
  </si>
  <si>
    <t>63154018</t>
  </si>
  <si>
    <t>pouzdro izolační potrubní z minerální vlny s Al fólií max. 250/100°C 54/40mm</t>
  </si>
  <si>
    <t>-1036236704</t>
  </si>
  <si>
    <t>25</t>
  </si>
  <si>
    <t>63154607</t>
  </si>
  <si>
    <t>pouzdro izolační potrubní z minerální vlny s Al fólií max. 250/100°C 76/50mm</t>
  </si>
  <si>
    <t>-1558495294</t>
  </si>
  <si>
    <t>26</t>
  </si>
  <si>
    <t>63154608</t>
  </si>
  <si>
    <t>pouzdro izolační potrubní z minerální vlny s Al fólií max. 250/100°C 89/50mm</t>
  </si>
  <si>
    <t>197044962</t>
  </si>
  <si>
    <t>27</t>
  </si>
  <si>
    <t>713463411</t>
  </si>
  <si>
    <t>Montáž izolace tepelné potrubí a ohybů návlekovými izolačními pouzdry</t>
  </si>
  <si>
    <t>-1201222932</t>
  </si>
  <si>
    <t>28</t>
  </si>
  <si>
    <t>28377067</t>
  </si>
  <si>
    <t>pouzdro izolační potrubní z pěnového polyetylenu 63/25mm</t>
  </si>
  <si>
    <t>-809445371</t>
  </si>
  <si>
    <t>29</t>
  </si>
  <si>
    <t>28377085.1</t>
  </si>
  <si>
    <t>pouzdro izolační potrubní z pěnového polyetylenu 110/25mm</t>
  </si>
  <si>
    <t>959984365</t>
  </si>
  <si>
    <t>30</t>
  </si>
  <si>
    <t>28377064</t>
  </si>
  <si>
    <t>pouzdro izolační potrubní z pěnového polyetylenu 50/20mm</t>
  </si>
  <si>
    <t>-415749456</t>
  </si>
  <si>
    <t>31</t>
  </si>
  <si>
    <t>28377076</t>
  </si>
  <si>
    <t>pouzdro izolační potrubní z pěnového polyetylenu 89/25mm</t>
  </si>
  <si>
    <t>-1337424549</t>
  </si>
  <si>
    <t>28377054</t>
  </si>
  <si>
    <t>pouzdro izolační potrubní z pěnového polyetylenu 32/25mm</t>
  </si>
  <si>
    <t>1862743567</t>
  </si>
  <si>
    <t>33</t>
  </si>
  <si>
    <t>28377073</t>
  </si>
  <si>
    <t>pouzdro izolační potrubní z pěnového polyetylenu 76/25mm</t>
  </si>
  <si>
    <t>462549691</t>
  </si>
  <si>
    <t>34</t>
  </si>
  <si>
    <t>998713102</t>
  </si>
  <si>
    <t>Přesun hmot tonážní pro izolace tepelné v objektech v do 12 m</t>
  </si>
  <si>
    <t>-277503179</t>
  </si>
  <si>
    <t>722</t>
  </si>
  <si>
    <t>Zdravotechnika - vnitřní vodovod</t>
  </si>
  <si>
    <t>35</t>
  </si>
  <si>
    <t>722.001</t>
  </si>
  <si>
    <t>Aquamat 80 litrů vč. připojovací armatury 1 1/4" s uzavřením a vypouštěním</t>
  </si>
  <si>
    <t>-13530823</t>
  </si>
  <si>
    <t>36</t>
  </si>
  <si>
    <t>722.002</t>
  </si>
  <si>
    <t>Montáž aquamatu</t>
  </si>
  <si>
    <t>1140533872</t>
  </si>
  <si>
    <t>37</t>
  </si>
  <si>
    <t>722174004</t>
  </si>
  <si>
    <t>Potrubí vodovodní plastové PPR svar polyfuze PN 16 D 32 x 4,4 mm</t>
  </si>
  <si>
    <t>256790229</t>
  </si>
  <si>
    <t>38</t>
  </si>
  <si>
    <t>722174006</t>
  </si>
  <si>
    <t>Potrubí vodovodní plastové PPR svar polyfuze PN 16 D 50 x 6,9 mm</t>
  </si>
  <si>
    <t>-1083964760</t>
  </si>
  <si>
    <t>39</t>
  </si>
  <si>
    <t>722174007</t>
  </si>
  <si>
    <t>Potrubí vodovodní plastové PPR svar polyfuze PN 16 D 63 x 8,6 mm</t>
  </si>
  <si>
    <t>-113611226</t>
  </si>
  <si>
    <t>40</t>
  </si>
  <si>
    <t>722182011</t>
  </si>
  <si>
    <t>Podpůrný žlab pro potrubí D 20</t>
  </si>
  <si>
    <t>CS ÚRS 2019 01</t>
  </si>
  <si>
    <t>-1528957213</t>
  </si>
  <si>
    <t>41</t>
  </si>
  <si>
    <t>722182013</t>
  </si>
  <si>
    <t>Podpůrný žlab pro potrubí D 32</t>
  </si>
  <si>
    <t>-1569624246</t>
  </si>
  <si>
    <t>42</t>
  </si>
  <si>
    <t>722182015</t>
  </si>
  <si>
    <t>Podpůrný žlab pro potrubí D 50</t>
  </si>
  <si>
    <t>864305819</t>
  </si>
  <si>
    <t>43</t>
  </si>
  <si>
    <t>722182016</t>
  </si>
  <si>
    <t>Podpůrný žlab pro potrubí D 63</t>
  </si>
  <si>
    <t>1980723939</t>
  </si>
  <si>
    <t>44</t>
  </si>
  <si>
    <t>722231077</t>
  </si>
  <si>
    <t>Ventil zpětný mosazný G 2 PN 10 do 110°C se dvěma závity</t>
  </si>
  <si>
    <t>1599744855</t>
  </si>
  <si>
    <t>45</t>
  </si>
  <si>
    <t>722231142</t>
  </si>
  <si>
    <t>Ventil závitový pojistný rohový G 3/4</t>
  </si>
  <si>
    <t>-115362445</t>
  </si>
  <si>
    <t>46</t>
  </si>
  <si>
    <t>722232045</t>
  </si>
  <si>
    <t>Kohout kulový přímý G 1 PN 42 do 185°C vnitřní závit</t>
  </si>
  <si>
    <t>1689038671</t>
  </si>
  <si>
    <t>47</t>
  </si>
  <si>
    <t>722232048</t>
  </si>
  <si>
    <t>Kohout kulový přímý G 2 PN 42 do 185°C vnitřní závit</t>
  </si>
  <si>
    <t>-1720519710</t>
  </si>
  <si>
    <t>48</t>
  </si>
  <si>
    <t>722234265</t>
  </si>
  <si>
    <t>Filtr mosazný G 1 PN 20 do 80°C s 2x vnitřním závitem</t>
  </si>
  <si>
    <t>351291694</t>
  </si>
  <si>
    <t>49</t>
  </si>
  <si>
    <t>722290215</t>
  </si>
  <si>
    <t>Zkouška těsnosti vodovodního potrubí hrdlového nebo přírubového do DN 100</t>
  </si>
  <si>
    <t>717150271</t>
  </si>
  <si>
    <t>50</t>
  </si>
  <si>
    <t>722290234</t>
  </si>
  <si>
    <t>Proplach a dezinfekce vodovodního potrubí do DN 80</t>
  </si>
  <si>
    <t>136161951</t>
  </si>
  <si>
    <t>51</t>
  </si>
  <si>
    <t>734291122.2</t>
  </si>
  <si>
    <t>Kohout plnící a vypouštěcí G 3/8 PN 10 do 90°C závitový</t>
  </si>
  <si>
    <t>362065721</t>
  </si>
  <si>
    <t>52</t>
  </si>
  <si>
    <t>734291123.2</t>
  </si>
  <si>
    <t>Kohout plnící a vypouštěcí G 1/2 PN 10 do 90°C závitový</t>
  </si>
  <si>
    <t>-1727476346</t>
  </si>
  <si>
    <t>53</t>
  </si>
  <si>
    <t>998722102</t>
  </si>
  <si>
    <t>Přesun hmot tonážní pro vnitřní vodovod v objektech v do 12 m</t>
  </si>
  <si>
    <t>238644543</t>
  </si>
  <si>
    <t>731</t>
  </si>
  <si>
    <t>Ústřední vytápění - kotelny</t>
  </si>
  <si>
    <t>54</t>
  </si>
  <si>
    <t>731.001</t>
  </si>
  <si>
    <t>Kond. stac. kotel (propan): Q(50/30 °C)=37-186 kW, nN(40/30)=98% (Hs); třída NOx 6 (&lt;56 mg/kWh), bez požadavku min. průtoku topné vody kotlem, nadřazená regulace, max. transportní šířka &lt; 900 mm, kompletní parametry vč. povolených odchylek viz výkres B-06</t>
  </si>
  <si>
    <t>-1266400469</t>
  </si>
  <si>
    <t>55</t>
  </si>
  <si>
    <t>731.002</t>
  </si>
  <si>
    <t>Kond. stac. kotel (propan): Q(50/30 °C)=37-186 kW, nN(40/30)=98% (Hs); třída NOx 6 (&lt;56 mg/kWh), bez požadavku min. průtoku topné vody kotlem, podřízená regulace,max. transportní šířka &lt; 900 mm, kompletní parametry vč. povolených odchylek viz výkres B-06</t>
  </si>
  <si>
    <t>2023523736</t>
  </si>
  <si>
    <t>56</t>
  </si>
  <si>
    <t>731.003</t>
  </si>
  <si>
    <t>Pružné uložení pod kotel</t>
  </si>
  <si>
    <t>-1217297901</t>
  </si>
  <si>
    <t>57</t>
  </si>
  <si>
    <t>731.004</t>
  </si>
  <si>
    <t>Hrdlo bezpečnostní skupiny DN50/PN6</t>
  </si>
  <si>
    <t>-504756238</t>
  </si>
  <si>
    <t>58</t>
  </si>
  <si>
    <t>731.005</t>
  </si>
  <si>
    <t>Pojistná armatura kotle (pojistný ventil, tlakoměr, odvzdušňovací ventil)</t>
  </si>
  <si>
    <t>-2092913433</t>
  </si>
  <si>
    <t>59</t>
  </si>
  <si>
    <t>731.006</t>
  </si>
  <si>
    <t>Armatury pro manostaty s manometrem</t>
  </si>
  <si>
    <t>-1703041752</t>
  </si>
  <si>
    <t>60</t>
  </si>
  <si>
    <t>731.007</t>
  </si>
  <si>
    <t>Neutralizační zařízení (max. neutral. výkon 70 l/hod)</t>
  </si>
  <si>
    <t>-890596764</t>
  </si>
  <si>
    <t>61</t>
  </si>
  <si>
    <t>731.008</t>
  </si>
  <si>
    <t>Hydraulický systém propojení dvou kotlů (potrubí pro přívodní a odvodní větev, 2x servopohon)</t>
  </si>
  <si>
    <t>332364880</t>
  </si>
  <si>
    <t>62</t>
  </si>
  <si>
    <t>731.009</t>
  </si>
  <si>
    <t>Uvedení do provozu kotle 186 kW vč. hořáku</t>
  </si>
  <si>
    <t>2140149811</t>
  </si>
  <si>
    <t>63</t>
  </si>
  <si>
    <t>731.011</t>
  </si>
  <si>
    <t>Uvedení do provozu regulace kotle a otopných okruhů</t>
  </si>
  <si>
    <t>-894768396</t>
  </si>
  <si>
    <t>64</t>
  </si>
  <si>
    <t>731.012</t>
  </si>
  <si>
    <t>Sazba na 1 km technika</t>
  </si>
  <si>
    <t>km</t>
  </si>
  <si>
    <t>895170999</t>
  </si>
  <si>
    <t>65</t>
  </si>
  <si>
    <t>731.013</t>
  </si>
  <si>
    <t>Kontrola před uvedením do provozu</t>
  </si>
  <si>
    <t>-2135981269</t>
  </si>
  <si>
    <t>66</t>
  </si>
  <si>
    <t>731.014</t>
  </si>
  <si>
    <t>LON-modul s propojovacím kabelem</t>
  </si>
  <si>
    <t>994258978</t>
  </si>
  <si>
    <t>67</t>
  </si>
  <si>
    <t>731.015</t>
  </si>
  <si>
    <t>Omezovač stavu vody (montáž na potrubí)</t>
  </si>
  <si>
    <t>-1500895125</t>
  </si>
  <si>
    <t>68</t>
  </si>
  <si>
    <t>731.016</t>
  </si>
  <si>
    <t>Omezovač max. tlaku 0-6 bar</t>
  </si>
  <si>
    <t>2036482191</t>
  </si>
  <si>
    <t>69</t>
  </si>
  <si>
    <t>731.017</t>
  </si>
  <si>
    <t>Omezovač min. tlaku 0-6 bar</t>
  </si>
  <si>
    <t>-78734313</t>
  </si>
  <si>
    <t>70</t>
  </si>
  <si>
    <t>731.018</t>
  </si>
  <si>
    <t>KM-Bus adaptér ext. poj. zařízení</t>
  </si>
  <si>
    <t>-488041642</t>
  </si>
  <si>
    <t>71</t>
  </si>
  <si>
    <t>731.019</t>
  </si>
  <si>
    <t>Rozšíření EA1</t>
  </si>
  <si>
    <t>-295203806</t>
  </si>
  <si>
    <t>72</t>
  </si>
  <si>
    <t>998731102</t>
  </si>
  <si>
    <t>Přesun hmot tonážní pro kotelny v objektech v do 12 m</t>
  </si>
  <si>
    <t>-1605768056</t>
  </si>
  <si>
    <t>731/S</t>
  </si>
  <si>
    <t>Ústřední vytápění - spalinové cesty</t>
  </si>
  <si>
    <t>73</t>
  </si>
  <si>
    <t>731.S.001</t>
  </si>
  <si>
    <t>Spalinová kaskáda 200/250</t>
  </si>
  <si>
    <t>1682692124</t>
  </si>
  <si>
    <t>74</t>
  </si>
  <si>
    <t>731.S.002</t>
  </si>
  <si>
    <t>Koleno 87°s čistícím otvorem a revizním těsněním</t>
  </si>
  <si>
    <t>1764541484</t>
  </si>
  <si>
    <t>75</t>
  </si>
  <si>
    <t>731.S.003</t>
  </si>
  <si>
    <t>Přímý díl odkouření jednovrstvý DN250 250 mm</t>
  </si>
  <si>
    <t>-1368199398</t>
  </si>
  <si>
    <t>76</t>
  </si>
  <si>
    <t>731.S.004</t>
  </si>
  <si>
    <t>Přímý díl odkouření jednovrstvý DN250 500 mm</t>
  </si>
  <si>
    <t>-1804112304</t>
  </si>
  <si>
    <t>77</t>
  </si>
  <si>
    <t>731.S.005</t>
  </si>
  <si>
    <t>Přímý díl odkouření jednovrstvý DN250 1000 mm</t>
  </si>
  <si>
    <t>370966735</t>
  </si>
  <si>
    <t>78</t>
  </si>
  <si>
    <t>731.S.006</t>
  </si>
  <si>
    <t>Koleno 87° patní DN250</t>
  </si>
  <si>
    <t>595328077</t>
  </si>
  <si>
    <t>79</t>
  </si>
  <si>
    <t>731.S.007</t>
  </si>
  <si>
    <t>Koncový díl odkouření DN250</t>
  </si>
  <si>
    <t>-548514827</t>
  </si>
  <si>
    <t>80</t>
  </si>
  <si>
    <t>731.S.008</t>
  </si>
  <si>
    <t xml:space="preserve">Kotvící prvek </t>
  </si>
  <si>
    <t>1953932977</t>
  </si>
  <si>
    <t>81</t>
  </si>
  <si>
    <t>731.S.009</t>
  </si>
  <si>
    <t>Těsnící prvek DN250</t>
  </si>
  <si>
    <t>1502351147</t>
  </si>
  <si>
    <t>82</t>
  </si>
  <si>
    <t>M001</t>
  </si>
  <si>
    <t>Montáž odkouření</t>
  </si>
  <si>
    <t>%</t>
  </si>
  <si>
    <t>1910197851</t>
  </si>
  <si>
    <t>83</t>
  </si>
  <si>
    <t>M002</t>
  </si>
  <si>
    <t>Výchozí revize spalinových cest</t>
  </si>
  <si>
    <t>-762963668</t>
  </si>
  <si>
    <t>84</t>
  </si>
  <si>
    <t>M003</t>
  </si>
  <si>
    <t>Montážní a těsnící materiál</t>
  </si>
  <si>
    <t>kg</t>
  </si>
  <si>
    <t>222553238</t>
  </si>
  <si>
    <t>732</t>
  </si>
  <si>
    <t>Ústřední vytápění - strojovny</t>
  </si>
  <si>
    <t>85</t>
  </si>
  <si>
    <t>732111315</t>
  </si>
  <si>
    <t>Trubková hrdla rozdělovačů a sběračů bez přírub DN 32</t>
  </si>
  <si>
    <t>-407282494</t>
  </si>
  <si>
    <t>86</t>
  </si>
  <si>
    <t>732111318</t>
  </si>
  <si>
    <t>Trubková hrdla rozdělovačů a sběračů bez přírub DN 50</t>
  </si>
  <si>
    <t>-370571122</t>
  </si>
  <si>
    <t>87</t>
  </si>
  <si>
    <t>732111322</t>
  </si>
  <si>
    <t>Trubková hrdla rozdělovačů a sběračů bez přírub DN 65</t>
  </si>
  <si>
    <t>697510771</t>
  </si>
  <si>
    <t>88</t>
  </si>
  <si>
    <t>732111325</t>
  </si>
  <si>
    <t>Trubková hrdla rozdělovačů a sběračů bez přírub DN 80</t>
  </si>
  <si>
    <t>-1830629258</t>
  </si>
  <si>
    <t>89</t>
  </si>
  <si>
    <t>732112232.1</t>
  </si>
  <si>
    <t>Rozdělovač sdružený hydraulický 120x120 závitový</t>
  </si>
  <si>
    <t>-980412609</t>
  </si>
  <si>
    <t>90</t>
  </si>
  <si>
    <t>732199100</t>
  </si>
  <si>
    <t>Montáž orientačních štítků</t>
  </si>
  <si>
    <t>1553297029</t>
  </si>
  <si>
    <t>91</t>
  </si>
  <si>
    <t>732211125.1</t>
  </si>
  <si>
    <t>Ohřívač stacionární zásobníkový s jedním výměníkem PN 1,0/1,6 o objemu 945 l v.pl. 4,0 m2</t>
  </si>
  <si>
    <t>-1670148139</t>
  </si>
  <si>
    <t>92</t>
  </si>
  <si>
    <t>732219315</t>
  </si>
  <si>
    <t>Montáž ohříváku vody stojatého PN 0,6/0,6,PN 1,6/0,6 o obsahu 1000 litrů</t>
  </si>
  <si>
    <t>-2069476859</t>
  </si>
  <si>
    <t>93</t>
  </si>
  <si>
    <t>732294117</t>
  </si>
  <si>
    <t>Elektrická topná jednotka šroubovací 6/4" o výkonu 7,5kW</t>
  </si>
  <si>
    <t>soubor</t>
  </si>
  <si>
    <t>-1409400643</t>
  </si>
  <si>
    <t>94</t>
  </si>
  <si>
    <t>732294316</t>
  </si>
  <si>
    <t>Elektrická topná jednotka vestavná přírubová o výkonu 7,5 kW</t>
  </si>
  <si>
    <t>10062020</t>
  </si>
  <si>
    <t>95</t>
  </si>
  <si>
    <t>732294611</t>
  </si>
  <si>
    <t>Redukční příruba 225/150</t>
  </si>
  <si>
    <t>1215728274</t>
  </si>
  <si>
    <t>96</t>
  </si>
  <si>
    <t>732331778</t>
  </si>
  <si>
    <t>Příslušenství k expanzním nádobám bezpečnostní uzávěr G 1 k měření tlaku</t>
  </si>
  <si>
    <t>1075147901</t>
  </si>
  <si>
    <t>97</t>
  </si>
  <si>
    <t>732332101</t>
  </si>
  <si>
    <t>Automat expanzní kompresorový kompaktní jednotka PN 0,6 o objemu 200 litrů</t>
  </si>
  <si>
    <t>869079212</t>
  </si>
  <si>
    <t>98</t>
  </si>
  <si>
    <t>732421212</t>
  </si>
  <si>
    <t>Čerpadlo teplovodní mokroběžné závitové cirkulační DN 25 výtlak do 4,0 m průtok 2,20 m3/h pro TUV</t>
  </si>
  <si>
    <t>-518230196</t>
  </si>
  <si>
    <t>99</t>
  </si>
  <si>
    <t>732421415</t>
  </si>
  <si>
    <t>Čerpadlo teplovodní mokroběžné závitové oběhové DN 25 výtlak do 6,0 m průtok 4,5 m3/h pro vytápění</t>
  </si>
  <si>
    <t>1333990100</t>
  </si>
  <si>
    <t>100</t>
  </si>
  <si>
    <t>732421415.3</t>
  </si>
  <si>
    <t>-851744691</t>
  </si>
  <si>
    <t>101</t>
  </si>
  <si>
    <t>732421472.3</t>
  </si>
  <si>
    <t>Čerpadlo teplovodní mokroběžné závitové oběhové DN 32 výtlak do 8,0 m průtok 5,0 m3/h pro vytápění</t>
  </si>
  <si>
    <t>263206210</t>
  </si>
  <si>
    <t>102</t>
  </si>
  <si>
    <t>732421474</t>
  </si>
  <si>
    <t>Čerpadlo teplovodní mokroběžné závitové oběhové DN 32 výtlak do 10,0 m průtok 4,5 m3/h pro vytápění</t>
  </si>
  <si>
    <t>666225598</t>
  </si>
  <si>
    <t>103</t>
  </si>
  <si>
    <t>732429212</t>
  </si>
  <si>
    <t>Montáž čerpadla oběhového mokroběžného závitového DN 25</t>
  </si>
  <si>
    <t>-24058317</t>
  </si>
  <si>
    <t>104</t>
  </si>
  <si>
    <t>732429215</t>
  </si>
  <si>
    <t>Montáž čerpadla oběhového mokroběžného závitového DN 32</t>
  </si>
  <si>
    <t>24919558</t>
  </si>
  <si>
    <t>105</t>
  </si>
  <si>
    <t>998732102</t>
  </si>
  <si>
    <t>Přesun hmot tonážní pro strojovny v objektech v do 12 m</t>
  </si>
  <si>
    <t>744846268</t>
  </si>
  <si>
    <t>733</t>
  </si>
  <si>
    <t>Ústřední vytápění - rozvodné potrubí</t>
  </si>
  <si>
    <t>106</t>
  </si>
  <si>
    <t>M029</t>
  </si>
  <si>
    <t>Nátěr potrubí 1 x zákl. do DN 40</t>
  </si>
  <si>
    <t>-1876946124</t>
  </si>
  <si>
    <t>107</t>
  </si>
  <si>
    <t>M030</t>
  </si>
  <si>
    <t>Nátěr potrubí 1 x zákl. od DN 40 do DN 80</t>
  </si>
  <si>
    <t>-1007327983</t>
  </si>
  <si>
    <t>108</t>
  </si>
  <si>
    <t>733121122</t>
  </si>
  <si>
    <t>Potrubí ocelové hladké bezešvé běžné nízkotlaké D 76x3,2</t>
  </si>
  <si>
    <t>1383237395</t>
  </si>
  <si>
    <t>109</t>
  </si>
  <si>
    <t>733121125</t>
  </si>
  <si>
    <t>Potrubí ocelové hladké bezešvé běžné nízkotlaké D 89x3,6</t>
  </si>
  <si>
    <t>-701795328</t>
  </si>
  <si>
    <t>110</t>
  </si>
  <si>
    <t>733122205</t>
  </si>
  <si>
    <t>Potrubí z uhlíkové oceli hladké spojované lisováním DN 25</t>
  </si>
  <si>
    <t>1142334441</t>
  </si>
  <si>
    <t>111</t>
  </si>
  <si>
    <t>733122206</t>
  </si>
  <si>
    <t>Potrubí z uhlíkové oceli hladké spojované lisováním DN 32</t>
  </si>
  <si>
    <t>-1700502002</t>
  </si>
  <si>
    <t>112</t>
  </si>
  <si>
    <t>733122207</t>
  </si>
  <si>
    <t>Potrubí z uhlíkové oceli hladké spojované lisováním DN 40</t>
  </si>
  <si>
    <t>2125384498</t>
  </si>
  <si>
    <t>113</t>
  </si>
  <si>
    <t>733122208</t>
  </si>
  <si>
    <t>Potrubí z uhlíkové oceli hladké spojované lisováním DN 50</t>
  </si>
  <si>
    <t>-1120703889</t>
  </si>
  <si>
    <t>114</t>
  </si>
  <si>
    <t>733141102</t>
  </si>
  <si>
    <t>Odvzdušňovací nádoba z trubek ocelových do DN 50</t>
  </si>
  <si>
    <t>1274233972</t>
  </si>
  <si>
    <t>115</t>
  </si>
  <si>
    <t>733.001</t>
  </si>
  <si>
    <t>Zátka DN32</t>
  </si>
  <si>
    <t>909994487</t>
  </si>
  <si>
    <t>116</t>
  </si>
  <si>
    <t>998733102</t>
  </si>
  <si>
    <t>Přesun hmot tonážní pro rozvody potrubí v objektech v do 12 m</t>
  </si>
  <si>
    <t>562343318</t>
  </si>
  <si>
    <t>734</t>
  </si>
  <si>
    <t>Ústřední vytápění - armatury</t>
  </si>
  <si>
    <t>117</t>
  </si>
  <si>
    <t>734.001</t>
  </si>
  <si>
    <t>Magnetický ventil s KU pro doplňování otopné vody</t>
  </si>
  <si>
    <t>-1542254485</t>
  </si>
  <si>
    <t>118</t>
  </si>
  <si>
    <t>734.002</t>
  </si>
  <si>
    <t>Oddělovací člen doplňovacích armatur s vodoměrem (pro kontrolu doplňování změkčovacího zařízení)</t>
  </si>
  <si>
    <t>-1220742142</t>
  </si>
  <si>
    <t>119</t>
  </si>
  <si>
    <t>734.003</t>
  </si>
  <si>
    <t>Změkčovací zařízení vč. změkčovacích patron</t>
  </si>
  <si>
    <t>-754833610</t>
  </si>
  <si>
    <t>120</t>
  </si>
  <si>
    <t>734.004</t>
  </si>
  <si>
    <t xml:space="preserve">Montáž změkčovacího a doplňovacího zařízení </t>
  </si>
  <si>
    <t>1281757824</t>
  </si>
  <si>
    <t>121</t>
  </si>
  <si>
    <t>734.005</t>
  </si>
  <si>
    <t>510282831</t>
  </si>
  <si>
    <t>122</t>
  </si>
  <si>
    <t>734163428</t>
  </si>
  <si>
    <t>Filtr DN 80 PN 16 do 300°C z uhlíkové oceli s vypouštěcí zátkou</t>
  </si>
  <si>
    <t>-2108559481</t>
  </si>
  <si>
    <t>123</t>
  </si>
  <si>
    <t>734173217</t>
  </si>
  <si>
    <t>Spoj přírubový PN 6/I do 200°C DN 80</t>
  </si>
  <si>
    <t>1145929787</t>
  </si>
  <si>
    <t>124</t>
  </si>
  <si>
    <t>734193116</t>
  </si>
  <si>
    <t>Klapka mezipřírubová uzavírací DN 80 PN 16 do 120°C disk tvárná litina</t>
  </si>
  <si>
    <t>1762554663</t>
  </si>
  <si>
    <t>125</t>
  </si>
  <si>
    <t>734211119</t>
  </si>
  <si>
    <t>Ventil závitový odvzdušňovací G 3/8 PN 14 do 120°C</t>
  </si>
  <si>
    <t>-301992563</t>
  </si>
  <si>
    <t>126</t>
  </si>
  <si>
    <t>734221543</t>
  </si>
  <si>
    <t>Ventil závitový termostatický rohový jednoregulační G 1/2x18 bez hlavice pro rozvod z CU nebo UH</t>
  </si>
  <si>
    <t>-51561124</t>
  </si>
  <si>
    <t>127</t>
  </si>
  <si>
    <t>734221682</t>
  </si>
  <si>
    <t>Termostatická hlavice kapalinová PN 10 do 110°C otopných těles</t>
  </si>
  <si>
    <t>1223586264</t>
  </si>
  <si>
    <t>128</t>
  </si>
  <si>
    <t>734242415</t>
  </si>
  <si>
    <t>Ventil závitový zpětný přímý G 5/4 PN 16 do 110°C</t>
  </si>
  <si>
    <t>-973828912</t>
  </si>
  <si>
    <t>129</t>
  </si>
  <si>
    <t>734242417</t>
  </si>
  <si>
    <t>Ventil závitový zpětný přímý G 2 PN 16 do 110°C</t>
  </si>
  <si>
    <t>-1477800206</t>
  </si>
  <si>
    <t>130</t>
  </si>
  <si>
    <t>734242418</t>
  </si>
  <si>
    <t>Ventil závitový zpětný přímý G 2 1/2 PN 16 do 110°C</t>
  </si>
  <si>
    <t>-239228558</t>
  </si>
  <si>
    <t>131</t>
  </si>
  <si>
    <t>734261234</t>
  </si>
  <si>
    <t>Šroubení topenářské přímé G 3/4 PN 16 do 120°C</t>
  </si>
  <si>
    <t>-924316789</t>
  </si>
  <si>
    <t>132</t>
  </si>
  <si>
    <t>734261236</t>
  </si>
  <si>
    <t>Šroubení topenářské přímé G 5/4 PN 16 do 120°C</t>
  </si>
  <si>
    <t>-1301842809</t>
  </si>
  <si>
    <t>133</t>
  </si>
  <si>
    <t>734261417</t>
  </si>
  <si>
    <t>Šroubení regulační radiátorové rohové G 1/2 s vypouštěním</t>
  </si>
  <si>
    <t>863484327</t>
  </si>
  <si>
    <t>134</t>
  </si>
  <si>
    <t>734291122</t>
  </si>
  <si>
    <t>405092866</t>
  </si>
  <si>
    <t>135</t>
  </si>
  <si>
    <t>734291123</t>
  </si>
  <si>
    <t>-31780773</t>
  </si>
  <si>
    <t>136</t>
  </si>
  <si>
    <t>734291248</t>
  </si>
  <si>
    <t>Filtr závitový přímý G 2 1/2 PN 16 do 130°C s vnitřními závity</t>
  </si>
  <si>
    <t>2034969931</t>
  </si>
  <si>
    <t>137</t>
  </si>
  <si>
    <t>734291265</t>
  </si>
  <si>
    <t>Filtr závitový přímý G 1 1/4 PN 30 do 110°C s vnitřními závity</t>
  </si>
  <si>
    <t>2050770387</t>
  </si>
  <si>
    <t>138</t>
  </si>
  <si>
    <t>734291267</t>
  </si>
  <si>
    <t>Filtr závitový přímý G 2 PN 30 do 110°C s vnitřními závity</t>
  </si>
  <si>
    <t>1005173488</t>
  </si>
  <si>
    <t>139</t>
  </si>
  <si>
    <t>734292715</t>
  </si>
  <si>
    <t>-1880210229</t>
  </si>
  <si>
    <t>140</t>
  </si>
  <si>
    <t>734292716</t>
  </si>
  <si>
    <t>Kohout kulový přímý G 1 1/4 PN 42 do 185°C vnitřní závit</t>
  </si>
  <si>
    <t>1551952200</t>
  </si>
  <si>
    <t>141</t>
  </si>
  <si>
    <t>734292717</t>
  </si>
  <si>
    <t>Kohout kulový přímý G 1 1/2 PN 42 do 185°C vnitřní závit</t>
  </si>
  <si>
    <t>-368831049</t>
  </si>
  <si>
    <t>142</t>
  </si>
  <si>
    <t>734292718</t>
  </si>
  <si>
    <t>-1166584934</t>
  </si>
  <si>
    <t>143</t>
  </si>
  <si>
    <t>734292719</t>
  </si>
  <si>
    <t>Kohout kulový přímý G 2 1/2 PN 42 do 185°C vnitřní závit</t>
  </si>
  <si>
    <t>1121030306</t>
  </si>
  <si>
    <t>144</t>
  </si>
  <si>
    <t>734295022</t>
  </si>
  <si>
    <t>Směšovací armatura závitová trojcestná DN 25 se servomotorem (kvs = 10)</t>
  </si>
  <si>
    <t>1111782098</t>
  </si>
  <si>
    <t>145</t>
  </si>
  <si>
    <t>734295023</t>
  </si>
  <si>
    <t>Směšovací armatura závitová trojcestná DN 32 se servomotorem (kvs = 16)</t>
  </si>
  <si>
    <t>1917503741</t>
  </si>
  <si>
    <t>146</t>
  </si>
  <si>
    <t>734411101</t>
  </si>
  <si>
    <t>Teploměr technický s pevným stonkem a jímkou zadní připojení průměr 63 mm délky 50 mm</t>
  </si>
  <si>
    <t>582139816</t>
  </si>
  <si>
    <t>147</t>
  </si>
  <si>
    <t>998734102</t>
  </si>
  <si>
    <t>Přesun hmot tonážní pro armatury v objektech v do 12 m</t>
  </si>
  <si>
    <t>-922164974</t>
  </si>
  <si>
    <t>735</t>
  </si>
  <si>
    <t>Ústřední vytápění - otopná tělesa</t>
  </si>
  <si>
    <t>148</t>
  </si>
  <si>
    <t>735151697</t>
  </si>
  <si>
    <t>Otopné těleso panelové třídeskové 3 přídavné přestupní plochy výška/délka 900/1000 mm</t>
  </si>
  <si>
    <t>230380676</t>
  </si>
  <si>
    <t>742</t>
  </si>
  <si>
    <t>Elektroinstalace - slaboproud</t>
  </si>
  <si>
    <t>149</t>
  </si>
  <si>
    <t>742.1</t>
  </si>
  <si>
    <t>Zabezpečení kotelny dle ČSN EN 07 0703 a vyhl. č. 91/91 Sb. - dodávka vlastní dokumentace MaR a Elektro</t>
  </si>
  <si>
    <t>1569462833</t>
  </si>
  <si>
    <t>751</t>
  </si>
  <si>
    <t>Vzduchotechnika</t>
  </si>
  <si>
    <t>150</t>
  </si>
  <si>
    <t>751.D1</t>
  </si>
  <si>
    <t xml:space="preserve">Demontáž stávajících nástěnných axiálních ventilátoru přívodu vzduchu </t>
  </si>
  <si>
    <t>993142960</t>
  </si>
  <si>
    <t>151</t>
  </si>
  <si>
    <t>751.D2</t>
  </si>
  <si>
    <t>Demontáž stávajícího VZT potrubí (O=2120)</t>
  </si>
  <si>
    <t>1598905318</t>
  </si>
  <si>
    <t>152</t>
  </si>
  <si>
    <t>751.D3</t>
  </si>
  <si>
    <t>Demontáž stávající protidešťové žaluzie</t>
  </si>
  <si>
    <t>-1684145734</t>
  </si>
  <si>
    <t>153</t>
  </si>
  <si>
    <t>751.01</t>
  </si>
  <si>
    <t>Potrubí sk. I 800x500 (50% tvarovek)</t>
  </si>
  <si>
    <t>-683568556</t>
  </si>
  <si>
    <t>154</t>
  </si>
  <si>
    <t>751.02</t>
  </si>
  <si>
    <t>Potrubí sk. I 800x250 (0% tvarovek)</t>
  </si>
  <si>
    <t>-1922513181</t>
  </si>
  <si>
    <t>155</t>
  </si>
  <si>
    <t>751.03</t>
  </si>
  <si>
    <t>Potrubní izolace syntetickým kaučukem vč. hliníkové folie tl. 10 mm</t>
  </si>
  <si>
    <t>m2</t>
  </si>
  <si>
    <t>2047782255</t>
  </si>
  <si>
    <t>156</t>
  </si>
  <si>
    <t>751.04</t>
  </si>
  <si>
    <t>Montáž VZT potrubí vč. izolace</t>
  </si>
  <si>
    <t>-1719686485</t>
  </si>
  <si>
    <t>157</t>
  </si>
  <si>
    <t>751398053</t>
  </si>
  <si>
    <t>Mtž protidešťové žaluzie potrubí do 0,450 m2</t>
  </si>
  <si>
    <t>1437533804</t>
  </si>
  <si>
    <t>158</t>
  </si>
  <si>
    <t>751398053.1</t>
  </si>
  <si>
    <t>Protidešťová žaluzie 800x500 se sítí proti ptactvu</t>
  </si>
  <si>
    <t>-846994782</t>
  </si>
  <si>
    <t>999</t>
  </si>
  <si>
    <t>Ostatní</t>
  </si>
  <si>
    <t>159</t>
  </si>
  <si>
    <t>999.1</t>
  </si>
  <si>
    <t>Napouštění a vypouštění systému, odvzdušnění</t>
  </si>
  <si>
    <t>h</t>
  </si>
  <si>
    <t>512</t>
  </si>
  <si>
    <t>-259207897</t>
  </si>
  <si>
    <t>160</t>
  </si>
  <si>
    <t>999.2</t>
  </si>
  <si>
    <t>Realizační projektová dokumentace</t>
  </si>
  <si>
    <t>1353223653</t>
  </si>
  <si>
    <t>161</t>
  </si>
  <si>
    <t>999.3</t>
  </si>
  <si>
    <t>Místní provozní řád</t>
  </si>
  <si>
    <t>ks</t>
  </si>
  <si>
    <t>827477366</t>
  </si>
  <si>
    <t>162</t>
  </si>
  <si>
    <t>999.4</t>
  </si>
  <si>
    <t>Hasící zařízení</t>
  </si>
  <si>
    <t>565227293</t>
  </si>
  <si>
    <t>163</t>
  </si>
  <si>
    <t>999.5</t>
  </si>
  <si>
    <t>Pěnotvorný prostředek nebo vhodný detektor pro kontrolu těsnosti spojů</t>
  </si>
  <si>
    <t>117596676</t>
  </si>
  <si>
    <t>164</t>
  </si>
  <si>
    <t>999.6</t>
  </si>
  <si>
    <t>Lékárnička pro první pomoc</t>
  </si>
  <si>
    <t>1857666425</t>
  </si>
  <si>
    <t>165</t>
  </si>
  <si>
    <t>999.7</t>
  </si>
  <si>
    <t>Funkční bateriová svítilna</t>
  </si>
  <si>
    <t>-1394986446</t>
  </si>
  <si>
    <t>166</t>
  </si>
  <si>
    <t>999.8</t>
  </si>
  <si>
    <t>Detektor na kysličník uhličitý</t>
  </si>
  <si>
    <t>564547953</t>
  </si>
  <si>
    <t>167</t>
  </si>
  <si>
    <t>999.9</t>
  </si>
  <si>
    <t>Dokumentace skutečného provedení</t>
  </si>
  <si>
    <t>1717360575</t>
  </si>
  <si>
    <t>168</t>
  </si>
  <si>
    <t>999.10</t>
  </si>
  <si>
    <t>Provést dobetonování soklu 0,1 m3</t>
  </si>
  <si>
    <t>1454964777</t>
  </si>
  <si>
    <t>169</t>
  </si>
  <si>
    <t>0300</t>
  </si>
  <si>
    <t>Topná zkouška 72 hod</t>
  </si>
  <si>
    <t>-1838504794</t>
  </si>
  <si>
    <t>170</t>
  </si>
  <si>
    <t>0301</t>
  </si>
  <si>
    <t>Montážní a spotřební mat</t>
  </si>
  <si>
    <t>1994856646</t>
  </si>
  <si>
    <t>171</t>
  </si>
  <si>
    <t>0302</t>
  </si>
  <si>
    <t>Pomocné ocelové konstrukce</t>
  </si>
  <si>
    <t>-1466959945</t>
  </si>
  <si>
    <t>172</t>
  </si>
  <si>
    <t>0303</t>
  </si>
  <si>
    <t>Stavební výpomoci (vč. zazdění původního otvoru ventilátoru)</t>
  </si>
  <si>
    <t>1711305074</t>
  </si>
  <si>
    <t>173</t>
  </si>
  <si>
    <t>0304</t>
  </si>
  <si>
    <t>Koordinační činnost</t>
  </si>
  <si>
    <t>588361954</t>
  </si>
  <si>
    <t>174</t>
  </si>
  <si>
    <t>0305</t>
  </si>
  <si>
    <t>Doprava</t>
  </si>
  <si>
    <t>960775314</t>
  </si>
  <si>
    <t>175</t>
  </si>
  <si>
    <t>0307</t>
  </si>
  <si>
    <t>Výmalba kotelny</t>
  </si>
  <si>
    <t>925519122</t>
  </si>
  <si>
    <t>176</t>
  </si>
  <si>
    <t>0308</t>
  </si>
  <si>
    <t>Demontáž a opětová montáž zábradlí na schodech do kotelny</t>
  </si>
  <si>
    <t>930483768</t>
  </si>
  <si>
    <t>177</t>
  </si>
  <si>
    <t>0309</t>
  </si>
  <si>
    <t>Dveře s požární odolností - stávající</t>
  </si>
  <si>
    <t>279873098</t>
  </si>
  <si>
    <t>2020/0003-2 - Plynovod</t>
  </si>
  <si>
    <t xml:space="preserve">    723 - Zdravotechnika - vnitřní plynovod</t>
  </si>
  <si>
    <t>723</t>
  </si>
  <si>
    <t>Zdravotechnika - vnitřní plynovod</t>
  </si>
  <si>
    <t>723111203</t>
  </si>
  <si>
    <t>Potrubí ocelové závitové černé bezešvé svařované běžné DN 20</t>
  </si>
  <si>
    <t>1933797660</t>
  </si>
  <si>
    <t>723111206</t>
  </si>
  <si>
    <t>Potrubí ocelové závitové černé bezešvé svařované běžné DN 40</t>
  </si>
  <si>
    <t>-1669645932</t>
  </si>
  <si>
    <t>723150313</t>
  </si>
  <si>
    <t>Potrubí ocelové hladké černé bezešvé spojované svařováním tvářené za tepla D 76x3,2 mm</t>
  </si>
  <si>
    <t>-353363222</t>
  </si>
  <si>
    <t>723150801</t>
  </si>
  <si>
    <t>Demontáž potrubí ocelové hladké svařované do D 32</t>
  </si>
  <si>
    <t>590845683</t>
  </si>
  <si>
    <t>723150803</t>
  </si>
  <si>
    <t>Demontáž potrubí ocelové hladké svařované do D 76</t>
  </si>
  <si>
    <t>-1428736651</t>
  </si>
  <si>
    <t>723150806</t>
  </si>
  <si>
    <t>Demontáž potrubí ocelové hladké svařované D 219</t>
  </si>
  <si>
    <t>1020200115</t>
  </si>
  <si>
    <t>723190206</t>
  </si>
  <si>
    <t>Přípojka plynovodní ocelová závitová černá bezešvá spojovaná na závit běžná DN 40 vč. KU</t>
  </si>
  <si>
    <t>1608849922</t>
  </si>
  <si>
    <t>723190901</t>
  </si>
  <si>
    <t>Uzavření,otevření plynovodního potrubí při opravě</t>
  </si>
  <si>
    <t>1697936769</t>
  </si>
  <si>
    <t>723190907</t>
  </si>
  <si>
    <t>Odvzdušnění nebo napuštění plynovodního potrubí</t>
  </si>
  <si>
    <t>-992246601</t>
  </si>
  <si>
    <t>723190909</t>
  </si>
  <si>
    <t>Zkouška těsnosti potrubí plynovodního</t>
  </si>
  <si>
    <t>1863045142</t>
  </si>
  <si>
    <t>723221302</t>
  </si>
  <si>
    <t>Ventil vzorkovací rohový G 1/2 PN 5 s vnějším závitem</t>
  </si>
  <si>
    <t>-1089813897</t>
  </si>
  <si>
    <t>723229102</t>
  </si>
  <si>
    <t>Montáž armatur plynovodních s jedním závitem G 1/2 ostatní typ</t>
  </si>
  <si>
    <t>-1914547509</t>
  </si>
  <si>
    <t>723231163</t>
  </si>
  <si>
    <t>Kohout kulový přímý G 3/4 PN 42 do 185°C plnoprůtokový vnitřní závit těžká řada</t>
  </si>
  <si>
    <t>285550295</t>
  </si>
  <si>
    <t>723239102</t>
  </si>
  <si>
    <t>Montáž armatur plynovodních se dvěma závity G 3/4 ostatní typ</t>
  </si>
  <si>
    <t>-1759915497</t>
  </si>
  <si>
    <t>734421102</t>
  </si>
  <si>
    <t>Tlakoměr s pevným stonkem a zpětnou klapkou tlak 0-16 bar průměr 63 mm spodní připojení</t>
  </si>
  <si>
    <t>-100005285</t>
  </si>
  <si>
    <t>734494121</t>
  </si>
  <si>
    <t>Návarek s metrickým závitem M 20x1,5 délky do 220 mm</t>
  </si>
  <si>
    <t>-1724223899</t>
  </si>
  <si>
    <t>734494213</t>
  </si>
  <si>
    <t>Návarek s trubkovým závitem G 1/2</t>
  </si>
  <si>
    <t>-63777073</t>
  </si>
  <si>
    <t>734499211</t>
  </si>
  <si>
    <t>Montáž návarku M 20x1,5</t>
  </si>
  <si>
    <t>1713809399</t>
  </si>
  <si>
    <t>M025</t>
  </si>
  <si>
    <t>Tlaková zkouška plynovodu</t>
  </si>
  <si>
    <t>424510575</t>
  </si>
  <si>
    <t>M026</t>
  </si>
  <si>
    <t>Revize plynovodu a spotřebičů</t>
  </si>
  <si>
    <t>1115322844</t>
  </si>
  <si>
    <t>M027</t>
  </si>
  <si>
    <t>Nátěr potrubí 1x zákl., 2 x vrchní</t>
  </si>
  <si>
    <t>-1895069131</t>
  </si>
  <si>
    <t>M015</t>
  </si>
  <si>
    <t>Montážní a spotřební mat.</t>
  </si>
  <si>
    <t>-989354531</t>
  </si>
  <si>
    <t>M028</t>
  </si>
  <si>
    <t>-469837084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</si>
</sst>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2020/0003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plynové kotelny vč. kompletní výměny kotelní technologie - Milíře č.p. 193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Milíře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7. 1. 2020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THERMOLUFT KT s.r.o.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Jan Štětka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75</v>
      </c>
      <c r="BT94" s="114" t="s">
        <v>76</v>
      </c>
      <c r="BU94" s="115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1" s="7" customFormat="1" ht="24.75" customHeight="1">
      <c r="A95" s="116" t="s">
        <v>80</v>
      </c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'2020-0003-1 - Vytápění'!J30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'2020-0003-1 - Vytápění'!P129</f>
        <v>0</v>
      </c>
      <c r="AV95" s="125">
        <f>'2020-0003-1 - Vytápění'!J33</f>
        <v>0</v>
      </c>
      <c r="AW95" s="125">
        <f>'2020-0003-1 - Vytápění'!J34</f>
        <v>0</v>
      </c>
      <c r="AX95" s="125">
        <f>'2020-0003-1 - Vytápění'!J35</f>
        <v>0</v>
      </c>
      <c r="AY95" s="125">
        <f>'2020-0003-1 - Vytápění'!J36</f>
        <v>0</v>
      </c>
      <c r="AZ95" s="125">
        <f>'2020-0003-1 - Vytápění'!F33</f>
        <v>0</v>
      </c>
      <c r="BA95" s="125">
        <f>'2020-0003-1 - Vytápění'!F34</f>
        <v>0</v>
      </c>
      <c r="BB95" s="125">
        <f>'2020-0003-1 - Vytápění'!F35</f>
        <v>0</v>
      </c>
      <c r="BC95" s="125">
        <f>'2020-0003-1 - Vytápění'!F36</f>
        <v>0</v>
      </c>
      <c r="BD95" s="127">
        <f>'2020-0003-1 - Vytápění'!F37</f>
        <v>0</v>
      </c>
      <c r="BE95" s="7"/>
      <c r="BT95" s="128" t="s">
        <v>84</v>
      </c>
      <c r="BV95" s="128" t="s">
        <v>78</v>
      </c>
      <c r="BW95" s="128" t="s">
        <v>85</v>
      </c>
      <c r="BX95" s="128" t="s">
        <v>5</v>
      </c>
      <c r="CL95" s="128" t="s">
        <v>1</v>
      </c>
      <c r="CM95" s="128" t="s">
        <v>86</v>
      </c>
    </row>
    <row r="96" spans="1:91" s="7" customFormat="1" ht="24.75" customHeight="1">
      <c r="A96" s="116" t="s">
        <v>80</v>
      </c>
      <c r="B96" s="117"/>
      <c r="C96" s="118"/>
      <c r="D96" s="119" t="s">
        <v>87</v>
      </c>
      <c r="E96" s="119"/>
      <c r="F96" s="119"/>
      <c r="G96" s="119"/>
      <c r="H96" s="119"/>
      <c r="I96" s="120"/>
      <c r="J96" s="119" t="s">
        <v>88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'2020-0003-2 - Plynovod'!J30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83</v>
      </c>
      <c r="AR96" s="123"/>
      <c r="AS96" s="129">
        <v>0</v>
      </c>
      <c r="AT96" s="130">
        <f>ROUND(SUM(AV96:AW96),2)</f>
        <v>0</v>
      </c>
      <c r="AU96" s="131">
        <f>'2020-0003-2 - Plynovod'!P118</f>
        <v>0</v>
      </c>
      <c r="AV96" s="130">
        <f>'2020-0003-2 - Plynovod'!J33</f>
        <v>0</v>
      </c>
      <c r="AW96" s="130">
        <f>'2020-0003-2 - Plynovod'!J34</f>
        <v>0</v>
      </c>
      <c r="AX96" s="130">
        <f>'2020-0003-2 - Plynovod'!J35</f>
        <v>0</v>
      </c>
      <c r="AY96" s="130">
        <f>'2020-0003-2 - Plynovod'!J36</f>
        <v>0</v>
      </c>
      <c r="AZ96" s="130">
        <f>'2020-0003-2 - Plynovod'!F33</f>
        <v>0</v>
      </c>
      <c r="BA96" s="130">
        <f>'2020-0003-2 - Plynovod'!F34</f>
        <v>0</v>
      </c>
      <c r="BB96" s="130">
        <f>'2020-0003-2 - Plynovod'!F35</f>
        <v>0</v>
      </c>
      <c r="BC96" s="130">
        <f>'2020-0003-2 - Plynovod'!F36</f>
        <v>0</v>
      </c>
      <c r="BD96" s="132">
        <f>'2020-0003-2 - Plynovod'!F37</f>
        <v>0</v>
      </c>
      <c r="BE96" s="7"/>
      <c r="BT96" s="128" t="s">
        <v>84</v>
      </c>
      <c r="BV96" s="128" t="s">
        <v>78</v>
      </c>
      <c r="BW96" s="128" t="s">
        <v>89</v>
      </c>
      <c r="BX96" s="128" t="s">
        <v>5</v>
      </c>
      <c r="CL96" s="128" t="s">
        <v>1</v>
      </c>
      <c r="CM96" s="128" t="s">
        <v>86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20-0003-1 - Vytápění'!C2" display="/"/>
    <hyperlink ref="A96" location="'2020-0003-2 - Plyn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85</v>
      </c>
    </row>
    <row r="3" spans="2:46" s="1" customFormat="1" ht="6.95" customHeight="1" hidden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86</v>
      </c>
    </row>
    <row r="4" spans="2:46" s="1" customFormat="1" ht="24.95" customHeight="1" hidden="1">
      <c r="B4" s="17"/>
      <c r="D4" s="137" t="s">
        <v>90</v>
      </c>
      <c r="I4" s="133"/>
      <c r="L4" s="17"/>
      <c r="M4" s="138" t="s">
        <v>10</v>
      </c>
      <c r="AT4" s="14" t="s">
        <v>4</v>
      </c>
    </row>
    <row r="5" spans="2:12" s="1" customFormat="1" ht="6.95" customHeight="1" hidden="1">
      <c r="B5" s="17"/>
      <c r="I5" s="133"/>
      <c r="L5" s="17"/>
    </row>
    <row r="6" spans="2:12" s="1" customFormat="1" ht="12" customHeight="1" hidden="1">
      <c r="B6" s="17"/>
      <c r="D6" s="139" t="s">
        <v>16</v>
      </c>
      <c r="I6" s="133"/>
      <c r="L6" s="17"/>
    </row>
    <row r="7" spans="2:12" s="1" customFormat="1" ht="23.25" customHeight="1" hidden="1">
      <c r="B7" s="17"/>
      <c r="E7" s="140" t="str">
        <f>'Rekapitulace stavby'!K6</f>
        <v>Rekonstrukce plynové kotelny vč. kompletní výměny kotelní technologie - Milíře č.p. 193</v>
      </c>
      <c r="F7" s="139"/>
      <c r="G7" s="139"/>
      <c r="H7" s="139"/>
      <c r="I7" s="133"/>
      <c r="L7" s="17"/>
    </row>
    <row r="8" spans="1:31" s="2" customFormat="1" ht="12" customHeight="1" hidden="1">
      <c r="A8" s="35"/>
      <c r="B8" s="41"/>
      <c r="C8" s="35"/>
      <c r="D8" s="139" t="s">
        <v>91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42" t="s">
        <v>92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3" t="s">
        <v>31</v>
      </c>
      <c r="F21" s="35"/>
      <c r="G21" s="35"/>
      <c r="H21" s="35"/>
      <c r="I21" s="144" t="s">
        <v>27</v>
      </c>
      <c r="J21" s="143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3" t="s">
        <v>34</v>
      </c>
      <c r="F24" s="35"/>
      <c r="G24" s="35"/>
      <c r="H24" s="35"/>
      <c r="I24" s="144" t="s">
        <v>27</v>
      </c>
      <c r="J24" s="143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53" t="s">
        <v>36</v>
      </c>
      <c r="E30" s="35"/>
      <c r="F30" s="35"/>
      <c r="G30" s="35"/>
      <c r="H30" s="35"/>
      <c r="I30" s="141"/>
      <c r="J30" s="154">
        <f>ROUND(J129,2)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55" t="s">
        <v>38</v>
      </c>
      <c r="G32" s="35"/>
      <c r="H32" s="35"/>
      <c r="I32" s="156" t="s">
        <v>37</v>
      </c>
      <c r="J32" s="155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7" t="s">
        <v>40</v>
      </c>
      <c r="E33" s="139" t="s">
        <v>41</v>
      </c>
      <c r="F33" s="158">
        <f>ROUND((SUM(BE129:BE319)),2)</f>
        <v>0</v>
      </c>
      <c r="G33" s="35"/>
      <c r="H33" s="35"/>
      <c r="I33" s="159">
        <v>0.21</v>
      </c>
      <c r="J33" s="158">
        <f>ROUND(((SUM(BE129:BE319))*I33),2)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9" t="s">
        <v>42</v>
      </c>
      <c r="F34" s="158">
        <f>ROUND((SUM(BF129:BF319)),2)</f>
        <v>0</v>
      </c>
      <c r="G34" s="35"/>
      <c r="H34" s="35"/>
      <c r="I34" s="159">
        <v>0.15</v>
      </c>
      <c r="J34" s="158">
        <f>ROUND(((SUM(BF129:BF319))*I34),2)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43</v>
      </c>
      <c r="F35" s="158">
        <f>ROUND((SUM(BG129:BG319)),2)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44</v>
      </c>
      <c r="F36" s="158">
        <f>ROUND((SUM(BH129:BH319)),2)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45</v>
      </c>
      <c r="F37" s="158">
        <f>ROUND((SUM(BI129:BI319)),2)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60"/>
      <c r="D39" s="161" t="s">
        <v>46</v>
      </c>
      <c r="E39" s="162"/>
      <c r="F39" s="162"/>
      <c r="G39" s="163" t="s">
        <v>47</v>
      </c>
      <c r="H39" s="164" t="s">
        <v>48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I41" s="133"/>
      <c r="L41" s="17"/>
    </row>
    <row r="42" spans="2:12" s="1" customFormat="1" ht="14.4" customHeight="1" hidden="1">
      <c r="B42" s="17"/>
      <c r="I42" s="133"/>
      <c r="L42" s="17"/>
    </row>
    <row r="43" spans="2:12" s="1" customFormat="1" ht="14.4" customHeight="1" hidden="1">
      <c r="B43" s="17"/>
      <c r="I43" s="133"/>
      <c r="L43" s="17"/>
    </row>
    <row r="44" spans="2:12" s="1" customFormat="1" ht="14.4" customHeight="1" hidden="1">
      <c r="B44" s="17"/>
      <c r="I44" s="133"/>
      <c r="L44" s="17"/>
    </row>
    <row r="45" spans="2:12" s="1" customFormat="1" ht="14.4" customHeight="1" hidden="1">
      <c r="B45" s="17"/>
      <c r="I45" s="133"/>
      <c r="L45" s="17"/>
    </row>
    <row r="46" spans="2:12" s="1" customFormat="1" ht="14.4" customHeight="1" hidden="1">
      <c r="B46" s="17"/>
      <c r="I46" s="133"/>
      <c r="L46" s="17"/>
    </row>
    <row r="47" spans="2:12" s="1" customFormat="1" ht="14.4" customHeight="1" hidden="1">
      <c r="B47" s="17"/>
      <c r="I47" s="133"/>
      <c r="L47" s="17"/>
    </row>
    <row r="48" spans="2:12" s="1" customFormat="1" ht="14.4" customHeight="1" hidden="1">
      <c r="B48" s="17"/>
      <c r="I48" s="133"/>
      <c r="L48" s="17"/>
    </row>
    <row r="49" spans="2:12" s="1" customFormat="1" ht="14.4" customHeight="1" hidden="1">
      <c r="B49" s="17"/>
      <c r="I49" s="133"/>
      <c r="L49" s="17"/>
    </row>
    <row r="50" spans="2:12" s="2" customFormat="1" ht="14.4" customHeight="1" hidden="1">
      <c r="B50" s="60"/>
      <c r="D50" s="168" t="s">
        <v>49</v>
      </c>
      <c r="E50" s="169"/>
      <c r="F50" s="169"/>
      <c r="G50" s="168" t="s">
        <v>50</v>
      </c>
      <c r="H50" s="169"/>
      <c r="I50" s="170"/>
      <c r="J50" s="169"/>
      <c r="K50" s="169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4"/>
      <c r="J61" s="175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8" t="s">
        <v>53</v>
      </c>
      <c r="E65" s="176"/>
      <c r="F65" s="176"/>
      <c r="G65" s="168" t="s">
        <v>54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4"/>
      <c r="J76" s="175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93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 hidden="1">
      <c r="A85" s="35"/>
      <c r="B85" s="36"/>
      <c r="C85" s="37"/>
      <c r="D85" s="37"/>
      <c r="E85" s="184" t="str">
        <f>E7</f>
        <v>Rekonstrukce plynové kotelny vč. kompletní výměny kotelní technologie - Milíře č.p. 193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91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2020/0003-1 - Vytápění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Milíře</v>
      </c>
      <c r="G89" s="37"/>
      <c r="H89" s="37"/>
      <c r="I89" s="144" t="s">
        <v>22</v>
      </c>
      <c r="J89" s="76" t="str">
        <f>IF(J12="","",J12)</f>
        <v>7. 1. 2020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30</v>
      </c>
      <c r="J91" s="33" t="str">
        <f>E21</f>
        <v>THERMOLUFT KT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Jan Štětka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85" t="s">
        <v>94</v>
      </c>
      <c r="D94" s="186"/>
      <c r="E94" s="186"/>
      <c r="F94" s="186"/>
      <c r="G94" s="186"/>
      <c r="H94" s="186"/>
      <c r="I94" s="187"/>
      <c r="J94" s="188" t="s">
        <v>95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89" t="s">
        <v>96</v>
      </c>
      <c r="D96" s="37"/>
      <c r="E96" s="37"/>
      <c r="F96" s="37"/>
      <c r="G96" s="37"/>
      <c r="H96" s="37"/>
      <c r="I96" s="141"/>
      <c r="J96" s="107">
        <f>J129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 hidden="1">
      <c r="A97" s="9"/>
      <c r="B97" s="190"/>
      <c r="C97" s="191"/>
      <c r="D97" s="192" t="s">
        <v>98</v>
      </c>
      <c r="E97" s="193"/>
      <c r="F97" s="193"/>
      <c r="G97" s="193"/>
      <c r="H97" s="193"/>
      <c r="I97" s="194"/>
      <c r="J97" s="195">
        <f>J130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7"/>
      <c r="C98" s="198"/>
      <c r="D98" s="199" t="s">
        <v>99</v>
      </c>
      <c r="E98" s="200"/>
      <c r="F98" s="200"/>
      <c r="G98" s="200"/>
      <c r="H98" s="200"/>
      <c r="I98" s="201"/>
      <c r="J98" s="202">
        <f>J131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97"/>
      <c r="C99" s="198"/>
      <c r="D99" s="199" t="s">
        <v>100</v>
      </c>
      <c r="E99" s="200"/>
      <c r="F99" s="200"/>
      <c r="G99" s="200"/>
      <c r="H99" s="200"/>
      <c r="I99" s="201"/>
      <c r="J99" s="202">
        <f>J151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97"/>
      <c r="C100" s="198"/>
      <c r="D100" s="199" t="s">
        <v>101</v>
      </c>
      <c r="E100" s="200"/>
      <c r="F100" s="200"/>
      <c r="G100" s="200"/>
      <c r="H100" s="200"/>
      <c r="I100" s="201"/>
      <c r="J100" s="202">
        <f>J167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97"/>
      <c r="C101" s="198"/>
      <c r="D101" s="199" t="s">
        <v>102</v>
      </c>
      <c r="E101" s="200"/>
      <c r="F101" s="200"/>
      <c r="G101" s="200"/>
      <c r="H101" s="200"/>
      <c r="I101" s="201"/>
      <c r="J101" s="202">
        <f>J187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 hidden="1">
      <c r="A102" s="10"/>
      <c r="B102" s="197"/>
      <c r="C102" s="198"/>
      <c r="D102" s="199" t="s">
        <v>103</v>
      </c>
      <c r="E102" s="200"/>
      <c r="F102" s="200"/>
      <c r="G102" s="200"/>
      <c r="H102" s="200"/>
      <c r="I102" s="201"/>
      <c r="J102" s="202">
        <f>J207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97"/>
      <c r="C103" s="198"/>
      <c r="D103" s="199" t="s">
        <v>104</v>
      </c>
      <c r="E103" s="200"/>
      <c r="F103" s="200"/>
      <c r="G103" s="200"/>
      <c r="H103" s="200"/>
      <c r="I103" s="201"/>
      <c r="J103" s="202">
        <f>J220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97"/>
      <c r="C104" s="198"/>
      <c r="D104" s="199" t="s">
        <v>105</v>
      </c>
      <c r="E104" s="200"/>
      <c r="F104" s="200"/>
      <c r="G104" s="200"/>
      <c r="H104" s="200"/>
      <c r="I104" s="201"/>
      <c r="J104" s="202">
        <f>J242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97"/>
      <c r="C105" s="198"/>
      <c r="D105" s="199" t="s">
        <v>106</v>
      </c>
      <c r="E105" s="200"/>
      <c r="F105" s="200"/>
      <c r="G105" s="200"/>
      <c r="H105" s="200"/>
      <c r="I105" s="201"/>
      <c r="J105" s="202">
        <f>J254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97"/>
      <c r="C106" s="198"/>
      <c r="D106" s="199" t="s">
        <v>107</v>
      </c>
      <c r="E106" s="200"/>
      <c r="F106" s="200"/>
      <c r="G106" s="200"/>
      <c r="H106" s="200"/>
      <c r="I106" s="201"/>
      <c r="J106" s="202">
        <f>J286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97"/>
      <c r="C107" s="198"/>
      <c r="D107" s="199" t="s">
        <v>108</v>
      </c>
      <c r="E107" s="200"/>
      <c r="F107" s="200"/>
      <c r="G107" s="200"/>
      <c r="H107" s="200"/>
      <c r="I107" s="201"/>
      <c r="J107" s="202">
        <f>J288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97"/>
      <c r="C108" s="198"/>
      <c r="D108" s="199" t="s">
        <v>109</v>
      </c>
      <c r="E108" s="200"/>
      <c r="F108" s="200"/>
      <c r="G108" s="200"/>
      <c r="H108" s="200"/>
      <c r="I108" s="201"/>
      <c r="J108" s="202">
        <f>J290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97"/>
      <c r="C109" s="198"/>
      <c r="D109" s="199" t="s">
        <v>110</v>
      </c>
      <c r="E109" s="200"/>
      <c r="F109" s="200"/>
      <c r="G109" s="200"/>
      <c r="H109" s="200"/>
      <c r="I109" s="201"/>
      <c r="J109" s="202">
        <f>J300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 hidden="1">
      <c r="A111" s="35"/>
      <c r="B111" s="63"/>
      <c r="C111" s="64"/>
      <c r="D111" s="64"/>
      <c r="E111" s="64"/>
      <c r="F111" s="64"/>
      <c r="G111" s="64"/>
      <c r="H111" s="64"/>
      <c r="I111" s="180"/>
      <c r="J111" s="64"/>
      <c r="K111" s="64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ht="12" hidden="1"/>
    <row r="113" ht="12" hidden="1"/>
    <row r="114" ht="12" hidden="1"/>
    <row r="115" spans="1:31" s="2" customFormat="1" ht="6.95" customHeight="1">
      <c r="A115" s="35"/>
      <c r="B115" s="65"/>
      <c r="C115" s="66"/>
      <c r="D115" s="66"/>
      <c r="E115" s="66"/>
      <c r="F115" s="66"/>
      <c r="G115" s="66"/>
      <c r="H115" s="66"/>
      <c r="I115" s="183"/>
      <c r="J115" s="66"/>
      <c r="K115" s="66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0" t="s">
        <v>111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3.25" customHeight="1">
      <c r="A119" s="35"/>
      <c r="B119" s="36"/>
      <c r="C119" s="37"/>
      <c r="D119" s="37"/>
      <c r="E119" s="184" t="str">
        <f>E7</f>
        <v>Rekonstrukce plynové kotelny vč. kompletní výměny kotelní technologie - Milíře č.p. 193</v>
      </c>
      <c r="F119" s="29"/>
      <c r="G119" s="29"/>
      <c r="H119" s="29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91</v>
      </c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73" t="str">
        <f>E9</f>
        <v>2020/0003-1 - Vytápění</v>
      </c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20</v>
      </c>
      <c r="D123" s="37"/>
      <c r="E123" s="37"/>
      <c r="F123" s="24" t="str">
        <f>F12</f>
        <v>Milíře</v>
      </c>
      <c r="G123" s="37"/>
      <c r="H123" s="37"/>
      <c r="I123" s="144" t="s">
        <v>22</v>
      </c>
      <c r="J123" s="76" t="str">
        <f>IF(J12="","",J12)</f>
        <v>7. 1. 2020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65" customHeight="1">
      <c r="A125" s="35"/>
      <c r="B125" s="36"/>
      <c r="C125" s="29" t="s">
        <v>24</v>
      </c>
      <c r="D125" s="37"/>
      <c r="E125" s="37"/>
      <c r="F125" s="24" t="str">
        <f>E15</f>
        <v xml:space="preserve"> </v>
      </c>
      <c r="G125" s="37"/>
      <c r="H125" s="37"/>
      <c r="I125" s="144" t="s">
        <v>30</v>
      </c>
      <c r="J125" s="33" t="str">
        <f>E21</f>
        <v>THERMOLUFT KT s.r.o.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28</v>
      </c>
      <c r="D126" s="37"/>
      <c r="E126" s="37"/>
      <c r="F126" s="24" t="str">
        <f>IF(E18="","",E18)</f>
        <v>Vyplň údaj</v>
      </c>
      <c r="G126" s="37"/>
      <c r="H126" s="37"/>
      <c r="I126" s="144" t="s">
        <v>33</v>
      </c>
      <c r="J126" s="33" t="str">
        <f>E24</f>
        <v>Jan Štětka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" customHeight="1">
      <c r="A127" s="35"/>
      <c r="B127" s="36"/>
      <c r="C127" s="37"/>
      <c r="D127" s="37"/>
      <c r="E127" s="37"/>
      <c r="F127" s="37"/>
      <c r="G127" s="37"/>
      <c r="H127" s="37"/>
      <c r="I127" s="141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204"/>
      <c r="B128" s="205"/>
      <c r="C128" s="206" t="s">
        <v>112</v>
      </c>
      <c r="D128" s="207" t="s">
        <v>61</v>
      </c>
      <c r="E128" s="207" t="s">
        <v>57</v>
      </c>
      <c r="F128" s="207" t="s">
        <v>58</v>
      </c>
      <c r="G128" s="207" t="s">
        <v>113</v>
      </c>
      <c r="H128" s="207" t="s">
        <v>114</v>
      </c>
      <c r="I128" s="208" t="s">
        <v>115</v>
      </c>
      <c r="J128" s="207" t="s">
        <v>95</v>
      </c>
      <c r="K128" s="209" t="s">
        <v>116</v>
      </c>
      <c r="L128" s="210"/>
      <c r="M128" s="97" t="s">
        <v>1</v>
      </c>
      <c r="N128" s="98" t="s">
        <v>40</v>
      </c>
      <c r="O128" s="98" t="s">
        <v>117</v>
      </c>
      <c r="P128" s="98" t="s">
        <v>118</v>
      </c>
      <c r="Q128" s="98" t="s">
        <v>119</v>
      </c>
      <c r="R128" s="98" t="s">
        <v>120</v>
      </c>
      <c r="S128" s="98" t="s">
        <v>121</v>
      </c>
      <c r="T128" s="99" t="s">
        <v>122</v>
      </c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</row>
    <row r="129" spans="1:63" s="2" customFormat="1" ht="22.8" customHeight="1">
      <c r="A129" s="35"/>
      <c r="B129" s="36"/>
      <c r="C129" s="104" t="s">
        <v>123</v>
      </c>
      <c r="D129" s="37"/>
      <c r="E129" s="37"/>
      <c r="F129" s="37"/>
      <c r="G129" s="37"/>
      <c r="H129" s="37"/>
      <c r="I129" s="141"/>
      <c r="J129" s="211">
        <f>BK129</f>
        <v>0</v>
      </c>
      <c r="K129" s="37"/>
      <c r="L129" s="41"/>
      <c r="M129" s="100"/>
      <c r="N129" s="212"/>
      <c r="O129" s="101"/>
      <c r="P129" s="213">
        <f>P130</f>
        <v>0</v>
      </c>
      <c r="Q129" s="101"/>
      <c r="R129" s="213">
        <f>R130</f>
        <v>2.79816</v>
      </c>
      <c r="S129" s="101"/>
      <c r="T129" s="214">
        <f>T130</f>
        <v>4.9594900000000015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75</v>
      </c>
      <c r="AU129" s="14" t="s">
        <v>97</v>
      </c>
      <c r="BK129" s="215">
        <f>BK130</f>
        <v>0</v>
      </c>
    </row>
    <row r="130" spans="1:63" s="12" customFormat="1" ht="25.9" customHeight="1">
      <c r="A130" s="12"/>
      <c r="B130" s="216"/>
      <c r="C130" s="217"/>
      <c r="D130" s="218" t="s">
        <v>75</v>
      </c>
      <c r="E130" s="219" t="s">
        <v>124</v>
      </c>
      <c r="F130" s="219" t="s">
        <v>125</v>
      </c>
      <c r="G130" s="217"/>
      <c r="H130" s="217"/>
      <c r="I130" s="220"/>
      <c r="J130" s="221">
        <f>BK130</f>
        <v>0</v>
      </c>
      <c r="K130" s="217"/>
      <c r="L130" s="222"/>
      <c r="M130" s="223"/>
      <c r="N130" s="224"/>
      <c r="O130" s="224"/>
      <c r="P130" s="225">
        <f>P131+P151+P167+P187+P220+P242+P254+P286+P288+P290+P300</f>
        <v>0</v>
      </c>
      <c r="Q130" s="224"/>
      <c r="R130" s="225">
        <f>R131+R151+R167+R187+R220+R242+R254+R286+R288+R290+R300</f>
        <v>2.79816</v>
      </c>
      <c r="S130" s="224"/>
      <c r="T130" s="226">
        <f>T131+T151+T167+T187+T220+T242+T254+T286+T288+T290+T300</f>
        <v>4.9594900000000015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7" t="s">
        <v>86</v>
      </c>
      <c r="AT130" s="228" t="s">
        <v>75</v>
      </c>
      <c r="AU130" s="228" t="s">
        <v>76</v>
      </c>
      <c r="AY130" s="227" t="s">
        <v>126</v>
      </c>
      <c r="BK130" s="229">
        <f>BK131+BK151+BK167+BK187+BK220+BK242+BK254+BK286+BK288+BK290+BK300</f>
        <v>0</v>
      </c>
    </row>
    <row r="131" spans="1:63" s="12" customFormat="1" ht="22.8" customHeight="1">
      <c r="A131" s="12"/>
      <c r="B131" s="216"/>
      <c r="C131" s="217"/>
      <c r="D131" s="218" t="s">
        <v>75</v>
      </c>
      <c r="E131" s="230" t="s">
        <v>127</v>
      </c>
      <c r="F131" s="230" t="s">
        <v>128</v>
      </c>
      <c r="G131" s="217"/>
      <c r="H131" s="217"/>
      <c r="I131" s="220"/>
      <c r="J131" s="231">
        <f>BK131</f>
        <v>0</v>
      </c>
      <c r="K131" s="217"/>
      <c r="L131" s="222"/>
      <c r="M131" s="223"/>
      <c r="N131" s="224"/>
      <c r="O131" s="224"/>
      <c r="P131" s="225">
        <f>SUM(P132:P150)</f>
        <v>0</v>
      </c>
      <c r="Q131" s="224"/>
      <c r="R131" s="225">
        <f>SUM(R132:R150)</f>
        <v>0.05105</v>
      </c>
      <c r="S131" s="224"/>
      <c r="T131" s="226">
        <f>SUM(T132:T150)</f>
        <v>4.9594900000000015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7" t="s">
        <v>86</v>
      </c>
      <c r="AT131" s="228" t="s">
        <v>75</v>
      </c>
      <c r="AU131" s="228" t="s">
        <v>84</v>
      </c>
      <c r="AY131" s="227" t="s">
        <v>126</v>
      </c>
      <c r="BK131" s="229">
        <f>SUM(BK132:BK150)</f>
        <v>0</v>
      </c>
    </row>
    <row r="132" spans="1:65" s="2" customFormat="1" ht="21.75" customHeight="1">
      <c r="A132" s="35"/>
      <c r="B132" s="36"/>
      <c r="C132" s="232" t="s">
        <v>84</v>
      </c>
      <c r="D132" s="232" t="s">
        <v>129</v>
      </c>
      <c r="E132" s="233" t="s">
        <v>130</v>
      </c>
      <c r="F132" s="234" t="s">
        <v>131</v>
      </c>
      <c r="G132" s="235" t="s">
        <v>132</v>
      </c>
      <c r="H132" s="236">
        <v>135</v>
      </c>
      <c r="I132" s="237"/>
      <c r="J132" s="238">
        <f>ROUND(I132*H132,2)</f>
        <v>0</v>
      </c>
      <c r="K132" s="234" t="s">
        <v>133</v>
      </c>
      <c r="L132" s="41"/>
      <c r="M132" s="239" t="s">
        <v>1</v>
      </c>
      <c r="N132" s="240" t="s">
        <v>41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0.00419</v>
      </c>
      <c r="T132" s="242">
        <f>S132*H132</f>
        <v>0.56565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134</v>
      </c>
      <c r="AT132" s="243" t="s">
        <v>129</v>
      </c>
      <c r="AU132" s="243" t="s">
        <v>86</v>
      </c>
      <c r="AY132" s="14" t="s">
        <v>126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84</v>
      </c>
      <c r="BK132" s="244">
        <f>ROUND(I132*H132,2)</f>
        <v>0</v>
      </c>
      <c r="BL132" s="14" t="s">
        <v>134</v>
      </c>
      <c r="BM132" s="243" t="s">
        <v>135</v>
      </c>
    </row>
    <row r="133" spans="1:65" s="2" customFormat="1" ht="21.75" customHeight="1">
      <c r="A133" s="35"/>
      <c r="B133" s="36"/>
      <c r="C133" s="232" t="s">
        <v>86</v>
      </c>
      <c r="D133" s="232" t="s">
        <v>129</v>
      </c>
      <c r="E133" s="233" t="s">
        <v>136</v>
      </c>
      <c r="F133" s="234" t="s">
        <v>137</v>
      </c>
      <c r="G133" s="235" t="s">
        <v>138</v>
      </c>
      <c r="H133" s="236">
        <v>3</v>
      </c>
      <c r="I133" s="237"/>
      <c r="J133" s="238">
        <f>ROUND(I133*H133,2)</f>
        <v>0</v>
      </c>
      <c r="K133" s="234" t="s">
        <v>133</v>
      </c>
      <c r="L133" s="41"/>
      <c r="M133" s="239" t="s">
        <v>1</v>
      </c>
      <c r="N133" s="240" t="s">
        <v>41</v>
      </c>
      <c r="O133" s="88"/>
      <c r="P133" s="241">
        <f>O133*H133</f>
        <v>0</v>
      </c>
      <c r="Q133" s="241">
        <v>0.00017</v>
      </c>
      <c r="R133" s="241">
        <f>Q133*H133</f>
        <v>0.00051</v>
      </c>
      <c r="S133" s="241">
        <v>0.54225</v>
      </c>
      <c r="T133" s="242">
        <f>S133*H133</f>
        <v>1.62675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134</v>
      </c>
      <c r="AT133" s="243" t="s">
        <v>129</v>
      </c>
      <c r="AU133" s="243" t="s">
        <v>86</v>
      </c>
      <c r="AY133" s="14" t="s">
        <v>126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84</v>
      </c>
      <c r="BK133" s="244">
        <f>ROUND(I133*H133,2)</f>
        <v>0</v>
      </c>
      <c r="BL133" s="14" t="s">
        <v>134</v>
      </c>
      <c r="BM133" s="243" t="s">
        <v>139</v>
      </c>
    </row>
    <row r="134" spans="1:65" s="2" customFormat="1" ht="21.75" customHeight="1">
      <c r="A134" s="35"/>
      <c r="B134" s="36"/>
      <c r="C134" s="232" t="s">
        <v>140</v>
      </c>
      <c r="D134" s="232" t="s">
        <v>129</v>
      </c>
      <c r="E134" s="233" t="s">
        <v>141</v>
      </c>
      <c r="F134" s="234" t="s">
        <v>142</v>
      </c>
      <c r="G134" s="235" t="s">
        <v>138</v>
      </c>
      <c r="H134" s="236">
        <v>3</v>
      </c>
      <c r="I134" s="237"/>
      <c r="J134" s="238">
        <f>ROUND(I134*H134,2)</f>
        <v>0</v>
      </c>
      <c r="K134" s="234" t="s">
        <v>133</v>
      </c>
      <c r="L134" s="41"/>
      <c r="M134" s="239" t="s">
        <v>1</v>
      </c>
      <c r="N134" s="240" t="s">
        <v>41</v>
      </c>
      <c r="O134" s="88"/>
      <c r="P134" s="241">
        <f>O134*H134</f>
        <v>0</v>
      </c>
      <c r="Q134" s="241">
        <v>0.0079</v>
      </c>
      <c r="R134" s="241">
        <f>Q134*H134</f>
        <v>0.023700000000000002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134</v>
      </c>
      <c r="AT134" s="243" t="s">
        <v>129</v>
      </c>
      <c r="AU134" s="243" t="s">
        <v>86</v>
      </c>
      <c r="AY134" s="14" t="s">
        <v>126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84</v>
      </c>
      <c r="BK134" s="244">
        <f>ROUND(I134*H134,2)</f>
        <v>0</v>
      </c>
      <c r="BL134" s="14" t="s">
        <v>134</v>
      </c>
      <c r="BM134" s="243" t="s">
        <v>143</v>
      </c>
    </row>
    <row r="135" spans="1:65" s="2" customFormat="1" ht="16.5" customHeight="1">
      <c r="A135" s="35"/>
      <c r="B135" s="36"/>
      <c r="C135" s="232" t="s">
        <v>144</v>
      </c>
      <c r="D135" s="232" t="s">
        <v>129</v>
      </c>
      <c r="E135" s="233" t="s">
        <v>145</v>
      </c>
      <c r="F135" s="234" t="s">
        <v>146</v>
      </c>
      <c r="G135" s="235" t="s">
        <v>132</v>
      </c>
      <c r="H135" s="236">
        <v>5</v>
      </c>
      <c r="I135" s="237"/>
      <c r="J135" s="238">
        <f>ROUND(I135*H135,2)</f>
        <v>0</v>
      </c>
      <c r="K135" s="234" t="s">
        <v>133</v>
      </c>
      <c r="L135" s="41"/>
      <c r="M135" s="239" t="s">
        <v>1</v>
      </c>
      <c r="N135" s="240" t="s">
        <v>41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0.09358</v>
      </c>
      <c r="T135" s="242">
        <f>S135*H135</f>
        <v>0.4679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134</v>
      </c>
      <c r="AT135" s="243" t="s">
        <v>129</v>
      </c>
      <c r="AU135" s="243" t="s">
        <v>86</v>
      </c>
      <c r="AY135" s="14" t="s">
        <v>126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84</v>
      </c>
      <c r="BK135" s="244">
        <f>ROUND(I135*H135,2)</f>
        <v>0</v>
      </c>
      <c r="BL135" s="14" t="s">
        <v>134</v>
      </c>
      <c r="BM135" s="243" t="s">
        <v>147</v>
      </c>
    </row>
    <row r="136" spans="1:65" s="2" customFormat="1" ht="21.75" customHeight="1">
      <c r="A136" s="35"/>
      <c r="B136" s="36"/>
      <c r="C136" s="232" t="s">
        <v>148</v>
      </c>
      <c r="D136" s="232" t="s">
        <v>129</v>
      </c>
      <c r="E136" s="233" t="s">
        <v>149</v>
      </c>
      <c r="F136" s="234" t="s">
        <v>150</v>
      </c>
      <c r="G136" s="235" t="s">
        <v>138</v>
      </c>
      <c r="H136" s="236">
        <v>2</v>
      </c>
      <c r="I136" s="237"/>
      <c r="J136" s="238">
        <f>ROUND(I136*H136,2)</f>
        <v>0</v>
      </c>
      <c r="K136" s="234" t="s">
        <v>133</v>
      </c>
      <c r="L136" s="41"/>
      <c r="M136" s="239" t="s">
        <v>1</v>
      </c>
      <c r="N136" s="240" t="s">
        <v>41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0.51196</v>
      </c>
      <c r="T136" s="242">
        <f>S136*H136</f>
        <v>1.02392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134</v>
      </c>
      <c r="AT136" s="243" t="s">
        <v>129</v>
      </c>
      <c r="AU136" s="243" t="s">
        <v>86</v>
      </c>
      <c r="AY136" s="14" t="s">
        <v>126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84</v>
      </c>
      <c r="BK136" s="244">
        <f>ROUND(I136*H136,2)</f>
        <v>0</v>
      </c>
      <c r="BL136" s="14" t="s">
        <v>134</v>
      </c>
      <c r="BM136" s="243" t="s">
        <v>151</v>
      </c>
    </row>
    <row r="137" spans="1:65" s="2" customFormat="1" ht="21.75" customHeight="1">
      <c r="A137" s="35"/>
      <c r="B137" s="36"/>
      <c r="C137" s="232" t="s">
        <v>152</v>
      </c>
      <c r="D137" s="232" t="s">
        <v>129</v>
      </c>
      <c r="E137" s="233" t="s">
        <v>153</v>
      </c>
      <c r="F137" s="234" t="s">
        <v>154</v>
      </c>
      <c r="G137" s="235" t="s">
        <v>138</v>
      </c>
      <c r="H137" s="236">
        <v>2</v>
      </c>
      <c r="I137" s="237"/>
      <c r="J137" s="238">
        <f>ROUND(I137*H137,2)</f>
        <v>0</v>
      </c>
      <c r="K137" s="234" t="s">
        <v>133</v>
      </c>
      <c r="L137" s="41"/>
      <c r="M137" s="239" t="s">
        <v>1</v>
      </c>
      <c r="N137" s="240" t="s">
        <v>41</v>
      </c>
      <c r="O137" s="88"/>
      <c r="P137" s="241">
        <f>O137*H137</f>
        <v>0</v>
      </c>
      <c r="Q137" s="241">
        <v>0.00608</v>
      </c>
      <c r="R137" s="241">
        <f>Q137*H137</f>
        <v>0.01216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134</v>
      </c>
      <c r="AT137" s="243" t="s">
        <v>129</v>
      </c>
      <c r="AU137" s="243" t="s">
        <v>86</v>
      </c>
      <c r="AY137" s="14" t="s">
        <v>126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84</v>
      </c>
      <c r="BK137" s="244">
        <f>ROUND(I137*H137,2)</f>
        <v>0</v>
      </c>
      <c r="BL137" s="14" t="s">
        <v>134</v>
      </c>
      <c r="BM137" s="243" t="s">
        <v>155</v>
      </c>
    </row>
    <row r="138" spans="1:65" s="2" customFormat="1" ht="16.5" customHeight="1">
      <c r="A138" s="35"/>
      <c r="B138" s="36"/>
      <c r="C138" s="232" t="s">
        <v>156</v>
      </c>
      <c r="D138" s="232" t="s">
        <v>129</v>
      </c>
      <c r="E138" s="233" t="s">
        <v>157</v>
      </c>
      <c r="F138" s="234" t="s">
        <v>158</v>
      </c>
      <c r="G138" s="235" t="s">
        <v>138</v>
      </c>
      <c r="H138" s="236">
        <v>2</v>
      </c>
      <c r="I138" s="237"/>
      <c r="J138" s="238">
        <f>ROUND(I138*H138,2)</f>
        <v>0</v>
      </c>
      <c r="K138" s="234" t="s">
        <v>133</v>
      </c>
      <c r="L138" s="41"/>
      <c r="M138" s="239" t="s">
        <v>1</v>
      </c>
      <c r="N138" s="240" t="s">
        <v>41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134</v>
      </c>
      <c r="AT138" s="243" t="s">
        <v>129</v>
      </c>
      <c r="AU138" s="243" t="s">
        <v>86</v>
      </c>
      <c r="AY138" s="14" t="s">
        <v>126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84</v>
      </c>
      <c r="BK138" s="244">
        <f>ROUND(I138*H138,2)</f>
        <v>0</v>
      </c>
      <c r="BL138" s="14" t="s">
        <v>134</v>
      </c>
      <c r="BM138" s="243" t="s">
        <v>159</v>
      </c>
    </row>
    <row r="139" spans="1:65" s="2" customFormat="1" ht="21.75" customHeight="1">
      <c r="A139" s="35"/>
      <c r="B139" s="36"/>
      <c r="C139" s="232" t="s">
        <v>160</v>
      </c>
      <c r="D139" s="232" t="s">
        <v>129</v>
      </c>
      <c r="E139" s="233" t="s">
        <v>161</v>
      </c>
      <c r="F139" s="234" t="s">
        <v>162</v>
      </c>
      <c r="G139" s="235" t="s">
        <v>138</v>
      </c>
      <c r="H139" s="236">
        <v>3</v>
      </c>
      <c r="I139" s="237"/>
      <c r="J139" s="238">
        <f>ROUND(I139*H139,2)</f>
        <v>0</v>
      </c>
      <c r="K139" s="234" t="s">
        <v>133</v>
      </c>
      <c r="L139" s="41"/>
      <c r="M139" s="239" t="s">
        <v>1</v>
      </c>
      <c r="N139" s="240" t="s">
        <v>41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0.06</v>
      </c>
      <c r="T139" s="242">
        <f>S139*H139</f>
        <v>0.18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134</v>
      </c>
      <c r="AT139" s="243" t="s">
        <v>129</v>
      </c>
      <c r="AU139" s="243" t="s">
        <v>86</v>
      </c>
      <c r="AY139" s="14" t="s">
        <v>126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84</v>
      </c>
      <c r="BK139" s="244">
        <f>ROUND(I139*H139,2)</f>
        <v>0</v>
      </c>
      <c r="BL139" s="14" t="s">
        <v>134</v>
      </c>
      <c r="BM139" s="243" t="s">
        <v>163</v>
      </c>
    </row>
    <row r="140" spans="1:65" s="2" customFormat="1" ht="16.5" customHeight="1">
      <c r="A140" s="35"/>
      <c r="B140" s="36"/>
      <c r="C140" s="232" t="s">
        <v>164</v>
      </c>
      <c r="D140" s="232" t="s">
        <v>129</v>
      </c>
      <c r="E140" s="233" t="s">
        <v>165</v>
      </c>
      <c r="F140" s="234" t="s">
        <v>166</v>
      </c>
      <c r="G140" s="235" t="s">
        <v>138</v>
      </c>
      <c r="H140" s="236">
        <v>6</v>
      </c>
      <c r="I140" s="237"/>
      <c r="J140" s="238">
        <f>ROUND(I140*H140,2)</f>
        <v>0</v>
      </c>
      <c r="K140" s="234" t="s">
        <v>133</v>
      </c>
      <c r="L140" s="41"/>
      <c r="M140" s="239" t="s">
        <v>1</v>
      </c>
      <c r="N140" s="240" t="s">
        <v>41</v>
      </c>
      <c r="O140" s="88"/>
      <c r="P140" s="241">
        <f>O140*H140</f>
        <v>0</v>
      </c>
      <c r="Q140" s="241">
        <v>7E-05</v>
      </c>
      <c r="R140" s="241">
        <f>Q140*H140</f>
        <v>0.00041999999999999996</v>
      </c>
      <c r="S140" s="241">
        <v>0.021</v>
      </c>
      <c r="T140" s="242">
        <f>S140*H140</f>
        <v>0.126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134</v>
      </c>
      <c r="AT140" s="243" t="s">
        <v>129</v>
      </c>
      <c r="AU140" s="243" t="s">
        <v>86</v>
      </c>
      <c r="AY140" s="14" t="s">
        <v>126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84</v>
      </c>
      <c r="BK140" s="244">
        <f>ROUND(I140*H140,2)</f>
        <v>0</v>
      </c>
      <c r="BL140" s="14" t="s">
        <v>134</v>
      </c>
      <c r="BM140" s="243" t="s">
        <v>167</v>
      </c>
    </row>
    <row r="141" spans="1:65" s="2" customFormat="1" ht="16.5" customHeight="1">
      <c r="A141" s="35"/>
      <c r="B141" s="36"/>
      <c r="C141" s="232" t="s">
        <v>168</v>
      </c>
      <c r="D141" s="232" t="s">
        <v>129</v>
      </c>
      <c r="E141" s="233" t="s">
        <v>169</v>
      </c>
      <c r="F141" s="234" t="s">
        <v>170</v>
      </c>
      <c r="G141" s="235" t="s">
        <v>132</v>
      </c>
      <c r="H141" s="236">
        <v>60</v>
      </c>
      <c r="I141" s="237"/>
      <c r="J141" s="238">
        <f>ROUND(I141*H141,2)</f>
        <v>0</v>
      </c>
      <c r="K141" s="234" t="s">
        <v>133</v>
      </c>
      <c r="L141" s="41"/>
      <c r="M141" s="239" t="s">
        <v>1</v>
      </c>
      <c r="N141" s="240" t="s">
        <v>41</v>
      </c>
      <c r="O141" s="88"/>
      <c r="P141" s="241">
        <f>O141*H141</f>
        <v>0</v>
      </c>
      <c r="Q141" s="241">
        <v>2E-05</v>
      </c>
      <c r="R141" s="241">
        <f>Q141*H141</f>
        <v>0.0012000000000000001</v>
      </c>
      <c r="S141" s="241">
        <v>0.0032</v>
      </c>
      <c r="T141" s="242">
        <f>S141*H141</f>
        <v>0.192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134</v>
      </c>
      <c r="AT141" s="243" t="s">
        <v>129</v>
      </c>
      <c r="AU141" s="243" t="s">
        <v>86</v>
      </c>
      <c r="AY141" s="14" t="s">
        <v>126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84</v>
      </c>
      <c r="BK141" s="244">
        <f>ROUND(I141*H141,2)</f>
        <v>0</v>
      </c>
      <c r="BL141" s="14" t="s">
        <v>134</v>
      </c>
      <c r="BM141" s="243" t="s">
        <v>171</v>
      </c>
    </row>
    <row r="142" spans="1:65" s="2" customFormat="1" ht="16.5" customHeight="1">
      <c r="A142" s="35"/>
      <c r="B142" s="36"/>
      <c r="C142" s="232" t="s">
        <v>172</v>
      </c>
      <c r="D142" s="232" t="s">
        <v>129</v>
      </c>
      <c r="E142" s="233" t="s">
        <v>173</v>
      </c>
      <c r="F142" s="234" t="s">
        <v>174</v>
      </c>
      <c r="G142" s="235" t="s">
        <v>132</v>
      </c>
      <c r="H142" s="236">
        <v>55</v>
      </c>
      <c r="I142" s="237"/>
      <c r="J142" s="238">
        <f>ROUND(I142*H142,2)</f>
        <v>0</v>
      </c>
      <c r="K142" s="234" t="s">
        <v>133</v>
      </c>
      <c r="L142" s="41"/>
      <c r="M142" s="239" t="s">
        <v>1</v>
      </c>
      <c r="N142" s="240" t="s">
        <v>41</v>
      </c>
      <c r="O142" s="88"/>
      <c r="P142" s="241">
        <f>O142*H142</f>
        <v>0</v>
      </c>
      <c r="Q142" s="241">
        <v>5E-05</v>
      </c>
      <c r="R142" s="241">
        <f>Q142*H142</f>
        <v>0.0027500000000000003</v>
      </c>
      <c r="S142" s="241">
        <v>0.00532</v>
      </c>
      <c r="T142" s="242">
        <f>S142*H142</f>
        <v>0.2926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134</v>
      </c>
      <c r="AT142" s="243" t="s">
        <v>129</v>
      </c>
      <c r="AU142" s="243" t="s">
        <v>86</v>
      </c>
      <c r="AY142" s="14" t="s">
        <v>126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84</v>
      </c>
      <c r="BK142" s="244">
        <f>ROUND(I142*H142,2)</f>
        <v>0</v>
      </c>
      <c r="BL142" s="14" t="s">
        <v>134</v>
      </c>
      <c r="BM142" s="243" t="s">
        <v>175</v>
      </c>
    </row>
    <row r="143" spans="1:65" s="2" customFormat="1" ht="16.5" customHeight="1">
      <c r="A143" s="35"/>
      <c r="B143" s="36"/>
      <c r="C143" s="232" t="s">
        <v>176</v>
      </c>
      <c r="D143" s="232" t="s">
        <v>129</v>
      </c>
      <c r="E143" s="233" t="s">
        <v>177</v>
      </c>
      <c r="F143" s="234" t="s">
        <v>178</v>
      </c>
      <c r="G143" s="235" t="s">
        <v>132</v>
      </c>
      <c r="H143" s="236">
        <v>20</v>
      </c>
      <c r="I143" s="237"/>
      <c r="J143" s="238">
        <f>ROUND(I143*H143,2)</f>
        <v>0</v>
      </c>
      <c r="K143" s="234" t="s">
        <v>133</v>
      </c>
      <c r="L143" s="41"/>
      <c r="M143" s="239" t="s">
        <v>1</v>
      </c>
      <c r="N143" s="240" t="s">
        <v>41</v>
      </c>
      <c r="O143" s="88"/>
      <c r="P143" s="241">
        <f>O143*H143</f>
        <v>0</v>
      </c>
      <c r="Q143" s="241">
        <v>6E-05</v>
      </c>
      <c r="R143" s="241">
        <f>Q143*H143</f>
        <v>0.0012000000000000001</v>
      </c>
      <c r="S143" s="241">
        <v>0.00841</v>
      </c>
      <c r="T143" s="242">
        <f>S143*H143</f>
        <v>0.16820000000000002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134</v>
      </c>
      <c r="AT143" s="243" t="s">
        <v>129</v>
      </c>
      <c r="AU143" s="243" t="s">
        <v>86</v>
      </c>
      <c r="AY143" s="14" t="s">
        <v>126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84</v>
      </c>
      <c r="BK143" s="244">
        <f>ROUND(I143*H143,2)</f>
        <v>0</v>
      </c>
      <c r="BL143" s="14" t="s">
        <v>134</v>
      </c>
      <c r="BM143" s="243" t="s">
        <v>179</v>
      </c>
    </row>
    <row r="144" spans="1:65" s="2" customFormat="1" ht="21.75" customHeight="1">
      <c r="A144" s="35"/>
      <c r="B144" s="36"/>
      <c r="C144" s="232" t="s">
        <v>180</v>
      </c>
      <c r="D144" s="232" t="s">
        <v>129</v>
      </c>
      <c r="E144" s="233" t="s">
        <v>181</v>
      </c>
      <c r="F144" s="234" t="s">
        <v>182</v>
      </c>
      <c r="G144" s="235" t="s">
        <v>138</v>
      </c>
      <c r="H144" s="236">
        <v>4</v>
      </c>
      <c r="I144" s="237"/>
      <c r="J144" s="238">
        <f>ROUND(I144*H144,2)</f>
        <v>0</v>
      </c>
      <c r="K144" s="234" t="s">
        <v>133</v>
      </c>
      <c r="L144" s="41"/>
      <c r="M144" s="239" t="s">
        <v>1</v>
      </c>
      <c r="N144" s="240" t="s">
        <v>41</v>
      </c>
      <c r="O144" s="88"/>
      <c r="P144" s="241">
        <f>O144*H144</f>
        <v>0</v>
      </c>
      <c r="Q144" s="241">
        <v>2E-05</v>
      </c>
      <c r="R144" s="241">
        <f>Q144*H144</f>
        <v>8E-05</v>
      </c>
      <c r="S144" s="241">
        <v>0.039</v>
      </c>
      <c r="T144" s="242">
        <f>S144*H144</f>
        <v>0.156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134</v>
      </c>
      <c r="AT144" s="243" t="s">
        <v>129</v>
      </c>
      <c r="AU144" s="243" t="s">
        <v>86</v>
      </c>
      <c r="AY144" s="14" t="s">
        <v>126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84</v>
      </c>
      <c r="BK144" s="244">
        <f>ROUND(I144*H144,2)</f>
        <v>0</v>
      </c>
      <c r="BL144" s="14" t="s">
        <v>134</v>
      </c>
      <c r="BM144" s="243" t="s">
        <v>183</v>
      </c>
    </row>
    <row r="145" spans="1:65" s="2" customFormat="1" ht="16.5" customHeight="1">
      <c r="A145" s="35"/>
      <c r="B145" s="36"/>
      <c r="C145" s="232" t="s">
        <v>184</v>
      </c>
      <c r="D145" s="232" t="s">
        <v>129</v>
      </c>
      <c r="E145" s="233" t="s">
        <v>185</v>
      </c>
      <c r="F145" s="234" t="s">
        <v>186</v>
      </c>
      <c r="G145" s="235" t="s">
        <v>138</v>
      </c>
      <c r="H145" s="236">
        <v>15</v>
      </c>
      <c r="I145" s="237"/>
      <c r="J145" s="238">
        <f>ROUND(I145*H145,2)</f>
        <v>0</v>
      </c>
      <c r="K145" s="234" t="s">
        <v>133</v>
      </c>
      <c r="L145" s="41"/>
      <c r="M145" s="239" t="s">
        <v>1</v>
      </c>
      <c r="N145" s="240" t="s">
        <v>41</v>
      </c>
      <c r="O145" s="88"/>
      <c r="P145" s="241">
        <f>O145*H145</f>
        <v>0</v>
      </c>
      <c r="Q145" s="241">
        <v>0.00017</v>
      </c>
      <c r="R145" s="241">
        <f>Q145*H145</f>
        <v>0.00255</v>
      </c>
      <c r="S145" s="241">
        <v>0.0022</v>
      </c>
      <c r="T145" s="242">
        <f>S145*H145</f>
        <v>0.033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134</v>
      </c>
      <c r="AT145" s="243" t="s">
        <v>129</v>
      </c>
      <c r="AU145" s="243" t="s">
        <v>86</v>
      </c>
      <c r="AY145" s="14" t="s">
        <v>126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84</v>
      </c>
      <c r="BK145" s="244">
        <f>ROUND(I145*H145,2)</f>
        <v>0</v>
      </c>
      <c r="BL145" s="14" t="s">
        <v>134</v>
      </c>
      <c r="BM145" s="243" t="s">
        <v>187</v>
      </c>
    </row>
    <row r="146" spans="1:65" s="2" customFormat="1" ht="16.5" customHeight="1">
      <c r="A146" s="35"/>
      <c r="B146" s="36"/>
      <c r="C146" s="232" t="s">
        <v>8</v>
      </c>
      <c r="D146" s="232" t="s">
        <v>129</v>
      </c>
      <c r="E146" s="233" t="s">
        <v>188</v>
      </c>
      <c r="F146" s="234" t="s">
        <v>189</v>
      </c>
      <c r="G146" s="235" t="s">
        <v>138</v>
      </c>
      <c r="H146" s="236">
        <v>30</v>
      </c>
      <c r="I146" s="237"/>
      <c r="J146" s="238">
        <f>ROUND(I146*H146,2)</f>
        <v>0</v>
      </c>
      <c r="K146" s="234" t="s">
        <v>133</v>
      </c>
      <c r="L146" s="41"/>
      <c r="M146" s="239" t="s">
        <v>1</v>
      </c>
      <c r="N146" s="240" t="s">
        <v>41</v>
      </c>
      <c r="O146" s="88"/>
      <c r="P146" s="241">
        <f>O146*H146</f>
        <v>0</v>
      </c>
      <c r="Q146" s="241">
        <v>0.00021</v>
      </c>
      <c r="R146" s="241">
        <f>Q146*H146</f>
        <v>0.0063</v>
      </c>
      <c r="S146" s="241">
        <v>0.0035</v>
      </c>
      <c r="T146" s="242">
        <f>S146*H146</f>
        <v>0.105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134</v>
      </c>
      <c r="AT146" s="243" t="s">
        <v>129</v>
      </c>
      <c r="AU146" s="243" t="s">
        <v>86</v>
      </c>
      <c r="AY146" s="14" t="s">
        <v>126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84</v>
      </c>
      <c r="BK146" s="244">
        <f>ROUND(I146*H146,2)</f>
        <v>0</v>
      </c>
      <c r="BL146" s="14" t="s">
        <v>134</v>
      </c>
      <c r="BM146" s="243" t="s">
        <v>190</v>
      </c>
    </row>
    <row r="147" spans="1:65" s="2" customFormat="1" ht="16.5" customHeight="1">
      <c r="A147" s="35"/>
      <c r="B147" s="36"/>
      <c r="C147" s="232" t="s">
        <v>134</v>
      </c>
      <c r="D147" s="232" t="s">
        <v>129</v>
      </c>
      <c r="E147" s="233" t="s">
        <v>191</v>
      </c>
      <c r="F147" s="234" t="s">
        <v>192</v>
      </c>
      <c r="G147" s="235" t="s">
        <v>138</v>
      </c>
      <c r="H147" s="236">
        <v>2</v>
      </c>
      <c r="I147" s="237"/>
      <c r="J147" s="238">
        <f>ROUND(I147*H147,2)</f>
        <v>0</v>
      </c>
      <c r="K147" s="234" t="s">
        <v>133</v>
      </c>
      <c r="L147" s="41"/>
      <c r="M147" s="239" t="s">
        <v>1</v>
      </c>
      <c r="N147" s="240" t="s">
        <v>41</v>
      </c>
      <c r="O147" s="88"/>
      <c r="P147" s="241">
        <f>O147*H147</f>
        <v>0</v>
      </c>
      <c r="Q147" s="241">
        <v>9E-05</v>
      </c>
      <c r="R147" s="241">
        <f>Q147*H147</f>
        <v>0.00018</v>
      </c>
      <c r="S147" s="241">
        <v>0.00151</v>
      </c>
      <c r="T147" s="242">
        <f>S147*H147</f>
        <v>0.00302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134</v>
      </c>
      <c r="AT147" s="243" t="s">
        <v>129</v>
      </c>
      <c r="AU147" s="243" t="s">
        <v>86</v>
      </c>
      <c r="AY147" s="14" t="s">
        <v>126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84</v>
      </c>
      <c r="BK147" s="244">
        <f>ROUND(I147*H147,2)</f>
        <v>0</v>
      </c>
      <c r="BL147" s="14" t="s">
        <v>134</v>
      </c>
      <c r="BM147" s="243" t="s">
        <v>193</v>
      </c>
    </row>
    <row r="148" spans="1:65" s="2" customFormat="1" ht="16.5" customHeight="1">
      <c r="A148" s="35"/>
      <c r="B148" s="36"/>
      <c r="C148" s="232" t="s">
        <v>194</v>
      </c>
      <c r="D148" s="232" t="s">
        <v>129</v>
      </c>
      <c r="E148" s="233" t="s">
        <v>195</v>
      </c>
      <c r="F148" s="234" t="s">
        <v>196</v>
      </c>
      <c r="G148" s="235" t="s">
        <v>132</v>
      </c>
      <c r="H148" s="236">
        <v>45</v>
      </c>
      <c r="I148" s="237"/>
      <c r="J148" s="238">
        <f>ROUND(I148*H148,2)</f>
        <v>0</v>
      </c>
      <c r="K148" s="234" t="s">
        <v>133</v>
      </c>
      <c r="L148" s="41"/>
      <c r="M148" s="239" t="s">
        <v>1</v>
      </c>
      <c r="N148" s="240" t="s">
        <v>41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0.00029</v>
      </c>
      <c r="T148" s="242">
        <f>S148*H148</f>
        <v>0.01305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134</v>
      </c>
      <c r="AT148" s="243" t="s">
        <v>129</v>
      </c>
      <c r="AU148" s="243" t="s">
        <v>86</v>
      </c>
      <c r="AY148" s="14" t="s">
        <v>126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84</v>
      </c>
      <c r="BK148" s="244">
        <f>ROUND(I148*H148,2)</f>
        <v>0</v>
      </c>
      <c r="BL148" s="14" t="s">
        <v>134</v>
      </c>
      <c r="BM148" s="243" t="s">
        <v>197</v>
      </c>
    </row>
    <row r="149" spans="1:65" s="2" customFormat="1" ht="16.5" customHeight="1">
      <c r="A149" s="35"/>
      <c r="B149" s="36"/>
      <c r="C149" s="232" t="s">
        <v>198</v>
      </c>
      <c r="D149" s="232" t="s">
        <v>129</v>
      </c>
      <c r="E149" s="233" t="s">
        <v>199</v>
      </c>
      <c r="F149" s="234" t="s">
        <v>200</v>
      </c>
      <c r="G149" s="235" t="s">
        <v>132</v>
      </c>
      <c r="H149" s="236">
        <v>20</v>
      </c>
      <c r="I149" s="237"/>
      <c r="J149" s="238">
        <f>ROUND(I149*H149,2)</f>
        <v>0</v>
      </c>
      <c r="K149" s="234" t="s">
        <v>133</v>
      </c>
      <c r="L149" s="41"/>
      <c r="M149" s="239" t="s">
        <v>1</v>
      </c>
      <c r="N149" s="240" t="s">
        <v>41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0.00032</v>
      </c>
      <c r="T149" s="242">
        <f>S149*H149</f>
        <v>0.0064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134</v>
      </c>
      <c r="AT149" s="243" t="s">
        <v>129</v>
      </c>
      <c r="AU149" s="243" t="s">
        <v>86</v>
      </c>
      <c r="AY149" s="14" t="s">
        <v>126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84</v>
      </c>
      <c r="BK149" s="244">
        <f>ROUND(I149*H149,2)</f>
        <v>0</v>
      </c>
      <c r="BL149" s="14" t="s">
        <v>134</v>
      </c>
      <c r="BM149" s="243" t="s">
        <v>201</v>
      </c>
    </row>
    <row r="150" spans="1:65" s="2" customFormat="1" ht="21.75" customHeight="1">
      <c r="A150" s="35"/>
      <c r="B150" s="36"/>
      <c r="C150" s="232" t="s">
        <v>202</v>
      </c>
      <c r="D150" s="232" t="s">
        <v>129</v>
      </c>
      <c r="E150" s="233" t="s">
        <v>203</v>
      </c>
      <c r="F150" s="234" t="s">
        <v>204</v>
      </c>
      <c r="G150" s="235" t="s">
        <v>205</v>
      </c>
      <c r="H150" s="236">
        <v>1.5</v>
      </c>
      <c r="I150" s="237"/>
      <c r="J150" s="238">
        <f>ROUND(I150*H150,2)</f>
        <v>0</v>
      </c>
      <c r="K150" s="234" t="s">
        <v>133</v>
      </c>
      <c r="L150" s="41"/>
      <c r="M150" s="239" t="s">
        <v>1</v>
      </c>
      <c r="N150" s="240" t="s">
        <v>41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134</v>
      </c>
      <c r="AT150" s="243" t="s">
        <v>129</v>
      </c>
      <c r="AU150" s="243" t="s">
        <v>86</v>
      </c>
      <c r="AY150" s="14" t="s">
        <v>126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84</v>
      </c>
      <c r="BK150" s="244">
        <f>ROUND(I150*H150,2)</f>
        <v>0</v>
      </c>
      <c r="BL150" s="14" t="s">
        <v>134</v>
      </c>
      <c r="BM150" s="243" t="s">
        <v>206</v>
      </c>
    </row>
    <row r="151" spans="1:63" s="12" customFormat="1" ht="22.8" customHeight="1">
      <c r="A151" s="12"/>
      <c r="B151" s="216"/>
      <c r="C151" s="217"/>
      <c r="D151" s="218" t="s">
        <v>75</v>
      </c>
      <c r="E151" s="230" t="s">
        <v>207</v>
      </c>
      <c r="F151" s="230" t="s">
        <v>208</v>
      </c>
      <c r="G151" s="217"/>
      <c r="H151" s="217"/>
      <c r="I151" s="220"/>
      <c r="J151" s="231">
        <f>BK151</f>
        <v>0</v>
      </c>
      <c r="K151" s="217"/>
      <c r="L151" s="222"/>
      <c r="M151" s="223"/>
      <c r="N151" s="224"/>
      <c r="O151" s="224"/>
      <c r="P151" s="225">
        <f>SUM(P152:P166)</f>
        <v>0</v>
      </c>
      <c r="Q151" s="224"/>
      <c r="R151" s="225">
        <f>SUM(R152:R166)</f>
        <v>0.13957</v>
      </c>
      <c r="S151" s="224"/>
      <c r="T151" s="226">
        <f>SUM(T152:T166)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7" t="s">
        <v>86</v>
      </c>
      <c r="AT151" s="228" t="s">
        <v>75</v>
      </c>
      <c r="AU151" s="228" t="s">
        <v>84</v>
      </c>
      <c r="AY151" s="227" t="s">
        <v>126</v>
      </c>
      <c r="BK151" s="229">
        <f>SUM(BK152:BK166)</f>
        <v>0</v>
      </c>
    </row>
    <row r="152" spans="1:65" s="2" customFormat="1" ht="21.75" customHeight="1">
      <c r="A152" s="35"/>
      <c r="B152" s="36"/>
      <c r="C152" s="232" t="s">
        <v>209</v>
      </c>
      <c r="D152" s="232" t="s">
        <v>129</v>
      </c>
      <c r="E152" s="233" t="s">
        <v>210</v>
      </c>
      <c r="F152" s="234" t="s">
        <v>211</v>
      </c>
      <c r="G152" s="235" t="s">
        <v>132</v>
      </c>
      <c r="H152" s="236">
        <v>120</v>
      </c>
      <c r="I152" s="237"/>
      <c r="J152" s="238">
        <f>ROUND(I152*H152,2)</f>
        <v>0</v>
      </c>
      <c r="K152" s="234" t="s">
        <v>133</v>
      </c>
      <c r="L152" s="41"/>
      <c r="M152" s="239" t="s">
        <v>1</v>
      </c>
      <c r="N152" s="240" t="s">
        <v>41</v>
      </c>
      <c r="O152" s="88"/>
      <c r="P152" s="241">
        <f>O152*H152</f>
        <v>0</v>
      </c>
      <c r="Q152" s="241">
        <v>9E-05</v>
      </c>
      <c r="R152" s="241">
        <f>Q152*H152</f>
        <v>0.0108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134</v>
      </c>
      <c r="AT152" s="243" t="s">
        <v>129</v>
      </c>
      <c r="AU152" s="243" t="s">
        <v>86</v>
      </c>
      <c r="AY152" s="14" t="s">
        <v>126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84</v>
      </c>
      <c r="BK152" s="244">
        <f>ROUND(I152*H152,2)</f>
        <v>0</v>
      </c>
      <c r="BL152" s="14" t="s">
        <v>134</v>
      </c>
      <c r="BM152" s="243" t="s">
        <v>212</v>
      </c>
    </row>
    <row r="153" spans="1:65" s="2" customFormat="1" ht="21.75" customHeight="1">
      <c r="A153" s="35"/>
      <c r="B153" s="36"/>
      <c r="C153" s="245" t="s">
        <v>7</v>
      </c>
      <c r="D153" s="245" t="s">
        <v>213</v>
      </c>
      <c r="E153" s="246" t="s">
        <v>214</v>
      </c>
      <c r="F153" s="247" t="s">
        <v>215</v>
      </c>
      <c r="G153" s="248" t="s">
        <v>132</v>
      </c>
      <c r="H153" s="249">
        <v>26</v>
      </c>
      <c r="I153" s="250"/>
      <c r="J153" s="251">
        <f>ROUND(I153*H153,2)</f>
        <v>0</v>
      </c>
      <c r="K153" s="247" t="s">
        <v>133</v>
      </c>
      <c r="L153" s="252"/>
      <c r="M153" s="253" t="s">
        <v>1</v>
      </c>
      <c r="N153" s="254" t="s">
        <v>41</v>
      </c>
      <c r="O153" s="88"/>
      <c r="P153" s="241">
        <f>O153*H153</f>
        <v>0</v>
      </c>
      <c r="Q153" s="241">
        <v>0.00059</v>
      </c>
      <c r="R153" s="241">
        <f>Q153*H153</f>
        <v>0.015340000000000001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216</v>
      </c>
      <c r="AT153" s="243" t="s">
        <v>213</v>
      </c>
      <c r="AU153" s="243" t="s">
        <v>86</v>
      </c>
      <c r="AY153" s="14" t="s">
        <v>126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84</v>
      </c>
      <c r="BK153" s="244">
        <f>ROUND(I153*H153,2)</f>
        <v>0</v>
      </c>
      <c r="BL153" s="14" t="s">
        <v>134</v>
      </c>
      <c r="BM153" s="243" t="s">
        <v>217</v>
      </c>
    </row>
    <row r="154" spans="1:65" s="2" customFormat="1" ht="21.75" customHeight="1">
      <c r="A154" s="35"/>
      <c r="B154" s="36"/>
      <c r="C154" s="245" t="s">
        <v>218</v>
      </c>
      <c r="D154" s="245" t="s">
        <v>213</v>
      </c>
      <c r="E154" s="246" t="s">
        <v>219</v>
      </c>
      <c r="F154" s="247" t="s">
        <v>220</v>
      </c>
      <c r="G154" s="248" t="s">
        <v>132</v>
      </c>
      <c r="H154" s="249">
        <v>26</v>
      </c>
      <c r="I154" s="250"/>
      <c r="J154" s="251">
        <f>ROUND(I154*H154,2)</f>
        <v>0</v>
      </c>
      <c r="K154" s="247" t="s">
        <v>133</v>
      </c>
      <c r="L154" s="252"/>
      <c r="M154" s="253" t="s">
        <v>1</v>
      </c>
      <c r="N154" s="254" t="s">
        <v>41</v>
      </c>
      <c r="O154" s="88"/>
      <c r="P154" s="241">
        <f>O154*H154</f>
        <v>0</v>
      </c>
      <c r="Q154" s="241">
        <v>0.00065</v>
      </c>
      <c r="R154" s="241">
        <f>Q154*H154</f>
        <v>0.0169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216</v>
      </c>
      <c r="AT154" s="243" t="s">
        <v>213</v>
      </c>
      <c r="AU154" s="243" t="s">
        <v>86</v>
      </c>
      <c r="AY154" s="14" t="s">
        <v>126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84</v>
      </c>
      <c r="BK154" s="244">
        <f>ROUND(I154*H154,2)</f>
        <v>0</v>
      </c>
      <c r="BL154" s="14" t="s">
        <v>134</v>
      </c>
      <c r="BM154" s="243" t="s">
        <v>221</v>
      </c>
    </row>
    <row r="155" spans="1:65" s="2" customFormat="1" ht="21.75" customHeight="1">
      <c r="A155" s="35"/>
      <c r="B155" s="36"/>
      <c r="C155" s="245" t="s">
        <v>222</v>
      </c>
      <c r="D155" s="245" t="s">
        <v>213</v>
      </c>
      <c r="E155" s="246" t="s">
        <v>223</v>
      </c>
      <c r="F155" s="247" t="s">
        <v>224</v>
      </c>
      <c r="G155" s="248" t="s">
        <v>132</v>
      </c>
      <c r="H155" s="249">
        <v>11</v>
      </c>
      <c r="I155" s="250"/>
      <c r="J155" s="251">
        <f>ROUND(I155*H155,2)</f>
        <v>0</v>
      </c>
      <c r="K155" s="247" t="s">
        <v>133</v>
      </c>
      <c r="L155" s="252"/>
      <c r="M155" s="253" t="s">
        <v>1</v>
      </c>
      <c r="N155" s="254" t="s">
        <v>41</v>
      </c>
      <c r="O155" s="88"/>
      <c r="P155" s="241">
        <f>O155*H155</f>
        <v>0</v>
      </c>
      <c r="Q155" s="241">
        <v>0.00072</v>
      </c>
      <c r="R155" s="241">
        <f>Q155*H155</f>
        <v>0.00792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216</v>
      </c>
      <c r="AT155" s="243" t="s">
        <v>213</v>
      </c>
      <c r="AU155" s="243" t="s">
        <v>86</v>
      </c>
      <c r="AY155" s="14" t="s">
        <v>126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84</v>
      </c>
      <c r="BK155" s="244">
        <f>ROUND(I155*H155,2)</f>
        <v>0</v>
      </c>
      <c r="BL155" s="14" t="s">
        <v>134</v>
      </c>
      <c r="BM155" s="243" t="s">
        <v>225</v>
      </c>
    </row>
    <row r="156" spans="1:65" s="2" customFormat="1" ht="21.75" customHeight="1">
      <c r="A156" s="35"/>
      <c r="B156" s="36"/>
      <c r="C156" s="245" t="s">
        <v>226</v>
      </c>
      <c r="D156" s="245" t="s">
        <v>213</v>
      </c>
      <c r="E156" s="246" t="s">
        <v>227</v>
      </c>
      <c r="F156" s="247" t="s">
        <v>228</v>
      </c>
      <c r="G156" s="248" t="s">
        <v>132</v>
      </c>
      <c r="H156" s="249">
        <v>30</v>
      </c>
      <c r="I156" s="250"/>
      <c r="J156" s="251">
        <f>ROUND(I156*H156,2)</f>
        <v>0</v>
      </c>
      <c r="K156" s="247" t="s">
        <v>133</v>
      </c>
      <c r="L156" s="252"/>
      <c r="M156" s="253" t="s">
        <v>1</v>
      </c>
      <c r="N156" s="254" t="s">
        <v>41</v>
      </c>
      <c r="O156" s="88"/>
      <c r="P156" s="241">
        <f>O156*H156</f>
        <v>0</v>
      </c>
      <c r="Q156" s="241">
        <v>0.00083</v>
      </c>
      <c r="R156" s="241">
        <f>Q156*H156</f>
        <v>0.0249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216</v>
      </c>
      <c r="AT156" s="243" t="s">
        <v>213</v>
      </c>
      <c r="AU156" s="243" t="s">
        <v>86</v>
      </c>
      <c r="AY156" s="14" t="s">
        <v>126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84</v>
      </c>
      <c r="BK156" s="244">
        <f>ROUND(I156*H156,2)</f>
        <v>0</v>
      </c>
      <c r="BL156" s="14" t="s">
        <v>134</v>
      </c>
      <c r="BM156" s="243" t="s">
        <v>229</v>
      </c>
    </row>
    <row r="157" spans="1:65" s="2" customFormat="1" ht="21.75" customHeight="1">
      <c r="A157" s="35"/>
      <c r="B157" s="36"/>
      <c r="C157" s="245" t="s">
        <v>230</v>
      </c>
      <c r="D157" s="245" t="s">
        <v>213</v>
      </c>
      <c r="E157" s="246" t="s">
        <v>231</v>
      </c>
      <c r="F157" s="247" t="s">
        <v>232</v>
      </c>
      <c r="G157" s="248" t="s">
        <v>132</v>
      </c>
      <c r="H157" s="249">
        <v>7</v>
      </c>
      <c r="I157" s="250"/>
      <c r="J157" s="251">
        <f>ROUND(I157*H157,2)</f>
        <v>0</v>
      </c>
      <c r="K157" s="247" t="s">
        <v>133</v>
      </c>
      <c r="L157" s="252"/>
      <c r="M157" s="253" t="s">
        <v>1</v>
      </c>
      <c r="N157" s="254" t="s">
        <v>41</v>
      </c>
      <c r="O157" s="88"/>
      <c r="P157" s="241">
        <f>O157*H157</f>
        <v>0</v>
      </c>
      <c r="Q157" s="241">
        <v>0.00139</v>
      </c>
      <c r="R157" s="241">
        <f>Q157*H157</f>
        <v>0.009729999999999999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216</v>
      </c>
      <c r="AT157" s="243" t="s">
        <v>213</v>
      </c>
      <c r="AU157" s="243" t="s">
        <v>86</v>
      </c>
      <c r="AY157" s="14" t="s">
        <v>126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84</v>
      </c>
      <c r="BK157" s="244">
        <f>ROUND(I157*H157,2)</f>
        <v>0</v>
      </c>
      <c r="BL157" s="14" t="s">
        <v>134</v>
      </c>
      <c r="BM157" s="243" t="s">
        <v>233</v>
      </c>
    </row>
    <row r="158" spans="1:65" s="2" customFormat="1" ht="21.75" customHeight="1">
      <c r="A158" s="35"/>
      <c r="B158" s="36"/>
      <c r="C158" s="245" t="s">
        <v>234</v>
      </c>
      <c r="D158" s="245" t="s">
        <v>213</v>
      </c>
      <c r="E158" s="246" t="s">
        <v>235</v>
      </c>
      <c r="F158" s="247" t="s">
        <v>236</v>
      </c>
      <c r="G158" s="248" t="s">
        <v>132</v>
      </c>
      <c r="H158" s="249">
        <v>20</v>
      </c>
      <c r="I158" s="250"/>
      <c r="J158" s="251">
        <f>ROUND(I158*H158,2)</f>
        <v>0</v>
      </c>
      <c r="K158" s="247" t="s">
        <v>133</v>
      </c>
      <c r="L158" s="252"/>
      <c r="M158" s="253" t="s">
        <v>1</v>
      </c>
      <c r="N158" s="254" t="s">
        <v>41</v>
      </c>
      <c r="O158" s="88"/>
      <c r="P158" s="241">
        <f>O158*H158</f>
        <v>0</v>
      </c>
      <c r="Q158" s="241">
        <v>0.00151</v>
      </c>
      <c r="R158" s="241">
        <f>Q158*H158</f>
        <v>0.0302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216</v>
      </c>
      <c r="AT158" s="243" t="s">
        <v>213</v>
      </c>
      <c r="AU158" s="243" t="s">
        <v>86</v>
      </c>
      <c r="AY158" s="14" t="s">
        <v>126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84</v>
      </c>
      <c r="BK158" s="244">
        <f>ROUND(I158*H158,2)</f>
        <v>0</v>
      </c>
      <c r="BL158" s="14" t="s">
        <v>134</v>
      </c>
      <c r="BM158" s="243" t="s">
        <v>237</v>
      </c>
    </row>
    <row r="159" spans="1:65" s="2" customFormat="1" ht="21.75" customHeight="1">
      <c r="A159" s="35"/>
      <c r="B159" s="36"/>
      <c r="C159" s="232" t="s">
        <v>238</v>
      </c>
      <c r="D159" s="232" t="s">
        <v>129</v>
      </c>
      <c r="E159" s="233" t="s">
        <v>239</v>
      </c>
      <c r="F159" s="234" t="s">
        <v>240</v>
      </c>
      <c r="G159" s="235" t="s">
        <v>132</v>
      </c>
      <c r="H159" s="236">
        <v>116</v>
      </c>
      <c r="I159" s="237"/>
      <c r="J159" s="238">
        <f>ROUND(I159*H159,2)</f>
        <v>0</v>
      </c>
      <c r="K159" s="234" t="s">
        <v>133</v>
      </c>
      <c r="L159" s="41"/>
      <c r="M159" s="239" t="s">
        <v>1</v>
      </c>
      <c r="N159" s="240" t="s">
        <v>41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134</v>
      </c>
      <c r="AT159" s="243" t="s">
        <v>129</v>
      </c>
      <c r="AU159" s="243" t="s">
        <v>86</v>
      </c>
      <c r="AY159" s="14" t="s">
        <v>126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84</v>
      </c>
      <c r="BK159" s="244">
        <f>ROUND(I159*H159,2)</f>
        <v>0</v>
      </c>
      <c r="BL159" s="14" t="s">
        <v>134</v>
      </c>
      <c r="BM159" s="243" t="s">
        <v>241</v>
      </c>
    </row>
    <row r="160" spans="1:65" s="2" customFormat="1" ht="21.75" customHeight="1">
      <c r="A160" s="35"/>
      <c r="B160" s="36"/>
      <c r="C160" s="245" t="s">
        <v>242</v>
      </c>
      <c r="D160" s="245" t="s">
        <v>213</v>
      </c>
      <c r="E160" s="246" t="s">
        <v>243</v>
      </c>
      <c r="F160" s="247" t="s">
        <v>244</v>
      </c>
      <c r="G160" s="248" t="s">
        <v>132</v>
      </c>
      <c r="H160" s="249">
        <v>21</v>
      </c>
      <c r="I160" s="250"/>
      <c r="J160" s="251">
        <f>ROUND(I160*H160,2)</f>
        <v>0</v>
      </c>
      <c r="K160" s="247" t="s">
        <v>133</v>
      </c>
      <c r="L160" s="252"/>
      <c r="M160" s="253" t="s">
        <v>1</v>
      </c>
      <c r="N160" s="254" t="s">
        <v>41</v>
      </c>
      <c r="O160" s="88"/>
      <c r="P160" s="241">
        <f>O160*H160</f>
        <v>0</v>
      </c>
      <c r="Q160" s="241">
        <v>9E-05</v>
      </c>
      <c r="R160" s="241">
        <f>Q160*H160</f>
        <v>0.0018900000000000002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216</v>
      </c>
      <c r="AT160" s="243" t="s">
        <v>213</v>
      </c>
      <c r="AU160" s="243" t="s">
        <v>86</v>
      </c>
      <c r="AY160" s="14" t="s">
        <v>126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84</v>
      </c>
      <c r="BK160" s="244">
        <f>ROUND(I160*H160,2)</f>
        <v>0</v>
      </c>
      <c r="BL160" s="14" t="s">
        <v>134</v>
      </c>
      <c r="BM160" s="243" t="s">
        <v>245</v>
      </c>
    </row>
    <row r="161" spans="1:65" s="2" customFormat="1" ht="21.75" customHeight="1">
      <c r="A161" s="35"/>
      <c r="B161" s="36"/>
      <c r="C161" s="245" t="s">
        <v>246</v>
      </c>
      <c r="D161" s="245" t="s">
        <v>213</v>
      </c>
      <c r="E161" s="246" t="s">
        <v>247</v>
      </c>
      <c r="F161" s="247" t="s">
        <v>248</v>
      </c>
      <c r="G161" s="248" t="s">
        <v>132</v>
      </c>
      <c r="H161" s="249">
        <v>21</v>
      </c>
      <c r="I161" s="250"/>
      <c r="J161" s="251">
        <f>ROUND(I161*H161,2)</f>
        <v>0</v>
      </c>
      <c r="K161" s="247" t="s">
        <v>1</v>
      </c>
      <c r="L161" s="252"/>
      <c r="M161" s="253" t="s">
        <v>1</v>
      </c>
      <c r="N161" s="254" t="s">
        <v>41</v>
      </c>
      <c r="O161" s="88"/>
      <c r="P161" s="241">
        <f>O161*H161</f>
        <v>0</v>
      </c>
      <c r="Q161" s="241">
        <v>0.00035</v>
      </c>
      <c r="R161" s="241">
        <f>Q161*H161</f>
        <v>0.00735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216</v>
      </c>
      <c r="AT161" s="243" t="s">
        <v>213</v>
      </c>
      <c r="AU161" s="243" t="s">
        <v>86</v>
      </c>
      <c r="AY161" s="14" t="s">
        <v>126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84</v>
      </c>
      <c r="BK161" s="244">
        <f>ROUND(I161*H161,2)</f>
        <v>0</v>
      </c>
      <c r="BL161" s="14" t="s">
        <v>134</v>
      </c>
      <c r="BM161" s="243" t="s">
        <v>249</v>
      </c>
    </row>
    <row r="162" spans="1:65" s="2" customFormat="1" ht="21.75" customHeight="1">
      <c r="A162" s="35"/>
      <c r="B162" s="36"/>
      <c r="C162" s="245" t="s">
        <v>250</v>
      </c>
      <c r="D162" s="245" t="s">
        <v>213</v>
      </c>
      <c r="E162" s="246" t="s">
        <v>251</v>
      </c>
      <c r="F162" s="247" t="s">
        <v>252</v>
      </c>
      <c r="G162" s="248" t="s">
        <v>132</v>
      </c>
      <c r="H162" s="249">
        <v>17</v>
      </c>
      <c r="I162" s="250"/>
      <c r="J162" s="251">
        <f>ROUND(I162*H162,2)</f>
        <v>0</v>
      </c>
      <c r="K162" s="247" t="s">
        <v>133</v>
      </c>
      <c r="L162" s="252"/>
      <c r="M162" s="253" t="s">
        <v>1</v>
      </c>
      <c r="N162" s="254" t="s">
        <v>41</v>
      </c>
      <c r="O162" s="88"/>
      <c r="P162" s="241">
        <f>O162*H162</f>
        <v>0</v>
      </c>
      <c r="Q162" s="241">
        <v>0.00014</v>
      </c>
      <c r="R162" s="241">
        <f>Q162*H162</f>
        <v>0.0023799999999999997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216</v>
      </c>
      <c r="AT162" s="243" t="s">
        <v>213</v>
      </c>
      <c r="AU162" s="243" t="s">
        <v>86</v>
      </c>
      <c r="AY162" s="14" t="s">
        <v>126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84</v>
      </c>
      <c r="BK162" s="244">
        <f>ROUND(I162*H162,2)</f>
        <v>0</v>
      </c>
      <c r="BL162" s="14" t="s">
        <v>134</v>
      </c>
      <c r="BM162" s="243" t="s">
        <v>253</v>
      </c>
    </row>
    <row r="163" spans="1:65" s="2" customFormat="1" ht="21.75" customHeight="1">
      <c r="A163" s="35"/>
      <c r="B163" s="36"/>
      <c r="C163" s="245" t="s">
        <v>254</v>
      </c>
      <c r="D163" s="245" t="s">
        <v>213</v>
      </c>
      <c r="E163" s="246" t="s">
        <v>255</v>
      </c>
      <c r="F163" s="247" t="s">
        <v>256</v>
      </c>
      <c r="G163" s="248" t="s">
        <v>132</v>
      </c>
      <c r="H163" s="249">
        <v>17</v>
      </c>
      <c r="I163" s="250"/>
      <c r="J163" s="251">
        <f>ROUND(I163*H163,2)</f>
        <v>0</v>
      </c>
      <c r="K163" s="247" t="s">
        <v>133</v>
      </c>
      <c r="L163" s="252"/>
      <c r="M163" s="253" t="s">
        <v>1</v>
      </c>
      <c r="N163" s="254" t="s">
        <v>41</v>
      </c>
      <c r="O163" s="88"/>
      <c r="P163" s="241">
        <f>O163*H163</f>
        <v>0</v>
      </c>
      <c r="Q163" s="241">
        <v>0.00028</v>
      </c>
      <c r="R163" s="241">
        <f>Q163*H163</f>
        <v>0.0047599999999999995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216</v>
      </c>
      <c r="AT163" s="243" t="s">
        <v>213</v>
      </c>
      <c r="AU163" s="243" t="s">
        <v>86</v>
      </c>
      <c r="AY163" s="14" t="s">
        <v>126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84</v>
      </c>
      <c r="BK163" s="244">
        <f>ROUND(I163*H163,2)</f>
        <v>0</v>
      </c>
      <c r="BL163" s="14" t="s">
        <v>134</v>
      </c>
      <c r="BM163" s="243" t="s">
        <v>257</v>
      </c>
    </row>
    <row r="164" spans="1:65" s="2" customFormat="1" ht="21.75" customHeight="1">
      <c r="A164" s="35"/>
      <c r="B164" s="36"/>
      <c r="C164" s="245" t="s">
        <v>216</v>
      </c>
      <c r="D164" s="245" t="s">
        <v>213</v>
      </c>
      <c r="E164" s="246" t="s">
        <v>258</v>
      </c>
      <c r="F164" s="247" t="s">
        <v>259</v>
      </c>
      <c r="G164" s="248" t="s">
        <v>132</v>
      </c>
      <c r="H164" s="249">
        <v>20</v>
      </c>
      <c r="I164" s="250"/>
      <c r="J164" s="251">
        <f>ROUND(I164*H164,2)</f>
        <v>0</v>
      </c>
      <c r="K164" s="247" t="s">
        <v>133</v>
      </c>
      <c r="L164" s="252"/>
      <c r="M164" s="253" t="s">
        <v>1</v>
      </c>
      <c r="N164" s="254" t="s">
        <v>41</v>
      </c>
      <c r="O164" s="88"/>
      <c r="P164" s="241">
        <f>O164*H164</f>
        <v>0</v>
      </c>
      <c r="Q164" s="241">
        <v>0.00013</v>
      </c>
      <c r="R164" s="241">
        <f>Q164*H164</f>
        <v>0.0026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216</v>
      </c>
      <c r="AT164" s="243" t="s">
        <v>213</v>
      </c>
      <c r="AU164" s="243" t="s">
        <v>86</v>
      </c>
      <c r="AY164" s="14" t="s">
        <v>126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84</v>
      </c>
      <c r="BK164" s="244">
        <f>ROUND(I164*H164,2)</f>
        <v>0</v>
      </c>
      <c r="BL164" s="14" t="s">
        <v>134</v>
      </c>
      <c r="BM164" s="243" t="s">
        <v>260</v>
      </c>
    </row>
    <row r="165" spans="1:65" s="2" customFormat="1" ht="21.75" customHeight="1">
      <c r="A165" s="35"/>
      <c r="B165" s="36"/>
      <c r="C165" s="245" t="s">
        <v>261</v>
      </c>
      <c r="D165" s="245" t="s">
        <v>213</v>
      </c>
      <c r="E165" s="246" t="s">
        <v>262</v>
      </c>
      <c r="F165" s="247" t="s">
        <v>263</v>
      </c>
      <c r="G165" s="248" t="s">
        <v>132</v>
      </c>
      <c r="H165" s="249">
        <v>20</v>
      </c>
      <c r="I165" s="250"/>
      <c r="J165" s="251">
        <f>ROUND(I165*H165,2)</f>
        <v>0</v>
      </c>
      <c r="K165" s="247" t="s">
        <v>133</v>
      </c>
      <c r="L165" s="252"/>
      <c r="M165" s="253" t="s">
        <v>1</v>
      </c>
      <c r="N165" s="254" t="s">
        <v>41</v>
      </c>
      <c r="O165" s="88"/>
      <c r="P165" s="241">
        <f>O165*H165</f>
        <v>0</v>
      </c>
      <c r="Q165" s="241">
        <v>0.00024</v>
      </c>
      <c r="R165" s="241">
        <f>Q165*H165</f>
        <v>0.0048000000000000004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216</v>
      </c>
      <c r="AT165" s="243" t="s">
        <v>213</v>
      </c>
      <c r="AU165" s="243" t="s">
        <v>86</v>
      </c>
      <c r="AY165" s="14" t="s">
        <v>126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84</v>
      </c>
      <c r="BK165" s="244">
        <f>ROUND(I165*H165,2)</f>
        <v>0</v>
      </c>
      <c r="BL165" s="14" t="s">
        <v>134</v>
      </c>
      <c r="BM165" s="243" t="s">
        <v>264</v>
      </c>
    </row>
    <row r="166" spans="1:65" s="2" customFormat="1" ht="21.75" customHeight="1">
      <c r="A166" s="35"/>
      <c r="B166" s="36"/>
      <c r="C166" s="232" t="s">
        <v>265</v>
      </c>
      <c r="D166" s="232" t="s">
        <v>129</v>
      </c>
      <c r="E166" s="233" t="s">
        <v>266</v>
      </c>
      <c r="F166" s="234" t="s">
        <v>267</v>
      </c>
      <c r="G166" s="235" t="s">
        <v>205</v>
      </c>
      <c r="H166" s="236">
        <v>0.14</v>
      </c>
      <c r="I166" s="237"/>
      <c r="J166" s="238">
        <f>ROUND(I166*H166,2)</f>
        <v>0</v>
      </c>
      <c r="K166" s="234" t="s">
        <v>133</v>
      </c>
      <c r="L166" s="41"/>
      <c r="M166" s="239" t="s">
        <v>1</v>
      </c>
      <c r="N166" s="240" t="s">
        <v>41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134</v>
      </c>
      <c r="AT166" s="243" t="s">
        <v>129</v>
      </c>
      <c r="AU166" s="243" t="s">
        <v>86</v>
      </c>
      <c r="AY166" s="14" t="s">
        <v>126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84</v>
      </c>
      <c r="BK166" s="244">
        <f>ROUND(I166*H166,2)</f>
        <v>0</v>
      </c>
      <c r="BL166" s="14" t="s">
        <v>134</v>
      </c>
      <c r="BM166" s="243" t="s">
        <v>268</v>
      </c>
    </row>
    <row r="167" spans="1:63" s="12" customFormat="1" ht="22.8" customHeight="1">
      <c r="A167" s="12"/>
      <c r="B167" s="216"/>
      <c r="C167" s="217"/>
      <c r="D167" s="218" t="s">
        <v>75</v>
      </c>
      <c r="E167" s="230" t="s">
        <v>269</v>
      </c>
      <c r="F167" s="230" t="s">
        <v>270</v>
      </c>
      <c r="G167" s="217"/>
      <c r="H167" s="217"/>
      <c r="I167" s="220"/>
      <c r="J167" s="231">
        <f>BK167</f>
        <v>0</v>
      </c>
      <c r="K167" s="217"/>
      <c r="L167" s="222"/>
      <c r="M167" s="223"/>
      <c r="N167" s="224"/>
      <c r="O167" s="224"/>
      <c r="P167" s="225">
        <f>SUM(P168:P186)</f>
        <v>0</v>
      </c>
      <c r="Q167" s="224"/>
      <c r="R167" s="225">
        <f>SUM(R168:R186)</f>
        <v>0.42806999999999995</v>
      </c>
      <c r="S167" s="224"/>
      <c r="T167" s="226">
        <f>SUM(T168:T186)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7" t="s">
        <v>86</v>
      </c>
      <c r="AT167" s="228" t="s">
        <v>75</v>
      </c>
      <c r="AU167" s="228" t="s">
        <v>84</v>
      </c>
      <c r="AY167" s="227" t="s">
        <v>126</v>
      </c>
      <c r="BK167" s="229">
        <f>SUM(BK168:BK186)</f>
        <v>0</v>
      </c>
    </row>
    <row r="168" spans="1:65" s="2" customFormat="1" ht="21.75" customHeight="1">
      <c r="A168" s="35"/>
      <c r="B168" s="36"/>
      <c r="C168" s="232" t="s">
        <v>271</v>
      </c>
      <c r="D168" s="232" t="s">
        <v>129</v>
      </c>
      <c r="E168" s="233" t="s">
        <v>272</v>
      </c>
      <c r="F168" s="234" t="s">
        <v>273</v>
      </c>
      <c r="G168" s="235" t="s">
        <v>138</v>
      </c>
      <c r="H168" s="236">
        <v>1</v>
      </c>
      <c r="I168" s="237"/>
      <c r="J168" s="238">
        <f>ROUND(I168*H168,2)</f>
        <v>0</v>
      </c>
      <c r="K168" s="234" t="s">
        <v>1</v>
      </c>
      <c r="L168" s="41"/>
      <c r="M168" s="239" t="s">
        <v>1</v>
      </c>
      <c r="N168" s="240" t="s">
        <v>41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134</v>
      </c>
      <c r="AT168" s="243" t="s">
        <v>129</v>
      </c>
      <c r="AU168" s="243" t="s">
        <v>86</v>
      </c>
      <c r="AY168" s="14" t="s">
        <v>126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84</v>
      </c>
      <c r="BK168" s="244">
        <f>ROUND(I168*H168,2)</f>
        <v>0</v>
      </c>
      <c r="BL168" s="14" t="s">
        <v>134</v>
      </c>
      <c r="BM168" s="243" t="s">
        <v>274</v>
      </c>
    </row>
    <row r="169" spans="1:65" s="2" customFormat="1" ht="16.5" customHeight="1">
      <c r="A169" s="35"/>
      <c r="B169" s="36"/>
      <c r="C169" s="232" t="s">
        <v>275</v>
      </c>
      <c r="D169" s="232" t="s">
        <v>129</v>
      </c>
      <c r="E169" s="233" t="s">
        <v>276</v>
      </c>
      <c r="F169" s="234" t="s">
        <v>277</v>
      </c>
      <c r="G169" s="235" t="s">
        <v>138</v>
      </c>
      <c r="H169" s="236">
        <v>1</v>
      </c>
      <c r="I169" s="237"/>
      <c r="J169" s="238">
        <f>ROUND(I169*H169,2)</f>
        <v>0</v>
      </c>
      <c r="K169" s="234" t="s">
        <v>1</v>
      </c>
      <c r="L169" s="41"/>
      <c r="M169" s="239" t="s">
        <v>1</v>
      </c>
      <c r="N169" s="240" t="s">
        <v>41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134</v>
      </c>
      <c r="AT169" s="243" t="s">
        <v>129</v>
      </c>
      <c r="AU169" s="243" t="s">
        <v>86</v>
      </c>
      <c r="AY169" s="14" t="s">
        <v>126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84</v>
      </c>
      <c r="BK169" s="244">
        <f>ROUND(I169*H169,2)</f>
        <v>0</v>
      </c>
      <c r="BL169" s="14" t="s">
        <v>134</v>
      </c>
      <c r="BM169" s="243" t="s">
        <v>278</v>
      </c>
    </row>
    <row r="170" spans="1:65" s="2" customFormat="1" ht="21.75" customHeight="1">
      <c r="A170" s="35"/>
      <c r="B170" s="36"/>
      <c r="C170" s="232" t="s">
        <v>279</v>
      </c>
      <c r="D170" s="232" t="s">
        <v>129</v>
      </c>
      <c r="E170" s="233" t="s">
        <v>280</v>
      </c>
      <c r="F170" s="234" t="s">
        <v>281</v>
      </c>
      <c r="G170" s="235" t="s">
        <v>132</v>
      </c>
      <c r="H170" s="236">
        <v>20</v>
      </c>
      <c r="I170" s="237"/>
      <c r="J170" s="238">
        <f>ROUND(I170*H170,2)</f>
        <v>0</v>
      </c>
      <c r="K170" s="234" t="s">
        <v>133</v>
      </c>
      <c r="L170" s="41"/>
      <c r="M170" s="239" t="s">
        <v>1</v>
      </c>
      <c r="N170" s="240" t="s">
        <v>41</v>
      </c>
      <c r="O170" s="88"/>
      <c r="P170" s="241">
        <f>O170*H170</f>
        <v>0</v>
      </c>
      <c r="Q170" s="241">
        <v>0.00144</v>
      </c>
      <c r="R170" s="241">
        <f>Q170*H170</f>
        <v>0.028800000000000003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134</v>
      </c>
      <c r="AT170" s="243" t="s">
        <v>129</v>
      </c>
      <c r="AU170" s="243" t="s">
        <v>86</v>
      </c>
      <c r="AY170" s="14" t="s">
        <v>126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84</v>
      </c>
      <c r="BK170" s="244">
        <f>ROUND(I170*H170,2)</f>
        <v>0</v>
      </c>
      <c r="BL170" s="14" t="s">
        <v>134</v>
      </c>
      <c r="BM170" s="243" t="s">
        <v>282</v>
      </c>
    </row>
    <row r="171" spans="1:65" s="2" customFormat="1" ht="21.75" customHeight="1">
      <c r="A171" s="35"/>
      <c r="B171" s="36"/>
      <c r="C171" s="232" t="s">
        <v>283</v>
      </c>
      <c r="D171" s="232" t="s">
        <v>129</v>
      </c>
      <c r="E171" s="233" t="s">
        <v>284</v>
      </c>
      <c r="F171" s="234" t="s">
        <v>285</v>
      </c>
      <c r="G171" s="235" t="s">
        <v>132</v>
      </c>
      <c r="H171" s="236">
        <v>17</v>
      </c>
      <c r="I171" s="237"/>
      <c r="J171" s="238">
        <f>ROUND(I171*H171,2)</f>
        <v>0</v>
      </c>
      <c r="K171" s="234" t="s">
        <v>133</v>
      </c>
      <c r="L171" s="41"/>
      <c r="M171" s="239" t="s">
        <v>1</v>
      </c>
      <c r="N171" s="240" t="s">
        <v>41</v>
      </c>
      <c r="O171" s="88"/>
      <c r="P171" s="241">
        <f>O171*H171</f>
        <v>0</v>
      </c>
      <c r="Q171" s="241">
        <v>0.00363</v>
      </c>
      <c r="R171" s="241">
        <f>Q171*H171</f>
        <v>0.06171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134</v>
      </c>
      <c r="AT171" s="243" t="s">
        <v>129</v>
      </c>
      <c r="AU171" s="243" t="s">
        <v>86</v>
      </c>
      <c r="AY171" s="14" t="s">
        <v>126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84</v>
      </c>
      <c r="BK171" s="244">
        <f>ROUND(I171*H171,2)</f>
        <v>0</v>
      </c>
      <c r="BL171" s="14" t="s">
        <v>134</v>
      </c>
      <c r="BM171" s="243" t="s">
        <v>286</v>
      </c>
    </row>
    <row r="172" spans="1:65" s="2" customFormat="1" ht="21.75" customHeight="1">
      <c r="A172" s="35"/>
      <c r="B172" s="36"/>
      <c r="C172" s="232" t="s">
        <v>287</v>
      </c>
      <c r="D172" s="232" t="s">
        <v>129</v>
      </c>
      <c r="E172" s="233" t="s">
        <v>288</v>
      </c>
      <c r="F172" s="234" t="s">
        <v>289</v>
      </c>
      <c r="G172" s="235" t="s">
        <v>132</v>
      </c>
      <c r="H172" s="236">
        <v>21</v>
      </c>
      <c r="I172" s="237"/>
      <c r="J172" s="238">
        <f>ROUND(I172*H172,2)</f>
        <v>0</v>
      </c>
      <c r="K172" s="234" t="s">
        <v>133</v>
      </c>
      <c r="L172" s="41"/>
      <c r="M172" s="239" t="s">
        <v>1</v>
      </c>
      <c r="N172" s="240" t="s">
        <v>41</v>
      </c>
      <c r="O172" s="88"/>
      <c r="P172" s="241">
        <f>O172*H172</f>
        <v>0</v>
      </c>
      <c r="Q172" s="241">
        <v>0.00614</v>
      </c>
      <c r="R172" s="241">
        <f>Q172*H172</f>
        <v>0.12894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134</v>
      </c>
      <c r="AT172" s="243" t="s">
        <v>129</v>
      </c>
      <c r="AU172" s="243" t="s">
        <v>86</v>
      </c>
      <c r="AY172" s="14" t="s">
        <v>126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84</v>
      </c>
      <c r="BK172" s="244">
        <f>ROUND(I172*H172,2)</f>
        <v>0</v>
      </c>
      <c r="BL172" s="14" t="s">
        <v>134</v>
      </c>
      <c r="BM172" s="243" t="s">
        <v>290</v>
      </c>
    </row>
    <row r="173" spans="1:65" s="2" customFormat="1" ht="16.5" customHeight="1">
      <c r="A173" s="35"/>
      <c r="B173" s="36"/>
      <c r="C173" s="232" t="s">
        <v>291</v>
      </c>
      <c r="D173" s="232" t="s">
        <v>129</v>
      </c>
      <c r="E173" s="233" t="s">
        <v>292</v>
      </c>
      <c r="F173" s="234" t="s">
        <v>293</v>
      </c>
      <c r="G173" s="235" t="s">
        <v>132</v>
      </c>
      <c r="H173" s="236">
        <v>22</v>
      </c>
      <c r="I173" s="237"/>
      <c r="J173" s="238">
        <f>ROUND(I173*H173,2)</f>
        <v>0</v>
      </c>
      <c r="K173" s="234" t="s">
        <v>294</v>
      </c>
      <c r="L173" s="41"/>
      <c r="M173" s="239" t="s">
        <v>1</v>
      </c>
      <c r="N173" s="240" t="s">
        <v>41</v>
      </c>
      <c r="O173" s="88"/>
      <c r="P173" s="241">
        <f>O173*H173</f>
        <v>0</v>
      </c>
      <c r="Q173" s="241">
        <v>0.00018</v>
      </c>
      <c r="R173" s="241">
        <f>Q173*H173</f>
        <v>0.00396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134</v>
      </c>
      <c r="AT173" s="243" t="s">
        <v>129</v>
      </c>
      <c r="AU173" s="243" t="s">
        <v>86</v>
      </c>
      <c r="AY173" s="14" t="s">
        <v>126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84</v>
      </c>
      <c r="BK173" s="244">
        <f>ROUND(I173*H173,2)</f>
        <v>0</v>
      </c>
      <c r="BL173" s="14" t="s">
        <v>134</v>
      </c>
      <c r="BM173" s="243" t="s">
        <v>295</v>
      </c>
    </row>
    <row r="174" spans="1:65" s="2" customFormat="1" ht="16.5" customHeight="1">
      <c r="A174" s="35"/>
      <c r="B174" s="36"/>
      <c r="C174" s="232" t="s">
        <v>296</v>
      </c>
      <c r="D174" s="232" t="s">
        <v>129</v>
      </c>
      <c r="E174" s="233" t="s">
        <v>297</v>
      </c>
      <c r="F174" s="234" t="s">
        <v>298</v>
      </c>
      <c r="G174" s="235" t="s">
        <v>132</v>
      </c>
      <c r="H174" s="236">
        <v>20</v>
      </c>
      <c r="I174" s="237"/>
      <c r="J174" s="238">
        <f>ROUND(I174*H174,2)</f>
        <v>0</v>
      </c>
      <c r="K174" s="234" t="s">
        <v>133</v>
      </c>
      <c r="L174" s="41"/>
      <c r="M174" s="239" t="s">
        <v>1</v>
      </c>
      <c r="N174" s="240" t="s">
        <v>41</v>
      </c>
      <c r="O174" s="88"/>
      <c r="P174" s="241">
        <f>O174*H174</f>
        <v>0</v>
      </c>
      <c r="Q174" s="241">
        <v>0.00242</v>
      </c>
      <c r="R174" s="241">
        <f>Q174*H174</f>
        <v>0.0484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134</v>
      </c>
      <c r="AT174" s="243" t="s">
        <v>129</v>
      </c>
      <c r="AU174" s="243" t="s">
        <v>86</v>
      </c>
      <c r="AY174" s="14" t="s">
        <v>126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84</v>
      </c>
      <c r="BK174" s="244">
        <f>ROUND(I174*H174,2)</f>
        <v>0</v>
      </c>
      <c r="BL174" s="14" t="s">
        <v>134</v>
      </c>
      <c r="BM174" s="243" t="s">
        <v>299</v>
      </c>
    </row>
    <row r="175" spans="1:65" s="2" customFormat="1" ht="16.5" customHeight="1">
      <c r="A175" s="35"/>
      <c r="B175" s="36"/>
      <c r="C175" s="232" t="s">
        <v>300</v>
      </c>
      <c r="D175" s="232" t="s">
        <v>129</v>
      </c>
      <c r="E175" s="233" t="s">
        <v>301</v>
      </c>
      <c r="F175" s="234" t="s">
        <v>302</v>
      </c>
      <c r="G175" s="235" t="s">
        <v>132</v>
      </c>
      <c r="H175" s="236">
        <v>13</v>
      </c>
      <c r="I175" s="237"/>
      <c r="J175" s="238">
        <f>ROUND(I175*H175,2)</f>
        <v>0</v>
      </c>
      <c r="K175" s="234" t="s">
        <v>133</v>
      </c>
      <c r="L175" s="41"/>
      <c r="M175" s="239" t="s">
        <v>1</v>
      </c>
      <c r="N175" s="240" t="s">
        <v>41</v>
      </c>
      <c r="O175" s="88"/>
      <c r="P175" s="241">
        <f>O175*H175</f>
        <v>0</v>
      </c>
      <c r="Q175" s="241">
        <v>0.00394</v>
      </c>
      <c r="R175" s="241">
        <f>Q175*H175</f>
        <v>0.05122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134</v>
      </c>
      <c r="AT175" s="243" t="s">
        <v>129</v>
      </c>
      <c r="AU175" s="243" t="s">
        <v>86</v>
      </c>
      <c r="AY175" s="14" t="s">
        <v>126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84</v>
      </c>
      <c r="BK175" s="244">
        <f>ROUND(I175*H175,2)</f>
        <v>0</v>
      </c>
      <c r="BL175" s="14" t="s">
        <v>134</v>
      </c>
      <c r="BM175" s="243" t="s">
        <v>303</v>
      </c>
    </row>
    <row r="176" spans="1:65" s="2" customFormat="1" ht="16.5" customHeight="1">
      <c r="A176" s="35"/>
      <c r="B176" s="36"/>
      <c r="C176" s="232" t="s">
        <v>304</v>
      </c>
      <c r="D176" s="232" t="s">
        <v>129</v>
      </c>
      <c r="E176" s="233" t="s">
        <v>305</v>
      </c>
      <c r="F176" s="234" t="s">
        <v>306</v>
      </c>
      <c r="G176" s="235" t="s">
        <v>132</v>
      </c>
      <c r="H176" s="236">
        <v>15</v>
      </c>
      <c r="I176" s="237"/>
      <c r="J176" s="238">
        <f>ROUND(I176*H176,2)</f>
        <v>0</v>
      </c>
      <c r="K176" s="234" t="s">
        <v>133</v>
      </c>
      <c r="L176" s="41"/>
      <c r="M176" s="239" t="s">
        <v>1</v>
      </c>
      <c r="N176" s="240" t="s">
        <v>41</v>
      </c>
      <c r="O176" s="88"/>
      <c r="P176" s="241">
        <f>O176*H176</f>
        <v>0</v>
      </c>
      <c r="Q176" s="241">
        <v>0.00434</v>
      </c>
      <c r="R176" s="241">
        <f>Q176*H176</f>
        <v>0.0651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134</v>
      </c>
      <c r="AT176" s="243" t="s">
        <v>129</v>
      </c>
      <c r="AU176" s="243" t="s">
        <v>86</v>
      </c>
      <c r="AY176" s="14" t="s">
        <v>126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84</v>
      </c>
      <c r="BK176" s="244">
        <f>ROUND(I176*H176,2)</f>
        <v>0</v>
      </c>
      <c r="BL176" s="14" t="s">
        <v>134</v>
      </c>
      <c r="BM176" s="243" t="s">
        <v>307</v>
      </c>
    </row>
    <row r="177" spans="1:65" s="2" customFormat="1" ht="21.75" customHeight="1">
      <c r="A177" s="35"/>
      <c r="B177" s="36"/>
      <c r="C177" s="232" t="s">
        <v>308</v>
      </c>
      <c r="D177" s="232" t="s">
        <v>129</v>
      </c>
      <c r="E177" s="233" t="s">
        <v>309</v>
      </c>
      <c r="F177" s="234" t="s">
        <v>310</v>
      </c>
      <c r="G177" s="235" t="s">
        <v>138</v>
      </c>
      <c r="H177" s="236">
        <v>2</v>
      </c>
      <c r="I177" s="237"/>
      <c r="J177" s="238">
        <f>ROUND(I177*H177,2)</f>
        <v>0</v>
      </c>
      <c r="K177" s="234" t="s">
        <v>133</v>
      </c>
      <c r="L177" s="41"/>
      <c r="M177" s="239" t="s">
        <v>1</v>
      </c>
      <c r="N177" s="240" t="s">
        <v>41</v>
      </c>
      <c r="O177" s="88"/>
      <c r="P177" s="241">
        <f>O177*H177</f>
        <v>0</v>
      </c>
      <c r="Q177" s="241">
        <v>0.00076</v>
      </c>
      <c r="R177" s="241">
        <f>Q177*H177</f>
        <v>0.00152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134</v>
      </c>
      <c r="AT177" s="243" t="s">
        <v>129</v>
      </c>
      <c r="AU177" s="243" t="s">
        <v>86</v>
      </c>
      <c r="AY177" s="14" t="s">
        <v>126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84</v>
      </c>
      <c r="BK177" s="244">
        <f>ROUND(I177*H177,2)</f>
        <v>0</v>
      </c>
      <c r="BL177" s="14" t="s">
        <v>134</v>
      </c>
      <c r="BM177" s="243" t="s">
        <v>311</v>
      </c>
    </row>
    <row r="178" spans="1:65" s="2" customFormat="1" ht="16.5" customHeight="1">
      <c r="A178" s="35"/>
      <c r="B178" s="36"/>
      <c r="C178" s="232" t="s">
        <v>312</v>
      </c>
      <c r="D178" s="232" t="s">
        <v>129</v>
      </c>
      <c r="E178" s="233" t="s">
        <v>313</v>
      </c>
      <c r="F178" s="234" t="s">
        <v>314</v>
      </c>
      <c r="G178" s="235" t="s">
        <v>138</v>
      </c>
      <c r="H178" s="236">
        <v>2</v>
      </c>
      <c r="I178" s="237"/>
      <c r="J178" s="238">
        <f>ROUND(I178*H178,2)</f>
        <v>0</v>
      </c>
      <c r="K178" s="234" t="s">
        <v>133</v>
      </c>
      <c r="L178" s="41"/>
      <c r="M178" s="239" t="s">
        <v>1</v>
      </c>
      <c r="N178" s="240" t="s">
        <v>41</v>
      </c>
      <c r="O178" s="88"/>
      <c r="P178" s="241">
        <f>O178*H178</f>
        <v>0</v>
      </c>
      <c r="Q178" s="241">
        <v>0.00041</v>
      </c>
      <c r="R178" s="241">
        <f>Q178*H178</f>
        <v>0.00082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134</v>
      </c>
      <c r="AT178" s="243" t="s">
        <v>129</v>
      </c>
      <c r="AU178" s="243" t="s">
        <v>86</v>
      </c>
      <c r="AY178" s="14" t="s">
        <v>126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84</v>
      </c>
      <c r="BK178" s="244">
        <f>ROUND(I178*H178,2)</f>
        <v>0</v>
      </c>
      <c r="BL178" s="14" t="s">
        <v>134</v>
      </c>
      <c r="BM178" s="243" t="s">
        <v>315</v>
      </c>
    </row>
    <row r="179" spans="1:65" s="2" customFormat="1" ht="16.5" customHeight="1">
      <c r="A179" s="35"/>
      <c r="B179" s="36"/>
      <c r="C179" s="232" t="s">
        <v>316</v>
      </c>
      <c r="D179" s="232" t="s">
        <v>129</v>
      </c>
      <c r="E179" s="233" t="s">
        <v>317</v>
      </c>
      <c r="F179" s="234" t="s">
        <v>318</v>
      </c>
      <c r="G179" s="235" t="s">
        <v>138</v>
      </c>
      <c r="H179" s="236">
        <v>8</v>
      </c>
      <c r="I179" s="237"/>
      <c r="J179" s="238">
        <f>ROUND(I179*H179,2)</f>
        <v>0</v>
      </c>
      <c r="K179" s="234" t="s">
        <v>133</v>
      </c>
      <c r="L179" s="41"/>
      <c r="M179" s="239" t="s">
        <v>1</v>
      </c>
      <c r="N179" s="240" t="s">
        <v>41</v>
      </c>
      <c r="O179" s="88"/>
      <c r="P179" s="241">
        <f>O179*H179</f>
        <v>0</v>
      </c>
      <c r="Q179" s="241">
        <v>0.0005</v>
      </c>
      <c r="R179" s="241">
        <f>Q179*H179</f>
        <v>0.004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134</v>
      </c>
      <c r="AT179" s="243" t="s">
        <v>129</v>
      </c>
      <c r="AU179" s="243" t="s">
        <v>86</v>
      </c>
      <c r="AY179" s="14" t="s">
        <v>126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84</v>
      </c>
      <c r="BK179" s="244">
        <f>ROUND(I179*H179,2)</f>
        <v>0</v>
      </c>
      <c r="BL179" s="14" t="s">
        <v>134</v>
      </c>
      <c r="BM179" s="243" t="s">
        <v>319</v>
      </c>
    </row>
    <row r="180" spans="1:65" s="2" customFormat="1" ht="16.5" customHeight="1">
      <c r="A180" s="35"/>
      <c r="B180" s="36"/>
      <c r="C180" s="232" t="s">
        <v>320</v>
      </c>
      <c r="D180" s="232" t="s">
        <v>129</v>
      </c>
      <c r="E180" s="233" t="s">
        <v>321</v>
      </c>
      <c r="F180" s="234" t="s">
        <v>322</v>
      </c>
      <c r="G180" s="235" t="s">
        <v>138</v>
      </c>
      <c r="H180" s="236">
        <v>5</v>
      </c>
      <c r="I180" s="237"/>
      <c r="J180" s="238">
        <f>ROUND(I180*H180,2)</f>
        <v>0</v>
      </c>
      <c r="K180" s="234" t="s">
        <v>133</v>
      </c>
      <c r="L180" s="41"/>
      <c r="M180" s="239" t="s">
        <v>1</v>
      </c>
      <c r="N180" s="240" t="s">
        <v>41</v>
      </c>
      <c r="O180" s="88"/>
      <c r="P180" s="241">
        <f>O180*H180</f>
        <v>0</v>
      </c>
      <c r="Q180" s="241">
        <v>0.00168</v>
      </c>
      <c r="R180" s="241">
        <f>Q180*H180</f>
        <v>0.008400000000000001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134</v>
      </c>
      <c r="AT180" s="243" t="s">
        <v>129</v>
      </c>
      <c r="AU180" s="243" t="s">
        <v>86</v>
      </c>
      <c r="AY180" s="14" t="s">
        <v>126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84</v>
      </c>
      <c r="BK180" s="244">
        <f>ROUND(I180*H180,2)</f>
        <v>0</v>
      </c>
      <c r="BL180" s="14" t="s">
        <v>134</v>
      </c>
      <c r="BM180" s="243" t="s">
        <v>323</v>
      </c>
    </row>
    <row r="181" spans="1:65" s="2" customFormat="1" ht="16.5" customHeight="1">
      <c r="A181" s="35"/>
      <c r="B181" s="36"/>
      <c r="C181" s="232" t="s">
        <v>324</v>
      </c>
      <c r="D181" s="232" t="s">
        <v>129</v>
      </c>
      <c r="E181" s="233" t="s">
        <v>325</v>
      </c>
      <c r="F181" s="234" t="s">
        <v>326</v>
      </c>
      <c r="G181" s="235" t="s">
        <v>138</v>
      </c>
      <c r="H181" s="236">
        <v>2</v>
      </c>
      <c r="I181" s="237"/>
      <c r="J181" s="238">
        <f>ROUND(I181*H181,2)</f>
        <v>0</v>
      </c>
      <c r="K181" s="234" t="s">
        <v>133</v>
      </c>
      <c r="L181" s="41"/>
      <c r="M181" s="239" t="s">
        <v>1</v>
      </c>
      <c r="N181" s="240" t="s">
        <v>41</v>
      </c>
      <c r="O181" s="88"/>
      <c r="P181" s="241">
        <f>O181*H181</f>
        <v>0</v>
      </c>
      <c r="Q181" s="241">
        <v>0.00031</v>
      </c>
      <c r="R181" s="241">
        <f>Q181*H181</f>
        <v>0.00062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134</v>
      </c>
      <c r="AT181" s="243" t="s">
        <v>129</v>
      </c>
      <c r="AU181" s="243" t="s">
        <v>86</v>
      </c>
      <c r="AY181" s="14" t="s">
        <v>126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84</v>
      </c>
      <c r="BK181" s="244">
        <f>ROUND(I181*H181,2)</f>
        <v>0</v>
      </c>
      <c r="BL181" s="14" t="s">
        <v>134</v>
      </c>
      <c r="BM181" s="243" t="s">
        <v>327</v>
      </c>
    </row>
    <row r="182" spans="1:65" s="2" customFormat="1" ht="21.75" customHeight="1">
      <c r="A182" s="35"/>
      <c r="B182" s="36"/>
      <c r="C182" s="232" t="s">
        <v>328</v>
      </c>
      <c r="D182" s="232" t="s">
        <v>129</v>
      </c>
      <c r="E182" s="233" t="s">
        <v>329</v>
      </c>
      <c r="F182" s="234" t="s">
        <v>330</v>
      </c>
      <c r="G182" s="235" t="s">
        <v>132</v>
      </c>
      <c r="H182" s="236">
        <v>58</v>
      </c>
      <c r="I182" s="237"/>
      <c r="J182" s="238">
        <f>ROUND(I182*H182,2)</f>
        <v>0</v>
      </c>
      <c r="K182" s="234" t="s">
        <v>133</v>
      </c>
      <c r="L182" s="41"/>
      <c r="M182" s="239" t="s">
        <v>1</v>
      </c>
      <c r="N182" s="240" t="s">
        <v>41</v>
      </c>
      <c r="O182" s="88"/>
      <c r="P182" s="241">
        <f>O182*H182</f>
        <v>0</v>
      </c>
      <c r="Q182" s="241">
        <v>0.0004</v>
      </c>
      <c r="R182" s="241">
        <f>Q182*H182</f>
        <v>0.023200000000000002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134</v>
      </c>
      <c r="AT182" s="243" t="s">
        <v>129</v>
      </c>
      <c r="AU182" s="243" t="s">
        <v>86</v>
      </c>
      <c r="AY182" s="14" t="s">
        <v>126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84</v>
      </c>
      <c r="BK182" s="244">
        <f>ROUND(I182*H182,2)</f>
        <v>0</v>
      </c>
      <c r="BL182" s="14" t="s">
        <v>134</v>
      </c>
      <c r="BM182" s="243" t="s">
        <v>331</v>
      </c>
    </row>
    <row r="183" spans="1:65" s="2" customFormat="1" ht="16.5" customHeight="1">
      <c r="A183" s="35"/>
      <c r="B183" s="36"/>
      <c r="C183" s="232" t="s">
        <v>332</v>
      </c>
      <c r="D183" s="232" t="s">
        <v>129</v>
      </c>
      <c r="E183" s="233" t="s">
        <v>333</v>
      </c>
      <c r="F183" s="234" t="s">
        <v>334</v>
      </c>
      <c r="G183" s="235" t="s">
        <v>132</v>
      </c>
      <c r="H183" s="236">
        <v>58</v>
      </c>
      <c r="I183" s="237"/>
      <c r="J183" s="238">
        <f>ROUND(I183*H183,2)</f>
        <v>0</v>
      </c>
      <c r="K183" s="234" t="s">
        <v>133</v>
      </c>
      <c r="L183" s="41"/>
      <c r="M183" s="239" t="s">
        <v>1</v>
      </c>
      <c r="N183" s="240" t="s">
        <v>41</v>
      </c>
      <c r="O183" s="88"/>
      <c r="P183" s="241">
        <f>O183*H183</f>
        <v>0</v>
      </c>
      <c r="Q183" s="241">
        <v>1E-05</v>
      </c>
      <c r="R183" s="241">
        <f>Q183*H183</f>
        <v>0.00058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134</v>
      </c>
      <c r="AT183" s="243" t="s">
        <v>129</v>
      </c>
      <c r="AU183" s="243" t="s">
        <v>86</v>
      </c>
      <c r="AY183" s="14" t="s">
        <v>126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84</v>
      </c>
      <c r="BK183" s="244">
        <f>ROUND(I183*H183,2)</f>
        <v>0</v>
      </c>
      <c r="BL183" s="14" t="s">
        <v>134</v>
      </c>
      <c r="BM183" s="243" t="s">
        <v>335</v>
      </c>
    </row>
    <row r="184" spans="1:65" s="2" customFormat="1" ht="21.75" customHeight="1">
      <c r="A184" s="35"/>
      <c r="B184" s="36"/>
      <c r="C184" s="232" t="s">
        <v>336</v>
      </c>
      <c r="D184" s="232" t="s">
        <v>129</v>
      </c>
      <c r="E184" s="233" t="s">
        <v>337</v>
      </c>
      <c r="F184" s="234" t="s">
        <v>338</v>
      </c>
      <c r="G184" s="235" t="s">
        <v>138</v>
      </c>
      <c r="H184" s="236">
        <v>2</v>
      </c>
      <c r="I184" s="237"/>
      <c r="J184" s="238">
        <f>ROUND(I184*H184,2)</f>
        <v>0</v>
      </c>
      <c r="K184" s="234" t="s">
        <v>1</v>
      </c>
      <c r="L184" s="41"/>
      <c r="M184" s="239" t="s">
        <v>1</v>
      </c>
      <c r="N184" s="240" t="s">
        <v>41</v>
      </c>
      <c r="O184" s="88"/>
      <c r="P184" s="241">
        <f>O184*H184</f>
        <v>0</v>
      </c>
      <c r="Q184" s="241">
        <v>0.00018</v>
      </c>
      <c r="R184" s="241">
        <f>Q184*H184</f>
        <v>0.00036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134</v>
      </c>
      <c r="AT184" s="243" t="s">
        <v>129</v>
      </c>
      <c r="AU184" s="243" t="s">
        <v>86</v>
      </c>
      <c r="AY184" s="14" t="s">
        <v>126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84</v>
      </c>
      <c r="BK184" s="244">
        <f>ROUND(I184*H184,2)</f>
        <v>0</v>
      </c>
      <c r="BL184" s="14" t="s">
        <v>134</v>
      </c>
      <c r="BM184" s="243" t="s">
        <v>339</v>
      </c>
    </row>
    <row r="185" spans="1:65" s="2" customFormat="1" ht="21.75" customHeight="1">
      <c r="A185" s="35"/>
      <c r="B185" s="36"/>
      <c r="C185" s="232" t="s">
        <v>340</v>
      </c>
      <c r="D185" s="232" t="s">
        <v>129</v>
      </c>
      <c r="E185" s="233" t="s">
        <v>341</v>
      </c>
      <c r="F185" s="234" t="s">
        <v>342</v>
      </c>
      <c r="G185" s="235" t="s">
        <v>138</v>
      </c>
      <c r="H185" s="236">
        <v>2</v>
      </c>
      <c r="I185" s="237"/>
      <c r="J185" s="238">
        <f>ROUND(I185*H185,2)</f>
        <v>0</v>
      </c>
      <c r="K185" s="234" t="s">
        <v>1</v>
      </c>
      <c r="L185" s="41"/>
      <c r="M185" s="239" t="s">
        <v>1</v>
      </c>
      <c r="N185" s="240" t="s">
        <v>41</v>
      </c>
      <c r="O185" s="88"/>
      <c r="P185" s="241">
        <f>O185*H185</f>
        <v>0</v>
      </c>
      <c r="Q185" s="241">
        <v>0.00022</v>
      </c>
      <c r="R185" s="241">
        <f>Q185*H185</f>
        <v>0.00044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134</v>
      </c>
      <c r="AT185" s="243" t="s">
        <v>129</v>
      </c>
      <c r="AU185" s="243" t="s">
        <v>86</v>
      </c>
      <c r="AY185" s="14" t="s">
        <v>126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84</v>
      </c>
      <c r="BK185" s="244">
        <f>ROUND(I185*H185,2)</f>
        <v>0</v>
      </c>
      <c r="BL185" s="14" t="s">
        <v>134</v>
      </c>
      <c r="BM185" s="243" t="s">
        <v>343</v>
      </c>
    </row>
    <row r="186" spans="1:65" s="2" customFormat="1" ht="21.75" customHeight="1">
      <c r="A186" s="35"/>
      <c r="B186" s="36"/>
      <c r="C186" s="232" t="s">
        <v>344</v>
      </c>
      <c r="D186" s="232" t="s">
        <v>129</v>
      </c>
      <c r="E186" s="233" t="s">
        <v>345</v>
      </c>
      <c r="F186" s="234" t="s">
        <v>346</v>
      </c>
      <c r="G186" s="235" t="s">
        <v>205</v>
      </c>
      <c r="H186" s="236">
        <v>0.428</v>
      </c>
      <c r="I186" s="237"/>
      <c r="J186" s="238">
        <f>ROUND(I186*H186,2)</f>
        <v>0</v>
      </c>
      <c r="K186" s="234" t="s">
        <v>133</v>
      </c>
      <c r="L186" s="41"/>
      <c r="M186" s="239" t="s">
        <v>1</v>
      </c>
      <c r="N186" s="240" t="s">
        <v>41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134</v>
      </c>
      <c r="AT186" s="243" t="s">
        <v>129</v>
      </c>
      <c r="AU186" s="243" t="s">
        <v>86</v>
      </c>
      <c r="AY186" s="14" t="s">
        <v>126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84</v>
      </c>
      <c r="BK186" s="244">
        <f>ROUND(I186*H186,2)</f>
        <v>0</v>
      </c>
      <c r="BL186" s="14" t="s">
        <v>134</v>
      </c>
      <c r="BM186" s="243" t="s">
        <v>347</v>
      </c>
    </row>
    <row r="187" spans="1:63" s="12" customFormat="1" ht="22.8" customHeight="1">
      <c r="A187" s="12"/>
      <c r="B187" s="216"/>
      <c r="C187" s="217"/>
      <c r="D187" s="218" t="s">
        <v>75</v>
      </c>
      <c r="E187" s="230" t="s">
        <v>348</v>
      </c>
      <c r="F187" s="230" t="s">
        <v>349</v>
      </c>
      <c r="G187" s="217"/>
      <c r="H187" s="217"/>
      <c r="I187" s="220"/>
      <c r="J187" s="231">
        <f>BK187</f>
        <v>0</v>
      </c>
      <c r="K187" s="217"/>
      <c r="L187" s="222"/>
      <c r="M187" s="223"/>
      <c r="N187" s="224"/>
      <c r="O187" s="224"/>
      <c r="P187" s="225">
        <f>P188+SUM(P189:P207)</f>
        <v>0</v>
      </c>
      <c r="Q187" s="224"/>
      <c r="R187" s="225">
        <f>R188+SUM(R189:R207)</f>
        <v>0.794</v>
      </c>
      <c r="S187" s="224"/>
      <c r="T187" s="226">
        <f>T188+SUM(T189:T207)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7" t="s">
        <v>86</v>
      </c>
      <c r="AT187" s="228" t="s">
        <v>75</v>
      </c>
      <c r="AU187" s="228" t="s">
        <v>84</v>
      </c>
      <c r="AY187" s="227" t="s">
        <v>126</v>
      </c>
      <c r="BK187" s="229">
        <f>BK188+SUM(BK189:BK207)</f>
        <v>0</v>
      </c>
    </row>
    <row r="188" spans="1:65" s="2" customFormat="1" ht="55.5" customHeight="1">
      <c r="A188" s="35"/>
      <c r="B188" s="36"/>
      <c r="C188" s="232" t="s">
        <v>350</v>
      </c>
      <c r="D188" s="232" t="s">
        <v>129</v>
      </c>
      <c r="E188" s="233" t="s">
        <v>351</v>
      </c>
      <c r="F188" s="234" t="s">
        <v>352</v>
      </c>
      <c r="G188" s="235" t="s">
        <v>138</v>
      </c>
      <c r="H188" s="236">
        <v>1</v>
      </c>
      <c r="I188" s="237"/>
      <c r="J188" s="238">
        <f>ROUND(I188*H188,2)</f>
        <v>0</v>
      </c>
      <c r="K188" s="234" t="s">
        <v>1</v>
      </c>
      <c r="L188" s="41"/>
      <c r="M188" s="239" t="s">
        <v>1</v>
      </c>
      <c r="N188" s="240" t="s">
        <v>41</v>
      </c>
      <c r="O188" s="88"/>
      <c r="P188" s="241">
        <f>O188*H188</f>
        <v>0</v>
      </c>
      <c r="Q188" s="241">
        <v>0.397</v>
      </c>
      <c r="R188" s="241">
        <f>Q188*H188</f>
        <v>0.397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134</v>
      </c>
      <c r="AT188" s="243" t="s">
        <v>129</v>
      </c>
      <c r="AU188" s="243" t="s">
        <v>86</v>
      </c>
      <c r="AY188" s="14" t="s">
        <v>126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84</v>
      </c>
      <c r="BK188" s="244">
        <f>ROUND(I188*H188,2)</f>
        <v>0</v>
      </c>
      <c r="BL188" s="14" t="s">
        <v>134</v>
      </c>
      <c r="BM188" s="243" t="s">
        <v>353</v>
      </c>
    </row>
    <row r="189" spans="1:65" s="2" customFormat="1" ht="55.5" customHeight="1">
      <c r="A189" s="35"/>
      <c r="B189" s="36"/>
      <c r="C189" s="232" t="s">
        <v>354</v>
      </c>
      <c r="D189" s="232" t="s">
        <v>129</v>
      </c>
      <c r="E189" s="233" t="s">
        <v>355</v>
      </c>
      <c r="F189" s="234" t="s">
        <v>356</v>
      </c>
      <c r="G189" s="235" t="s">
        <v>138</v>
      </c>
      <c r="H189" s="236">
        <v>1</v>
      </c>
      <c r="I189" s="237"/>
      <c r="J189" s="238">
        <f>ROUND(I189*H189,2)</f>
        <v>0</v>
      </c>
      <c r="K189" s="234" t="s">
        <v>1</v>
      </c>
      <c r="L189" s="41"/>
      <c r="M189" s="239" t="s">
        <v>1</v>
      </c>
      <c r="N189" s="240" t="s">
        <v>41</v>
      </c>
      <c r="O189" s="88"/>
      <c r="P189" s="241">
        <f>O189*H189</f>
        <v>0</v>
      </c>
      <c r="Q189" s="241">
        <v>0.397</v>
      </c>
      <c r="R189" s="241">
        <f>Q189*H189</f>
        <v>0.397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134</v>
      </c>
      <c r="AT189" s="243" t="s">
        <v>129</v>
      </c>
      <c r="AU189" s="243" t="s">
        <v>86</v>
      </c>
      <c r="AY189" s="14" t="s">
        <v>126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84</v>
      </c>
      <c r="BK189" s="244">
        <f>ROUND(I189*H189,2)</f>
        <v>0</v>
      </c>
      <c r="BL189" s="14" t="s">
        <v>134</v>
      </c>
      <c r="BM189" s="243" t="s">
        <v>357</v>
      </c>
    </row>
    <row r="190" spans="1:65" s="2" customFormat="1" ht="16.5" customHeight="1">
      <c r="A190" s="35"/>
      <c r="B190" s="36"/>
      <c r="C190" s="232" t="s">
        <v>358</v>
      </c>
      <c r="D190" s="232" t="s">
        <v>129</v>
      </c>
      <c r="E190" s="233" t="s">
        <v>359</v>
      </c>
      <c r="F190" s="234" t="s">
        <v>360</v>
      </c>
      <c r="G190" s="235" t="s">
        <v>138</v>
      </c>
      <c r="H190" s="236">
        <v>2</v>
      </c>
      <c r="I190" s="237"/>
      <c r="J190" s="238">
        <f>ROUND(I190*H190,2)</f>
        <v>0</v>
      </c>
      <c r="K190" s="234" t="s">
        <v>1</v>
      </c>
      <c r="L190" s="41"/>
      <c r="M190" s="239" t="s">
        <v>1</v>
      </c>
      <c r="N190" s="240" t="s">
        <v>41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134</v>
      </c>
      <c r="AT190" s="243" t="s">
        <v>129</v>
      </c>
      <c r="AU190" s="243" t="s">
        <v>86</v>
      </c>
      <c r="AY190" s="14" t="s">
        <v>126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84</v>
      </c>
      <c r="BK190" s="244">
        <f>ROUND(I190*H190,2)</f>
        <v>0</v>
      </c>
      <c r="BL190" s="14" t="s">
        <v>134</v>
      </c>
      <c r="BM190" s="243" t="s">
        <v>361</v>
      </c>
    </row>
    <row r="191" spans="1:65" s="2" customFormat="1" ht="16.5" customHeight="1">
      <c r="A191" s="35"/>
      <c r="B191" s="36"/>
      <c r="C191" s="232" t="s">
        <v>362</v>
      </c>
      <c r="D191" s="232" t="s">
        <v>129</v>
      </c>
      <c r="E191" s="233" t="s">
        <v>363</v>
      </c>
      <c r="F191" s="234" t="s">
        <v>364</v>
      </c>
      <c r="G191" s="235" t="s">
        <v>138</v>
      </c>
      <c r="H191" s="236">
        <v>2</v>
      </c>
      <c r="I191" s="237"/>
      <c r="J191" s="238">
        <f>ROUND(I191*H191,2)</f>
        <v>0</v>
      </c>
      <c r="K191" s="234" t="s">
        <v>1</v>
      </c>
      <c r="L191" s="41"/>
      <c r="M191" s="239" t="s">
        <v>1</v>
      </c>
      <c r="N191" s="240" t="s">
        <v>41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134</v>
      </c>
      <c r="AT191" s="243" t="s">
        <v>129</v>
      </c>
      <c r="AU191" s="243" t="s">
        <v>86</v>
      </c>
      <c r="AY191" s="14" t="s">
        <v>126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84</v>
      </c>
      <c r="BK191" s="244">
        <f>ROUND(I191*H191,2)</f>
        <v>0</v>
      </c>
      <c r="BL191" s="14" t="s">
        <v>134</v>
      </c>
      <c r="BM191" s="243" t="s">
        <v>365</v>
      </c>
    </row>
    <row r="192" spans="1:65" s="2" customFormat="1" ht="21.75" customHeight="1">
      <c r="A192" s="35"/>
      <c r="B192" s="36"/>
      <c r="C192" s="232" t="s">
        <v>366</v>
      </c>
      <c r="D192" s="232" t="s">
        <v>129</v>
      </c>
      <c r="E192" s="233" t="s">
        <v>367</v>
      </c>
      <c r="F192" s="234" t="s">
        <v>368</v>
      </c>
      <c r="G192" s="235" t="s">
        <v>138</v>
      </c>
      <c r="H192" s="236">
        <v>2</v>
      </c>
      <c r="I192" s="237"/>
      <c r="J192" s="238">
        <f>ROUND(I192*H192,2)</f>
        <v>0</v>
      </c>
      <c r="K192" s="234" t="s">
        <v>1</v>
      </c>
      <c r="L192" s="41"/>
      <c r="M192" s="239" t="s">
        <v>1</v>
      </c>
      <c r="N192" s="240" t="s">
        <v>41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134</v>
      </c>
      <c r="AT192" s="243" t="s">
        <v>129</v>
      </c>
      <c r="AU192" s="243" t="s">
        <v>86</v>
      </c>
      <c r="AY192" s="14" t="s">
        <v>126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84</v>
      </c>
      <c r="BK192" s="244">
        <f>ROUND(I192*H192,2)</f>
        <v>0</v>
      </c>
      <c r="BL192" s="14" t="s">
        <v>134</v>
      </c>
      <c r="BM192" s="243" t="s">
        <v>369</v>
      </c>
    </row>
    <row r="193" spans="1:65" s="2" customFormat="1" ht="16.5" customHeight="1">
      <c r="A193" s="35"/>
      <c r="B193" s="36"/>
      <c r="C193" s="232" t="s">
        <v>370</v>
      </c>
      <c r="D193" s="232" t="s">
        <v>129</v>
      </c>
      <c r="E193" s="233" t="s">
        <v>371</v>
      </c>
      <c r="F193" s="234" t="s">
        <v>372</v>
      </c>
      <c r="G193" s="235" t="s">
        <v>138</v>
      </c>
      <c r="H193" s="236">
        <v>2</v>
      </c>
      <c r="I193" s="237"/>
      <c r="J193" s="238">
        <f>ROUND(I193*H193,2)</f>
        <v>0</v>
      </c>
      <c r="K193" s="234" t="s">
        <v>1</v>
      </c>
      <c r="L193" s="41"/>
      <c r="M193" s="239" t="s">
        <v>1</v>
      </c>
      <c r="N193" s="240" t="s">
        <v>41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134</v>
      </c>
      <c r="AT193" s="243" t="s">
        <v>129</v>
      </c>
      <c r="AU193" s="243" t="s">
        <v>86</v>
      </c>
      <c r="AY193" s="14" t="s">
        <v>126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84</v>
      </c>
      <c r="BK193" s="244">
        <f>ROUND(I193*H193,2)</f>
        <v>0</v>
      </c>
      <c r="BL193" s="14" t="s">
        <v>134</v>
      </c>
      <c r="BM193" s="243" t="s">
        <v>373</v>
      </c>
    </row>
    <row r="194" spans="1:65" s="2" customFormat="1" ht="16.5" customHeight="1">
      <c r="A194" s="35"/>
      <c r="B194" s="36"/>
      <c r="C194" s="232" t="s">
        <v>374</v>
      </c>
      <c r="D194" s="232" t="s">
        <v>129</v>
      </c>
      <c r="E194" s="233" t="s">
        <v>375</v>
      </c>
      <c r="F194" s="234" t="s">
        <v>376</v>
      </c>
      <c r="G194" s="235" t="s">
        <v>138</v>
      </c>
      <c r="H194" s="236">
        <v>1</v>
      </c>
      <c r="I194" s="237"/>
      <c r="J194" s="238">
        <f>ROUND(I194*H194,2)</f>
        <v>0</v>
      </c>
      <c r="K194" s="234" t="s">
        <v>1</v>
      </c>
      <c r="L194" s="41"/>
      <c r="M194" s="239" t="s">
        <v>1</v>
      </c>
      <c r="N194" s="240" t="s">
        <v>41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134</v>
      </c>
      <c r="AT194" s="243" t="s">
        <v>129</v>
      </c>
      <c r="AU194" s="243" t="s">
        <v>86</v>
      </c>
      <c r="AY194" s="14" t="s">
        <v>126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84</v>
      </c>
      <c r="BK194" s="244">
        <f>ROUND(I194*H194,2)</f>
        <v>0</v>
      </c>
      <c r="BL194" s="14" t="s">
        <v>134</v>
      </c>
      <c r="BM194" s="243" t="s">
        <v>377</v>
      </c>
    </row>
    <row r="195" spans="1:65" s="2" customFormat="1" ht="21.75" customHeight="1">
      <c r="A195" s="35"/>
      <c r="B195" s="36"/>
      <c r="C195" s="232" t="s">
        <v>378</v>
      </c>
      <c r="D195" s="232" t="s">
        <v>129</v>
      </c>
      <c r="E195" s="233" t="s">
        <v>379</v>
      </c>
      <c r="F195" s="234" t="s">
        <v>380</v>
      </c>
      <c r="G195" s="235" t="s">
        <v>138</v>
      </c>
      <c r="H195" s="236">
        <v>1</v>
      </c>
      <c r="I195" s="237"/>
      <c r="J195" s="238">
        <f>ROUND(I195*H195,2)</f>
        <v>0</v>
      </c>
      <c r="K195" s="234" t="s">
        <v>1</v>
      </c>
      <c r="L195" s="41"/>
      <c r="M195" s="239" t="s">
        <v>1</v>
      </c>
      <c r="N195" s="240" t="s">
        <v>41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134</v>
      </c>
      <c r="AT195" s="243" t="s">
        <v>129</v>
      </c>
      <c r="AU195" s="243" t="s">
        <v>86</v>
      </c>
      <c r="AY195" s="14" t="s">
        <v>126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84</v>
      </c>
      <c r="BK195" s="244">
        <f>ROUND(I195*H195,2)</f>
        <v>0</v>
      </c>
      <c r="BL195" s="14" t="s">
        <v>134</v>
      </c>
      <c r="BM195" s="243" t="s">
        <v>381</v>
      </c>
    </row>
    <row r="196" spans="1:65" s="2" customFormat="1" ht="16.5" customHeight="1">
      <c r="A196" s="35"/>
      <c r="B196" s="36"/>
      <c r="C196" s="232" t="s">
        <v>382</v>
      </c>
      <c r="D196" s="232" t="s">
        <v>129</v>
      </c>
      <c r="E196" s="233" t="s">
        <v>383</v>
      </c>
      <c r="F196" s="234" t="s">
        <v>384</v>
      </c>
      <c r="G196" s="235" t="s">
        <v>138</v>
      </c>
      <c r="H196" s="236">
        <v>2</v>
      </c>
      <c r="I196" s="237"/>
      <c r="J196" s="238">
        <f>ROUND(I196*H196,2)</f>
        <v>0</v>
      </c>
      <c r="K196" s="234" t="s">
        <v>1</v>
      </c>
      <c r="L196" s="41"/>
      <c r="M196" s="239" t="s">
        <v>1</v>
      </c>
      <c r="N196" s="240" t="s">
        <v>41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134</v>
      </c>
      <c r="AT196" s="243" t="s">
        <v>129</v>
      </c>
      <c r="AU196" s="243" t="s">
        <v>86</v>
      </c>
      <c r="AY196" s="14" t="s">
        <v>126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84</v>
      </c>
      <c r="BK196" s="244">
        <f>ROUND(I196*H196,2)</f>
        <v>0</v>
      </c>
      <c r="BL196" s="14" t="s">
        <v>134</v>
      </c>
      <c r="BM196" s="243" t="s">
        <v>385</v>
      </c>
    </row>
    <row r="197" spans="1:65" s="2" customFormat="1" ht="16.5" customHeight="1">
      <c r="A197" s="35"/>
      <c r="B197" s="36"/>
      <c r="C197" s="232" t="s">
        <v>386</v>
      </c>
      <c r="D197" s="232" t="s">
        <v>129</v>
      </c>
      <c r="E197" s="233" t="s">
        <v>387</v>
      </c>
      <c r="F197" s="234" t="s">
        <v>388</v>
      </c>
      <c r="G197" s="235" t="s">
        <v>138</v>
      </c>
      <c r="H197" s="236">
        <v>1</v>
      </c>
      <c r="I197" s="237"/>
      <c r="J197" s="238">
        <f>ROUND(I197*H197,2)</f>
        <v>0</v>
      </c>
      <c r="K197" s="234" t="s">
        <v>1</v>
      </c>
      <c r="L197" s="41"/>
      <c r="M197" s="239" t="s">
        <v>1</v>
      </c>
      <c r="N197" s="240" t="s">
        <v>41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134</v>
      </c>
      <c r="AT197" s="243" t="s">
        <v>129</v>
      </c>
      <c r="AU197" s="243" t="s">
        <v>86</v>
      </c>
      <c r="AY197" s="14" t="s">
        <v>126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84</v>
      </c>
      <c r="BK197" s="244">
        <f>ROUND(I197*H197,2)</f>
        <v>0</v>
      </c>
      <c r="BL197" s="14" t="s">
        <v>134</v>
      </c>
      <c r="BM197" s="243" t="s">
        <v>389</v>
      </c>
    </row>
    <row r="198" spans="1:65" s="2" customFormat="1" ht="16.5" customHeight="1">
      <c r="A198" s="35"/>
      <c r="B198" s="36"/>
      <c r="C198" s="232" t="s">
        <v>390</v>
      </c>
      <c r="D198" s="232" t="s">
        <v>129</v>
      </c>
      <c r="E198" s="233" t="s">
        <v>391</v>
      </c>
      <c r="F198" s="234" t="s">
        <v>392</v>
      </c>
      <c r="G198" s="235" t="s">
        <v>393</v>
      </c>
      <c r="H198" s="236">
        <v>160</v>
      </c>
      <c r="I198" s="237"/>
      <c r="J198" s="238">
        <f>ROUND(I198*H198,2)</f>
        <v>0</v>
      </c>
      <c r="K198" s="234" t="s">
        <v>1</v>
      </c>
      <c r="L198" s="41"/>
      <c r="M198" s="239" t="s">
        <v>1</v>
      </c>
      <c r="N198" s="240" t="s">
        <v>41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134</v>
      </c>
      <c r="AT198" s="243" t="s">
        <v>129</v>
      </c>
      <c r="AU198" s="243" t="s">
        <v>86</v>
      </c>
      <c r="AY198" s="14" t="s">
        <v>126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84</v>
      </c>
      <c r="BK198" s="244">
        <f>ROUND(I198*H198,2)</f>
        <v>0</v>
      </c>
      <c r="BL198" s="14" t="s">
        <v>134</v>
      </c>
      <c r="BM198" s="243" t="s">
        <v>394</v>
      </c>
    </row>
    <row r="199" spans="1:65" s="2" customFormat="1" ht="16.5" customHeight="1">
      <c r="A199" s="35"/>
      <c r="B199" s="36"/>
      <c r="C199" s="232" t="s">
        <v>395</v>
      </c>
      <c r="D199" s="232" t="s">
        <v>129</v>
      </c>
      <c r="E199" s="233" t="s">
        <v>396</v>
      </c>
      <c r="F199" s="234" t="s">
        <v>397</v>
      </c>
      <c r="G199" s="235" t="s">
        <v>138</v>
      </c>
      <c r="H199" s="236">
        <v>1</v>
      </c>
      <c r="I199" s="237"/>
      <c r="J199" s="238">
        <f>ROUND(I199*H199,2)</f>
        <v>0</v>
      </c>
      <c r="K199" s="234" t="s">
        <v>1</v>
      </c>
      <c r="L199" s="41"/>
      <c r="M199" s="239" t="s">
        <v>1</v>
      </c>
      <c r="N199" s="240" t="s">
        <v>41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134</v>
      </c>
      <c r="AT199" s="243" t="s">
        <v>129</v>
      </c>
      <c r="AU199" s="243" t="s">
        <v>86</v>
      </c>
      <c r="AY199" s="14" t="s">
        <v>126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84</v>
      </c>
      <c r="BK199" s="244">
        <f>ROUND(I199*H199,2)</f>
        <v>0</v>
      </c>
      <c r="BL199" s="14" t="s">
        <v>134</v>
      </c>
      <c r="BM199" s="243" t="s">
        <v>398</v>
      </c>
    </row>
    <row r="200" spans="1:65" s="2" customFormat="1" ht="16.5" customHeight="1">
      <c r="A200" s="35"/>
      <c r="B200" s="36"/>
      <c r="C200" s="232" t="s">
        <v>399</v>
      </c>
      <c r="D200" s="232" t="s">
        <v>129</v>
      </c>
      <c r="E200" s="233" t="s">
        <v>400</v>
      </c>
      <c r="F200" s="234" t="s">
        <v>401</v>
      </c>
      <c r="G200" s="235" t="s">
        <v>138</v>
      </c>
      <c r="H200" s="236">
        <v>1</v>
      </c>
      <c r="I200" s="237"/>
      <c r="J200" s="238">
        <f>ROUND(I200*H200,2)</f>
        <v>0</v>
      </c>
      <c r="K200" s="234" t="s">
        <v>1</v>
      </c>
      <c r="L200" s="41"/>
      <c r="M200" s="239" t="s">
        <v>1</v>
      </c>
      <c r="N200" s="240" t="s">
        <v>41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134</v>
      </c>
      <c r="AT200" s="243" t="s">
        <v>129</v>
      </c>
      <c r="AU200" s="243" t="s">
        <v>86</v>
      </c>
      <c r="AY200" s="14" t="s">
        <v>126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84</v>
      </c>
      <c r="BK200" s="244">
        <f>ROUND(I200*H200,2)</f>
        <v>0</v>
      </c>
      <c r="BL200" s="14" t="s">
        <v>134</v>
      </c>
      <c r="BM200" s="243" t="s">
        <v>402</v>
      </c>
    </row>
    <row r="201" spans="1:65" s="2" customFormat="1" ht="16.5" customHeight="1">
      <c r="A201" s="35"/>
      <c r="B201" s="36"/>
      <c r="C201" s="232" t="s">
        <v>403</v>
      </c>
      <c r="D201" s="232" t="s">
        <v>129</v>
      </c>
      <c r="E201" s="233" t="s">
        <v>404</v>
      </c>
      <c r="F201" s="234" t="s">
        <v>405</v>
      </c>
      <c r="G201" s="235" t="s">
        <v>138</v>
      </c>
      <c r="H201" s="236">
        <v>2</v>
      </c>
      <c r="I201" s="237"/>
      <c r="J201" s="238">
        <f>ROUND(I201*H201,2)</f>
        <v>0</v>
      </c>
      <c r="K201" s="234" t="s">
        <v>1</v>
      </c>
      <c r="L201" s="41"/>
      <c r="M201" s="239" t="s">
        <v>1</v>
      </c>
      <c r="N201" s="240" t="s">
        <v>41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134</v>
      </c>
      <c r="AT201" s="243" t="s">
        <v>129</v>
      </c>
      <c r="AU201" s="243" t="s">
        <v>86</v>
      </c>
      <c r="AY201" s="14" t="s">
        <v>126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84</v>
      </c>
      <c r="BK201" s="244">
        <f>ROUND(I201*H201,2)</f>
        <v>0</v>
      </c>
      <c r="BL201" s="14" t="s">
        <v>134</v>
      </c>
      <c r="BM201" s="243" t="s">
        <v>406</v>
      </c>
    </row>
    <row r="202" spans="1:65" s="2" customFormat="1" ht="16.5" customHeight="1">
      <c r="A202" s="35"/>
      <c r="B202" s="36"/>
      <c r="C202" s="232" t="s">
        <v>407</v>
      </c>
      <c r="D202" s="232" t="s">
        <v>129</v>
      </c>
      <c r="E202" s="233" t="s">
        <v>408</v>
      </c>
      <c r="F202" s="234" t="s">
        <v>409</v>
      </c>
      <c r="G202" s="235" t="s">
        <v>138</v>
      </c>
      <c r="H202" s="236">
        <v>2</v>
      </c>
      <c r="I202" s="237"/>
      <c r="J202" s="238">
        <f>ROUND(I202*H202,2)</f>
        <v>0</v>
      </c>
      <c r="K202" s="234" t="s">
        <v>1</v>
      </c>
      <c r="L202" s="41"/>
      <c r="M202" s="239" t="s">
        <v>1</v>
      </c>
      <c r="N202" s="240" t="s">
        <v>41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134</v>
      </c>
      <c r="AT202" s="243" t="s">
        <v>129</v>
      </c>
      <c r="AU202" s="243" t="s">
        <v>86</v>
      </c>
      <c r="AY202" s="14" t="s">
        <v>126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84</v>
      </c>
      <c r="BK202" s="244">
        <f>ROUND(I202*H202,2)</f>
        <v>0</v>
      </c>
      <c r="BL202" s="14" t="s">
        <v>134</v>
      </c>
      <c r="BM202" s="243" t="s">
        <v>410</v>
      </c>
    </row>
    <row r="203" spans="1:65" s="2" customFormat="1" ht="16.5" customHeight="1">
      <c r="A203" s="35"/>
      <c r="B203" s="36"/>
      <c r="C203" s="232" t="s">
        <v>411</v>
      </c>
      <c r="D203" s="232" t="s">
        <v>129</v>
      </c>
      <c r="E203" s="233" t="s">
        <v>412</v>
      </c>
      <c r="F203" s="234" t="s">
        <v>413</v>
      </c>
      <c r="G203" s="235" t="s">
        <v>138</v>
      </c>
      <c r="H203" s="236">
        <v>2</v>
      </c>
      <c r="I203" s="237"/>
      <c r="J203" s="238">
        <f>ROUND(I203*H203,2)</f>
        <v>0</v>
      </c>
      <c r="K203" s="234" t="s">
        <v>1</v>
      </c>
      <c r="L203" s="41"/>
      <c r="M203" s="239" t="s">
        <v>1</v>
      </c>
      <c r="N203" s="240" t="s">
        <v>41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134</v>
      </c>
      <c r="AT203" s="243" t="s">
        <v>129</v>
      </c>
      <c r="AU203" s="243" t="s">
        <v>86</v>
      </c>
      <c r="AY203" s="14" t="s">
        <v>126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84</v>
      </c>
      <c r="BK203" s="244">
        <f>ROUND(I203*H203,2)</f>
        <v>0</v>
      </c>
      <c r="BL203" s="14" t="s">
        <v>134</v>
      </c>
      <c r="BM203" s="243" t="s">
        <v>414</v>
      </c>
    </row>
    <row r="204" spans="1:65" s="2" customFormat="1" ht="16.5" customHeight="1">
      <c r="A204" s="35"/>
      <c r="B204" s="36"/>
      <c r="C204" s="232" t="s">
        <v>415</v>
      </c>
      <c r="D204" s="232" t="s">
        <v>129</v>
      </c>
      <c r="E204" s="233" t="s">
        <v>416</v>
      </c>
      <c r="F204" s="234" t="s">
        <v>417</v>
      </c>
      <c r="G204" s="235" t="s">
        <v>138</v>
      </c>
      <c r="H204" s="236">
        <v>2</v>
      </c>
      <c r="I204" s="237"/>
      <c r="J204" s="238">
        <f>ROUND(I204*H204,2)</f>
        <v>0</v>
      </c>
      <c r="K204" s="234" t="s">
        <v>1</v>
      </c>
      <c r="L204" s="41"/>
      <c r="M204" s="239" t="s">
        <v>1</v>
      </c>
      <c r="N204" s="240" t="s">
        <v>41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134</v>
      </c>
      <c r="AT204" s="243" t="s">
        <v>129</v>
      </c>
      <c r="AU204" s="243" t="s">
        <v>86</v>
      </c>
      <c r="AY204" s="14" t="s">
        <v>126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84</v>
      </c>
      <c r="BK204" s="244">
        <f>ROUND(I204*H204,2)</f>
        <v>0</v>
      </c>
      <c r="BL204" s="14" t="s">
        <v>134</v>
      </c>
      <c r="BM204" s="243" t="s">
        <v>418</v>
      </c>
    </row>
    <row r="205" spans="1:65" s="2" customFormat="1" ht="16.5" customHeight="1">
      <c r="A205" s="35"/>
      <c r="B205" s="36"/>
      <c r="C205" s="232" t="s">
        <v>419</v>
      </c>
      <c r="D205" s="232" t="s">
        <v>129</v>
      </c>
      <c r="E205" s="233" t="s">
        <v>420</v>
      </c>
      <c r="F205" s="234" t="s">
        <v>421</v>
      </c>
      <c r="G205" s="235" t="s">
        <v>138</v>
      </c>
      <c r="H205" s="236">
        <v>1</v>
      </c>
      <c r="I205" s="237"/>
      <c r="J205" s="238">
        <f>ROUND(I205*H205,2)</f>
        <v>0</v>
      </c>
      <c r="K205" s="234" t="s">
        <v>1</v>
      </c>
      <c r="L205" s="41"/>
      <c r="M205" s="239" t="s">
        <v>1</v>
      </c>
      <c r="N205" s="240" t="s">
        <v>41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134</v>
      </c>
      <c r="AT205" s="243" t="s">
        <v>129</v>
      </c>
      <c r="AU205" s="243" t="s">
        <v>86</v>
      </c>
      <c r="AY205" s="14" t="s">
        <v>126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84</v>
      </c>
      <c r="BK205" s="244">
        <f>ROUND(I205*H205,2)</f>
        <v>0</v>
      </c>
      <c r="BL205" s="14" t="s">
        <v>134</v>
      </c>
      <c r="BM205" s="243" t="s">
        <v>422</v>
      </c>
    </row>
    <row r="206" spans="1:65" s="2" customFormat="1" ht="16.5" customHeight="1">
      <c r="A206" s="35"/>
      <c r="B206" s="36"/>
      <c r="C206" s="232" t="s">
        <v>423</v>
      </c>
      <c r="D206" s="232" t="s">
        <v>129</v>
      </c>
      <c r="E206" s="233" t="s">
        <v>424</v>
      </c>
      <c r="F206" s="234" t="s">
        <v>425</v>
      </c>
      <c r="G206" s="235" t="s">
        <v>205</v>
      </c>
      <c r="H206" s="236">
        <v>0.794</v>
      </c>
      <c r="I206" s="237"/>
      <c r="J206" s="238">
        <f>ROUND(I206*H206,2)</f>
        <v>0</v>
      </c>
      <c r="K206" s="234" t="s">
        <v>133</v>
      </c>
      <c r="L206" s="41"/>
      <c r="M206" s="239" t="s">
        <v>1</v>
      </c>
      <c r="N206" s="240" t="s">
        <v>41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134</v>
      </c>
      <c r="AT206" s="243" t="s">
        <v>129</v>
      </c>
      <c r="AU206" s="243" t="s">
        <v>86</v>
      </c>
      <c r="AY206" s="14" t="s">
        <v>126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84</v>
      </c>
      <c r="BK206" s="244">
        <f>ROUND(I206*H206,2)</f>
        <v>0</v>
      </c>
      <c r="BL206" s="14" t="s">
        <v>134</v>
      </c>
      <c r="BM206" s="243" t="s">
        <v>426</v>
      </c>
    </row>
    <row r="207" spans="1:63" s="12" customFormat="1" ht="20.85" customHeight="1">
      <c r="A207" s="12"/>
      <c r="B207" s="216"/>
      <c r="C207" s="217"/>
      <c r="D207" s="218" t="s">
        <v>75</v>
      </c>
      <c r="E207" s="230" t="s">
        <v>427</v>
      </c>
      <c r="F207" s="230" t="s">
        <v>428</v>
      </c>
      <c r="G207" s="217"/>
      <c r="H207" s="217"/>
      <c r="I207" s="220"/>
      <c r="J207" s="231">
        <f>BK207</f>
        <v>0</v>
      </c>
      <c r="K207" s="217"/>
      <c r="L207" s="222"/>
      <c r="M207" s="223"/>
      <c r="N207" s="224"/>
      <c r="O207" s="224"/>
      <c r="P207" s="225">
        <f>SUM(P208:P219)</f>
        <v>0</v>
      </c>
      <c r="Q207" s="224"/>
      <c r="R207" s="225">
        <f>SUM(R208:R219)</f>
        <v>0</v>
      </c>
      <c r="S207" s="224"/>
      <c r="T207" s="226">
        <f>SUM(T208:T219)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7" t="s">
        <v>86</v>
      </c>
      <c r="AT207" s="228" t="s">
        <v>75</v>
      </c>
      <c r="AU207" s="228" t="s">
        <v>86</v>
      </c>
      <c r="AY207" s="227" t="s">
        <v>126</v>
      </c>
      <c r="BK207" s="229">
        <f>SUM(BK208:BK219)</f>
        <v>0</v>
      </c>
    </row>
    <row r="208" spans="1:65" s="2" customFormat="1" ht="16.5" customHeight="1">
      <c r="A208" s="35"/>
      <c r="B208" s="36"/>
      <c r="C208" s="232" t="s">
        <v>429</v>
      </c>
      <c r="D208" s="232" t="s">
        <v>129</v>
      </c>
      <c r="E208" s="233" t="s">
        <v>430</v>
      </c>
      <c r="F208" s="234" t="s">
        <v>431</v>
      </c>
      <c r="G208" s="235" t="s">
        <v>138</v>
      </c>
      <c r="H208" s="236">
        <v>1</v>
      </c>
      <c r="I208" s="237"/>
      <c r="J208" s="238">
        <f>ROUND(I208*H208,2)</f>
        <v>0</v>
      </c>
      <c r="K208" s="234" t="s">
        <v>1</v>
      </c>
      <c r="L208" s="41"/>
      <c r="M208" s="239" t="s">
        <v>1</v>
      </c>
      <c r="N208" s="240" t="s">
        <v>41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134</v>
      </c>
      <c r="AT208" s="243" t="s">
        <v>129</v>
      </c>
      <c r="AU208" s="243" t="s">
        <v>140</v>
      </c>
      <c r="AY208" s="14" t="s">
        <v>126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84</v>
      </c>
      <c r="BK208" s="244">
        <f>ROUND(I208*H208,2)</f>
        <v>0</v>
      </c>
      <c r="BL208" s="14" t="s">
        <v>134</v>
      </c>
      <c r="BM208" s="243" t="s">
        <v>432</v>
      </c>
    </row>
    <row r="209" spans="1:65" s="2" customFormat="1" ht="16.5" customHeight="1">
      <c r="A209" s="35"/>
      <c r="B209" s="36"/>
      <c r="C209" s="232" t="s">
        <v>433</v>
      </c>
      <c r="D209" s="232" t="s">
        <v>129</v>
      </c>
      <c r="E209" s="233" t="s">
        <v>434</v>
      </c>
      <c r="F209" s="234" t="s">
        <v>435</v>
      </c>
      <c r="G209" s="235" t="s">
        <v>138</v>
      </c>
      <c r="H209" s="236">
        <v>1</v>
      </c>
      <c r="I209" s="237"/>
      <c r="J209" s="238">
        <f>ROUND(I209*H209,2)</f>
        <v>0</v>
      </c>
      <c r="K209" s="234" t="s">
        <v>1</v>
      </c>
      <c r="L209" s="41"/>
      <c r="M209" s="239" t="s">
        <v>1</v>
      </c>
      <c r="N209" s="240" t="s">
        <v>41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134</v>
      </c>
      <c r="AT209" s="243" t="s">
        <v>129</v>
      </c>
      <c r="AU209" s="243" t="s">
        <v>140</v>
      </c>
      <c r="AY209" s="14" t="s">
        <v>126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84</v>
      </c>
      <c r="BK209" s="244">
        <f>ROUND(I209*H209,2)</f>
        <v>0</v>
      </c>
      <c r="BL209" s="14" t="s">
        <v>134</v>
      </c>
      <c r="BM209" s="243" t="s">
        <v>436</v>
      </c>
    </row>
    <row r="210" spans="1:65" s="2" customFormat="1" ht="16.5" customHeight="1">
      <c r="A210" s="35"/>
      <c r="B210" s="36"/>
      <c r="C210" s="232" t="s">
        <v>437</v>
      </c>
      <c r="D210" s="232" t="s">
        <v>129</v>
      </c>
      <c r="E210" s="233" t="s">
        <v>438</v>
      </c>
      <c r="F210" s="234" t="s">
        <v>439</v>
      </c>
      <c r="G210" s="235" t="s">
        <v>138</v>
      </c>
      <c r="H210" s="236">
        <v>1</v>
      </c>
      <c r="I210" s="237"/>
      <c r="J210" s="238">
        <f>ROUND(I210*H210,2)</f>
        <v>0</v>
      </c>
      <c r="K210" s="234" t="s">
        <v>1</v>
      </c>
      <c r="L210" s="41"/>
      <c r="M210" s="239" t="s">
        <v>1</v>
      </c>
      <c r="N210" s="240" t="s">
        <v>41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134</v>
      </c>
      <c r="AT210" s="243" t="s">
        <v>129</v>
      </c>
      <c r="AU210" s="243" t="s">
        <v>140</v>
      </c>
      <c r="AY210" s="14" t="s">
        <v>126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84</v>
      </c>
      <c r="BK210" s="244">
        <f>ROUND(I210*H210,2)</f>
        <v>0</v>
      </c>
      <c r="BL210" s="14" t="s">
        <v>134</v>
      </c>
      <c r="BM210" s="243" t="s">
        <v>440</v>
      </c>
    </row>
    <row r="211" spans="1:65" s="2" customFormat="1" ht="16.5" customHeight="1">
      <c r="A211" s="35"/>
      <c r="B211" s="36"/>
      <c r="C211" s="232" t="s">
        <v>441</v>
      </c>
      <c r="D211" s="232" t="s">
        <v>129</v>
      </c>
      <c r="E211" s="233" t="s">
        <v>442</v>
      </c>
      <c r="F211" s="234" t="s">
        <v>443</v>
      </c>
      <c r="G211" s="235" t="s">
        <v>138</v>
      </c>
      <c r="H211" s="236">
        <v>2</v>
      </c>
      <c r="I211" s="237"/>
      <c r="J211" s="238">
        <f>ROUND(I211*H211,2)</f>
        <v>0</v>
      </c>
      <c r="K211" s="234" t="s">
        <v>1</v>
      </c>
      <c r="L211" s="41"/>
      <c r="M211" s="239" t="s">
        <v>1</v>
      </c>
      <c r="N211" s="240" t="s">
        <v>41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134</v>
      </c>
      <c r="AT211" s="243" t="s">
        <v>129</v>
      </c>
      <c r="AU211" s="243" t="s">
        <v>140</v>
      </c>
      <c r="AY211" s="14" t="s">
        <v>126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84</v>
      </c>
      <c r="BK211" s="244">
        <f>ROUND(I211*H211,2)</f>
        <v>0</v>
      </c>
      <c r="BL211" s="14" t="s">
        <v>134</v>
      </c>
      <c r="BM211" s="243" t="s">
        <v>444</v>
      </c>
    </row>
    <row r="212" spans="1:65" s="2" customFormat="1" ht="16.5" customHeight="1">
      <c r="A212" s="35"/>
      <c r="B212" s="36"/>
      <c r="C212" s="232" t="s">
        <v>445</v>
      </c>
      <c r="D212" s="232" t="s">
        <v>129</v>
      </c>
      <c r="E212" s="233" t="s">
        <v>446</v>
      </c>
      <c r="F212" s="234" t="s">
        <v>447</v>
      </c>
      <c r="G212" s="235" t="s">
        <v>138</v>
      </c>
      <c r="H212" s="236">
        <v>15</v>
      </c>
      <c r="I212" s="237"/>
      <c r="J212" s="238">
        <f>ROUND(I212*H212,2)</f>
        <v>0</v>
      </c>
      <c r="K212" s="234" t="s">
        <v>1</v>
      </c>
      <c r="L212" s="41"/>
      <c r="M212" s="239" t="s">
        <v>1</v>
      </c>
      <c r="N212" s="240" t="s">
        <v>41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134</v>
      </c>
      <c r="AT212" s="243" t="s">
        <v>129</v>
      </c>
      <c r="AU212" s="243" t="s">
        <v>140</v>
      </c>
      <c r="AY212" s="14" t="s">
        <v>126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84</v>
      </c>
      <c r="BK212" s="244">
        <f>ROUND(I212*H212,2)</f>
        <v>0</v>
      </c>
      <c r="BL212" s="14" t="s">
        <v>134</v>
      </c>
      <c r="BM212" s="243" t="s">
        <v>448</v>
      </c>
    </row>
    <row r="213" spans="1:65" s="2" customFormat="1" ht="16.5" customHeight="1">
      <c r="A213" s="35"/>
      <c r="B213" s="36"/>
      <c r="C213" s="232" t="s">
        <v>449</v>
      </c>
      <c r="D213" s="232" t="s">
        <v>129</v>
      </c>
      <c r="E213" s="233" t="s">
        <v>450</v>
      </c>
      <c r="F213" s="234" t="s">
        <v>451</v>
      </c>
      <c r="G213" s="235" t="s">
        <v>138</v>
      </c>
      <c r="H213" s="236">
        <v>1</v>
      </c>
      <c r="I213" s="237"/>
      <c r="J213" s="238">
        <f>ROUND(I213*H213,2)</f>
        <v>0</v>
      </c>
      <c r="K213" s="234" t="s">
        <v>1</v>
      </c>
      <c r="L213" s="41"/>
      <c r="M213" s="239" t="s">
        <v>1</v>
      </c>
      <c r="N213" s="240" t="s">
        <v>41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134</v>
      </c>
      <c r="AT213" s="243" t="s">
        <v>129</v>
      </c>
      <c r="AU213" s="243" t="s">
        <v>140</v>
      </c>
      <c r="AY213" s="14" t="s">
        <v>126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84</v>
      </c>
      <c r="BK213" s="244">
        <f>ROUND(I213*H213,2)</f>
        <v>0</v>
      </c>
      <c r="BL213" s="14" t="s">
        <v>134</v>
      </c>
      <c r="BM213" s="243" t="s">
        <v>452</v>
      </c>
    </row>
    <row r="214" spans="1:65" s="2" customFormat="1" ht="16.5" customHeight="1">
      <c r="A214" s="35"/>
      <c r="B214" s="36"/>
      <c r="C214" s="232" t="s">
        <v>453</v>
      </c>
      <c r="D214" s="232" t="s">
        <v>129</v>
      </c>
      <c r="E214" s="233" t="s">
        <v>454</v>
      </c>
      <c r="F214" s="234" t="s">
        <v>455</v>
      </c>
      <c r="G214" s="235" t="s">
        <v>138</v>
      </c>
      <c r="H214" s="236">
        <v>1</v>
      </c>
      <c r="I214" s="237"/>
      <c r="J214" s="238">
        <f>ROUND(I214*H214,2)</f>
        <v>0</v>
      </c>
      <c r="K214" s="234" t="s">
        <v>1</v>
      </c>
      <c r="L214" s="41"/>
      <c r="M214" s="239" t="s">
        <v>1</v>
      </c>
      <c r="N214" s="240" t="s">
        <v>41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134</v>
      </c>
      <c r="AT214" s="243" t="s">
        <v>129</v>
      </c>
      <c r="AU214" s="243" t="s">
        <v>140</v>
      </c>
      <c r="AY214" s="14" t="s">
        <v>126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84</v>
      </c>
      <c r="BK214" s="244">
        <f>ROUND(I214*H214,2)</f>
        <v>0</v>
      </c>
      <c r="BL214" s="14" t="s">
        <v>134</v>
      </c>
      <c r="BM214" s="243" t="s">
        <v>456</v>
      </c>
    </row>
    <row r="215" spans="1:65" s="2" customFormat="1" ht="16.5" customHeight="1">
      <c r="A215" s="35"/>
      <c r="B215" s="36"/>
      <c r="C215" s="232" t="s">
        <v>457</v>
      </c>
      <c r="D215" s="232" t="s">
        <v>129</v>
      </c>
      <c r="E215" s="233" t="s">
        <v>458</v>
      </c>
      <c r="F215" s="234" t="s">
        <v>459</v>
      </c>
      <c r="G215" s="235" t="s">
        <v>138</v>
      </c>
      <c r="H215" s="236">
        <v>5</v>
      </c>
      <c r="I215" s="237"/>
      <c r="J215" s="238">
        <f>ROUND(I215*H215,2)</f>
        <v>0</v>
      </c>
      <c r="K215" s="234" t="s">
        <v>1</v>
      </c>
      <c r="L215" s="41"/>
      <c r="M215" s="239" t="s">
        <v>1</v>
      </c>
      <c r="N215" s="240" t="s">
        <v>41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134</v>
      </c>
      <c r="AT215" s="243" t="s">
        <v>129</v>
      </c>
      <c r="AU215" s="243" t="s">
        <v>140</v>
      </c>
      <c r="AY215" s="14" t="s">
        <v>126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84</v>
      </c>
      <c r="BK215" s="244">
        <f>ROUND(I215*H215,2)</f>
        <v>0</v>
      </c>
      <c r="BL215" s="14" t="s">
        <v>134</v>
      </c>
      <c r="BM215" s="243" t="s">
        <v>460</v>
      </c>
    </row>
    <row r="216" spans="1:65" s="2" customFormat="1" ht="16.5" customHeight="1">
      <c r="A216" s="35"/>
      <c r="B216" s="36"/>
      <c r="C216" s="232" t="s">
        <v>461</v>
      </c>
      <c r="D216" s="232" t="s">
        <v>129</v>
      </c>
      <c r="E216" s="233" t="s">
        <v>462</v>
      </c>
      <c r="F216" s="234" t="s">
        <v>463</v>
      </c>
      <c r="G216" s="235" t="s">
        <v>138</v>
      </c>
      <c r="H216" s="236">
        <v>21</v>
      </c>
      <c r="I216" s="237"/>
      <c r="J216" s="238">
        <f>ROUND(I216*H216,2)</f>
        <v>0</v>
      </c>
      <c r="K216" s="234" t="s">
        <v>1</v>
      </c>
      <c r="L216" s="41"/>
      <c r="M216" s="239" t="s">
        <v>1</v>
      </c>
      <c r="N216" s="240" t="s">
        <v>41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134</v>
      </c>
      <c r="AT216" s="243" t="s">
        <v>129</v>
      </c>
      <c r="AU216" s="243" t="s">
        <v>140</v>
      </c>
      <c r="AY216" s="14" t="s">
        <v>126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84</v>
      </c>
      <c r="BK216" s="244">
        <f>ROUND(I216*H216,2)</f>
        <v>0</v>
      </c>
      <c r="BL216" s="14" t="s">
        <v>134</v>
      </c>
      <c r="BM216" s="243" t="s">
        <v>464</v>
      </c>
    </row>
    <row r="217" spans="1:65" s="2" customFormat="1" ht="16.5" customHeight="1">
      <c r="A217" s="35"/>
      <c r="B217" s="36"/>
      <c r="C217" s="245" t="s">
        <v>465</v>
      </c>
      <c r="D217" s="245" t="s">
        <v>213</v>
      </c>
      <c r="E217" s="246" t="s">
        <v>466</v>
      </c>
      <c r="F217" s="247" t="s">
        <v>467</v>
      </c>
      <c r="G217" s="248" t="s">
        <v>468</v>
      </c>
      <c r="H217" s="255"/>
      <c r="I217" s="250"/>
      <c r="J217" s="251">
        <f>ROUND(I217*H217,2)</f>
        <v>0</v>
      </c>
      <c r="K217" s="247" t="s">
        <v>1</v>
      </c>
      <c r="L217" s="252"/>
      <c r="M217" s="253" t="s">
        <v>1</v>
      </c>
      <c r="N217" s="254" t="s">
        <v>41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216</v>
      </c>
      <c r="AT217" s="243" t="s">
        <v>213</v>
      </c>
      <c r="AU217" s="243" t="s">
        <v>140</v>
      </c>
      <c r="AY217" s="14" t="s">
        <v>126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84</v>
      </c>
      <c r="BK217" s="244">
        <f>ROUND(I217*H217,2)</f>
        <v>0</v>
      </c>
      <c r="BL217" s="14" t="s">
        <v>134</v>
      </c>
      <c r="BM217" s="243" t="s">
        <v>469</v>
      </c>
    </row>
    <row r="218" spans="1:65" s="2" customFormat="1" ht="16.5" customHeight="1">
      <c r="A218" s="35"/>
      <c r="B218" s="36"/>
      <c r="C218" s="232" t="s">
        <v>470</v>
      </c>
      <c r="D218" s="232" t="s">
        <v>129</v>
      </c>
      <c r="E218" s="233" t="s">
        <v>471</v>
      </c>
      <c r="F218" s="234" t="s">
        <v>472</v>
      </c>
      <c r="G218" s="235" t="s">
        <v>138</v>
      </c>
      <c r="H218" s="236">
        <v>1</v>
      </c>
      <c r="I218" s="237"/>
      <c r="J218" s="238">
        <f>ROUND(I218*H218,2)</f>
        <v>0</v>
      </c>
      <c r="K218" s="234" t="s">
        <v>1</v>
      </c>
      <c r="L218" s="41"/>
      <c r="M218" s="239" t="s">
        <v>1</v>
      </c>
      <c r="N218" s="240" t="s">
        <v>41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134</v>
      </c>
      <c r="AT218" s="243" t="s">
        <v>129</v>
      </c>
      <c r="AU218" s="243" t="s">
        <v>140</v>
      </c>
      <c r="AY218" s="14" t="s">
        <v>126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84</v>
      </c>
      <c r="BK218" s="244">
        <f>ROUND(I218*H218,2)</f>
        <v>0</v>
      </c>
      <c r="BL218" s="14" t="s">
        <v>134</v>
      </c>
      <c r="BM218" s="243" t="s">
        <v>473</v>
      </c>
    </row>
    <row r="219" spans="1:65" s="2" customFormat="1" ht="16.5" customHeight="1">
      <c r="A219" s="35"/>
      <c r="B219" s="36"/>
      <c r="C219" s="232" t="s">
        <v>474</v>
      </c>
      <c r="D219" s="232" t="s">
        <v>129</v>
      </c>
      <c r="E219" s="233" t="s">
        <v>475</v>
      </c>
      <c r="F219" s="234" t="s">
        <v>476</v>
      </c>
      <c r="G219" s="235" t="s">
        <v>477</v>
      </c>
      <c r="H219" s="236">
        <v>6</v>
      </c>
      <c r="I219" s="237"/>
      <c r="J219" s="238">
        <f>ROUND(I219*H219,2)</f>
        <v>0</v>
      </c>
      <c r="K219" s="234" t="s">
        <v>1</v>
      </c>
      <c r="L219" s="41"/>
      <c r="M219" s="239" t="s">
        <v>1</v>
      </c>
      <c r="N219" s="240" t="s">
        <v>41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134</v>
      </c>
      <c r="AT219" s="243" t="s">
        <v>129</v>
      </c>
      <c r="AU219" s="243" t="s">
        <v>140</v>
      </c>
      <c r="AY219" s="14" t="s">
        <v>126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84</v>
      </c>
      <c r="BK219" s="244">
        <f>ROUND(I219*H219,2)</f>
        <v>0</v>
      </c>
      <c r="BL219" s="14" t="s">
        <v>134</v>
      </c>
      <c r="BM219" s="243" t="s">
        <v>478</v>
      </c>
    </row>
    <row r="220" spans="1:63" s="12" customFormat="1" ht="22.8" customHeight="1">
      <c r="A220" s="12"/>
      <c r="B220" s="216"/>
      <c r="C220" s="217"/>
      <c r="D220" s="218" t="s">
        <v>75</v>
      </c>
      <c r="E220" s="230" t="s">
        <v>479</v>
      </c>
      <c r="F220" s="230" t="s">
        <v>480</v>
      </c>
      <c r="G220" s="217"/>
      <c r="H220" s="217"/>
      <c r="I220" s="220"/>
      <c r="J220" s="231">
        <f>BK220</f>
        <v>0</v>
      </c>
      <c r="K220" s="217"/>
      <c r="L220" s="222"/>
      <c r="M220" s="223"/>
      <c r="N220" s="224"/>
      <c r="O220" s="224"/>
      <c r="P220" s="225">
        <f>SUM(P221:P241)</f>
        <v>0</v>
      </c>
      <c r="Q220" s="224"/>
      <c r="R220" s="225">
        <f>SUM(R221:R241)</f>
        <v>0.81413</v>
      </c>
      <c r="S220" s="224"/>
      <c r="T220" s="226">
        <f>SUM(T221:T241)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7" t="s">
        <v>86</v>
      </c>
      <c r="AT220" s="228" t="s">
        <v>75</v>
      </c>
      <c r="AU220" s="228" t="s">
        <v>84</v>
      </c>
      <c r="AY220" s="227" t="s">
        <v>126</v>
      </c>
      <c r="BK220" s="229">
        <f>SUM(BK221:BK241)</f>
        <v>0</v>
      </c>
    </row>
    <row r="221" spans="1:65" s="2" customFormat="1" ht="21.75" customHeight="1">
      <c r="A221" s="35"/>
      <c r="B221" s="36"/>
      <c r="C221" s="232" t="s">
        <v>481</v>
      </c>
      <c r="D221" s="232" t="s">
        <v>129</v>
      </c>
      <c r="E221" s="233" t="s">
        <v>482</v>
      </c>
      <c r="F221" s="234" t="s">
        <v>483</v>
      </c>
      <c r="G221" s="235" t="s">
        <v>138</v>
      </c>
      <c r="H221" s="236">
        <v>4</v>
      </c>
      <c r="I221" s="237"/>
      <c r="J221" s="238">
        <f>ROUND(I221*H221,2)</f>
        <v>0</v>
      </c>
      <c r="K221" s="234" t="s">
        <v>133</v>
      </c>
      <c r="L221" s="41"/>
      <c r="M221" s="239" t="s">
        <v>1</v>
      </c>
      <c r="N221" s="240" t="s">
        <v>41</v>
      </c>
      <c r="O221" s="88"/>
      <c r="P221" s="241">
        <f>O221*H221</f>
        <v>0</v>
      </c>
      <c r="Q221" s="241">
        <v>0.00078</v>
      </c>
      <c r="R221" s="241">
        <f>Q221*H221</f>
        <v>0.00312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134</v>
      </c>
      <c r="AT221" s="243" t="s">
        <v>129</v>
      </c>
      <c r="AU221" s="243" t="s">
        <v>86</v>
      </c>
      <c r="AY221" s="14" t="s">
        <v>126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84</v>
      </c>
      <c r="BK221" s="244">
        <f>ROUND(I221*H221,2)</f>
        <v>0</v>
      </c>
      <c r="BL221" s="14" t="s">
        <v>134</v>
      </c>
      <c r="BM221" s="243" t="s">
        <v>484</v>
      </c>
    </row>
    <row r="222" spans="1:65" s="2" customFormat="1" ht="21.75" customHeight="1">
      <c r="A222" s="35"/>
      <c r="B222" s="36"/>
      <c r="C222" s="232" t="s">
        <v>485</v>
      </c>
      <c r="D222" s="232" t="s">
        <v>129</v>
      </c>
      <c r="E222" s="233" t="s">
        <v>486</v>
      </c>
      <c r="F222" s="234" t="s">
        <v>487</v>
      </c>
      <c r="G222" s="235" t="s">
        <v>138</v>
      </c>
      <c r="H222" s="236">
        <v>2</v>
      </c>
      <c r="I222" s="237"/>
      <c r="J222" s="238">
        <f>ROUND(I222*H222,2)</f>
        <v>0</v>
      </c>
      <c r="K222" s="234" t="s">
        <v>133</v>
      </c>
      <c r="L222" s="41"/>
      <c r="M222" s="239" t="s">
        <v>1</v>
      </c>
      <c r="N222" s="240" t="s">
        <v>41</v>
      </c>
      <c r="O222" s="88"/>
      <c r="P222" s="241">
        <f>O222*H222</f>
        <v>0</v>
      </c>
      <c r="Q222" s="241">
        <v>0.0017</v>
      </c>
      <c r="R222" s="241">
        <f>Q222*H222</f>
        <v>0.0034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134</v>
      </c>
      <c r="AT222" s="243" t="s">
        <v>129</v>
      </c>
      <c r="AU222" s="243" t="s">
        <v>86</v>
      </c>
      <c r="AY222" s="14" t="s">
        <v>126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84</v>
      </c>
      <c r="BK222" s="244">
        <f>ROUND(I222*H222,2)</f>
        <v>0</v>
      </c>
      <c r="BL222" s="14" t="s">
        <v>134</v>
      </c>
      <c r="BM222" s="243" t="s">
        <v>488</v>
      </c>
    </row>
    <row r="223" spans="1:65" s="2" customFormat="1" ht="21.75" customHeight="1">
      <c r="A223" s="35"/>
      <c r="B223" s="36"/>
      <c r="C223" s="232" t="s">
        <v>489</v>
      </c>
      <c r="D223" s="232" t="s">
        <v>129</v>
      </c>
      <c r="E223" s="233" t="s">
        <v>490</v>
      </c>
      <c r="F223" s="234" t="s">
        <v>491</v>
      </c>
      <c r="G223" s="235" t="s">
        <v>138</v>
      </c>
      <c r="H223" s="236">
        <v>2</v>
      </c>
      <c r="I223" s="237"/>
      <c r="J223" s="238">
        <f>ROUND(I223*H223,2)</f>
        <v>0</v>
      </c>
      <c r="K223" s="234" t="s">
        <v>133</v>
      </c>
      <c r="L223" s="41"/>
      <c r="M223" s="239" t="s">
        <v>1</v>
      </c>
      <c r="N223" s="240" t="s">
        <v>41</v>
      </c>
      <c r="O223" s="88"/>
      <c r="P223" s="241">
        <f>O223*H223</f>
        <v>0</v>
      </c>
      <c r="Q223" s="241">
        <v>0.00242</v>
      </c>
      <c r="R223" s="241">
        <f>Q223*H223</f>
        <v>0.00484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134</v>
      </c>
      <c r="AT223" s="243" t="s">
        <v>129</v>
      </c>
      <c r="AU223" s="243" t="s">
        <v>86</v>
      </c>
      <c r="AY223" s="14" t="s">
        <v>126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84</v>
      </c>
      <c r="BK223" s="244">
        <f>ROUND(I223*H223,2)</f>
        <v>0</v>
      </c>
      <c r="BL223" s="14" t="s">
        <v>134</v>
      </c>
      <c r="BM223" s="243" t="s">
        <v>492</v>
      </c>
    </row>
    <row r="224" spans="1:65" s="2" customFormat="1" ht="21.75" customHeight="1">
      <c r="A224" s="35"/>
      <c r="B224" s="36"/>
      <c r="C224" s="232" t="s">
        <v>493</v>
      </c>
      <c r="D224" s="232" t="s">
        <v>129</v>
      </c>
      <c r="E224" s="233" t="s">
        <v>494</v>
      </c>
      <c r="F224" s="234" t="s">
        <v>495</v>
      </c>
      <c r="G224" s="235" t="s">
        <v>138</v>
      </c>
      <c r="H224" s="236">
        <v>2</v>
      </c>
      <c r="I224" s="237"/>
      <c r="J224" s="238">
        <f>ROUND(I224*H224,2)</f>
        <v>0</v>
      </c>
      <c r="K224" s="234" t="s">
        <v>133</v>
      </c>
      <c r="L224" s="41"/>
      <c r="M224" s="239" t="s">
        <v>1</v>
      </c>
      <c r="N224" s="240" t="s">
        <v>41</v>
      </c>
      <c r="O224" s="88"/>
      <c r="P224" s="241">
        <f>O224*H224</f>
        <v>0</v>
      </c>
      <c r="Q224" s="241">
        <v>0.0035</v>
      </c>
      <c r="R224" s="241">
        <f>Q224*H224</f>
        <v>0.007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134</v>
      </c>
      <c r="AT224" s="243" t="s">
        <v>129</v>
      </c>
      <c r="AU224" s="243" t="s">
        <v>86</v>
      </c>
      <c r="AY224" s="14" t="s">
        <v>126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84</v>
      </c>
      <c r="BK224" s="244">
        <f>ROUND(I224*H224,2)</f>
        <v>0</v>
      </c>
      <c r="BL224" s="14" t="s">
        <v>134</v>
      </c>
      <c r="BM224" s="243" t="s">
        <v>496</v>
      </c>
    </row>
    <row r="225" spans="1:65" s="2" customFormat="1" ht="16.5" customHeight="1">
      <c r="A225" s="35"/>
      <c r="B225" s="36"/>
      <c r="C225" s="232" t="s">
        <v>497</v>
      </c>
      <c r="D225" s="232" t="s">
        <v>129</v>
      </c>
      <c r="E225" s="233" t="s">
        <v>498</v>
      </c>
      <c r="F225" s="234" t="s">
        <v>499</v>
      </c>
      <c r="G225" s="235" t="s">
        <v>138</v>
      </c>
      <c r="H225" s="236">
        <v>1</v>
      </c>
      <c r="I225" s="237"/>
      <c r="J225" s="238">
        <f>ROUND(I225*H225,2)</f>
        <v>0</v>
      </c>
      <c r="K225" s="234" t="s">
        <v>1</v>
      </c>
      <c r="L225" s="41"/>
      <c r="M225" s="239" t="s">
        <v>1</v>
      </c>
      <c r="N225" s="240" t="s">
        <v>41</v>
      </c>
      <c r="O225" s="88"/>
      <c r="P225" s="241">
        <f>O225*H225</f>
        <v>0</v>
      </c>
      <c r="Q225" s="241">
        <v>0.04244</v>
      </c>
      <c r="R225" s="241">
        <f>Q225*H225</f>
        <v>0.04244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134</v>
      </c>
      <c r="AT225" s="243" t="s">
        <v>129</v>
      </c>
      <c r="AU225" s="243" t="s">
        <v>86</v>
      </c>
      <c r="AY225" s="14" t="s">
        <v>126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84</v>
      </c>
      <c r="BK225" s="244">
        <f>ROUND(I225*H225,2)</f>
        <v>0</v>
      </c>
      <c r="BL225" s="14" t="s">
        <v>134</v>
      </c>
      <c r="BM225" s="243" t="s">
        <v>500</v>
      </c>
    </row>
    <row r="226" spans="1:65" s="2" customFormat="1" ht="16.5" customHeight="1">
      <c r="A226" s="35"/>
      <c r="B226" s="36"/>
      <c r="C226" s="232" t="s">
        <v>501</v>
      </c>
      <c r="D226" s="232" t="s">
        <v>129</v>
      </c>
      <c r="E226" s="233" t="s">
        <v>502</v>
      </c>
      <c r="F226" s="234" t="s">
        <v>503</v>
      </c>
      <c r="G226" s="235" t="s">
        <v>138</v>
      </c>
      <c r="H226" s="236">
        <v>40</v>
      </c>
      <c r="I226" s="237"/>
      <c r="J226" s="238">
        <f>ROUND(I226*H226,2)</f>
        <v>0</v>
      </c>
      <c r="K226" s="234" t="s">
        <v>133</v>
      </c>
      <c r="L226" s="41"/>
      <c r="M226" s="239" t="s">
        <v>1</v>
      </c>
      <c r="N226" s="240" t="s">
        <v>41</v>
      </c>
      <c r="O226" s="88"/>
      <c r="P226" s="241">
        <f>O226*H226</f>
        <v>0</v>
      </c>
      <c r="Q226" s="241">
        <v>0.00112</v>
      </c>
      <c r="R226" s="241">
        <f>Q226*H226</f>
        <v>0.04479999999999999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134</v>
      </c>
      <c r="AT226" s="243" t="s">
        <v>129</v>
      </c>
      <c r="AU226" s="243" t="s">
        <v>86</v>
      </c>
      <c r="AY226" s="14" t="s">
        <v>126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84</v>
      </c>
      <c r="BK226" s="244">
        <f>ROUND(I226*H226,2)</f>
        <v>0</v>
      </c>
      <c r="BL226" s="14" t="s">
        <v>134</v>
      </c>
      <c r="BM226" s="243" t="s">
        <v>504</v>
      </c>
    </row>
    <row r="227" spans="1:65" s="2" customFormat="1" ht="21.75" customHeight="1">
      <c r="A227" s="35"/>
      <c r="B227" s="36"/>
      <c r="C227" s="232" t="s">
        <v>505</v>
      </c>
      <c r="D227" s="232" t="s">
        <v>129</v>
      </c>
      <c r="E227" s="233" t="s">
        <v>506</v>
      </c>
      <c r="F227" s="234" t="s">
        <v>507</v>
      </c>
      <c r="G227" s="235" t="s">
        <v>138</v>
      </c>
      <c r="H227" s="236">
        <v>2</v>
      </c>
      <c r="I227" s="237"/>
      <c r="J227" s="238">
        <f>ROUND(I227*H227,2)</f>
        <v>0</v>
      </c>
      <c r="K227" s="234" t="s">
        <v>1</v>
      </c>
      <c r="L227" s="41"/>
      <c r="M227" s="239" t="s">
        <v>1</v>
      </c>
      <c r="N227" s="240" t="s">
        <v>41</v>
      </c>
      <c r="O227" s="88"/>
      <c r="P227" s="241">
        <f>O227*H227</f>
        <v>0</v>
      </c>
      <c r="Q227" s="241">
        <v>0.28659</v>
      </c>
      <c r="R227" s="241">
        <f>Q227*H227</f>
        <v>0.57318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134</v>
      </c>
      <c r="AT227" s="243" t="s">
        <v>129</v>
      </c>
      <c r="AU227" s="243" t="s">
        <v>86</v>
      </c>
      <c r="AY227" s="14" t="s">
        <v>126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84</v>
      </c>
      <c r="BK227" s="244">
        <f>ROUND(I227*H227,2)</f>
        <v>0</v>
      </c>
      <c r="BL227" s="14" t="s">
        <v>134</v>
      </c>
      <c r="BM227" s="243" t="s">
        <v>508</v>
      </c>
    </row>
    <row r="228" spans="1:65" s="2" customFormat="1" ht="21.75" customHeight="1">
      <c r="A228" s="35"/>
      <c r="B228" s="36"/>
      <c r="C228" s="232" t="s">
        <v>509</v>
      </c>
      <c r="D228" s="232" t="s">
        <v>129</v>
      </c>
      <c r="E228" s="233" t="s">
        <v>510</v>
      </c>
      <c r="F228" s="234" t="s">
        <v>511</v>
      </c>
      <c r="G228" s="235" t="s">
        <v>138</v>
      </c>
      <c r="H228" s="236">
        <v>2</v>
      </c>
      <c r="I228" s="237"/>
      <c r="J228" s="238">
        <f>ROUND(I228*H228,2)</f>
        <v>0</v>
      </c>
      <c r="K228" s="234" t="s">
        <v>133</v>
      </c>
      <c r="L228" s="41"/>
      <c r="M228" s="239" t="s">
        <v>1</v>
      </c>
      <c r="N228" s="240" t="s">
        <v>41</v>
      </c>
      <c r="O228" s="88"/>
      <c r="P228" s="241">
        <f>O228*H228</f>
        <v>0</v>
      </c>
      <c r="Q228" s="241">
        <v>0.01023</v>
      </c>
      <c r="R228" s="241">
        <f>Q228*H228</f>
        <v>0.02046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134</v>
      </c>
      <c r="AT228" s="243" t="s">
        <v>129</v>
      </c>
      <c r="AU228" s="243" t="s">
        <v>86</v>
      </c>
      <c r="AY228" s="14" t="s">
        <v>126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84</v>
      </c>
      <c r="BK228" s="244">
        <f>ROUND(I228*H228,2)</f>
        <v>0</v>
      </c>
      <c r="BL228" s="14" t="s">
        <v>134</v>
      </c>
      <c r="BM228" s="243" t="s">
        <v>512</v>
      </c>
    </row>
    <row r="229" spans="1:65" s="2" customFormat="1" ht="21.75" customHeight="1">
      <c r="A229" s="35"/>
      <c r="B229" s="36"/>
      <c r="C229" s="232" t="s">
        <v>513</v>
      </c>
      <c r="D229" s="232" t="s">
        <v>129</v>
      </c>
      <c r="E229" s="233" t="s">
        <v>514</v>
      </c>
      <c r="F229" s="234" t="s">
        <v>515</v>
      </c>
      <c r="G229" s="235" t="s">
        <v>516</v>
      </c>
      <c r="H229" s="236">
        <v>2</v>
      </c>
      <c r="I229" s="237"/>
      <c r="J229" s="238">
        <f>ROUND(I229*H229,2)</f>
        <v>0</v>
      </c>
      <c r="K229" s="234" t="s">
        <v>133</v>
      </c>
      <c r="L229" s="41"/>
      <c r="M229" s="239" t="s">
        <v>1</v>
      </c>
      <c r="N229" s="240" t="s">
        <v>41</v>
      </c>
      <c r="O229" s="88"/>
      <c r="P229" s="241">
        <f>O229*H229</f>
        <v>0</v>
      </c>
      <c r="Q229" s="241">
        <v>0.00266</v>
      </c>
      <c r="R229" s="241">
        <f>Q229*H229</f>
        <v>0.00532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134</v>
      </c>
      <c r="AT229" s="243" t="s">
        <v>129</v>
      </c>
      <c r="AU229" s="243" t="s">
        <v>86</v>
      </c>
      <c r="AY229" s="14" t="s">
        <v>126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84</v>
      </c>
      <c r="BK229" s="244">
        <f>ROUND(I229*H229,2)</f>
        <v>0</v>
      </c>
      <c r="BL229" s="14" t="s">
        <v>134</v>
      </c>
      <c r="BM229" s="243" t="s">
        <v>517</v>
      </c>
    </row>
    <row r="230" spans="1:65" s="2" customFormat="1" ht="21.75" customHeight="1">
      <c r="A230" s="35"/>
      <c r="B230" s="36"/>
      <c r="C230" s="232" t="s">
        <v>518</v>
      </c>
      <c r="D230" s="232" t="s">
        <v>129</v>
      </c>
      <c r="E230" s="233" t="s">
        <v>519</v>
      </c>
      <c r="F230" s="234" t="s">
        <v>520</v>
      </c>
      <c r="G230" s="235" t="s">
        <v>516</v>
      </c>
      <c r="H230" s="236">
        <v>2</v>
      </c>
      <c r="I230" s="237"/>
      <c r="J230" s="238">
        <f>ROUND(I230*H230,2)</f>
        <v>0</v>
      </c>
      <c r="K230" s="234" t="s">
        <v>133</v>
      </c>
      <c r="L230" s="41"/>
      <c r="M230" s="239" t="s">
        <v>1</v>
      </c>
      <c r="N230" s="240" t="s">
        <v>41</v>
      </c>
      <c r="O230" s="88"/>
      <c r="P230" s="241">
        <f>O230*H230</f>
        <v>0</v>
      </c>
      <c r="Q230" s="241">
        <v>0.004</v>
      </c>
      <c r="R230" s="241">
        <f>Q230*H230</f>
        <v>0.008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134</v>
      </c>
      <c r="AT230" s="243" t="s">
        <v>129</v>
      </c>
      <c r="AU230" s="243" t="s">
        <v>86</v>
      </c>
      <c r="AY230" s="14" t="s">
        <v>126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84</v>
      </c>
      <c r="BK230" s="244">
        <f>ROUND(I230*H230,2)</f>
        <v>0</v>
      </c>
      <c r="BL230" s="14" t="s">
        <v>134</v>
      </c>
      <c r="BM230" s="243" t="s">
        <v>521</v>
      </c>
    </row>
    <row r="231" spans="1:65" s="2" customFormat="1" ht="16.5" customHeight="1">
      <c r="A231" s="35"/>
      <c r="B231" s="36"/>
      <c r="C231" s="232" t="s">
        <v>522</v>
      </c>
      <c r="D231" s="232" t="s">
        <v>129</v>
      </c>
      <c r="E231" s="233" t="s">
        <v>523</v>
      </c>
      <c r="F231" s="234" t="s">
        <v>524</v>
      </c>
      <c r="G231" s="235" t="s">
        <v>516</v>
      </c>
      <c r="H231" s="236">
        <v>2</v>
      </c>
      <c r="I231" s="237"/>
      <c r="J231" s="238">
        <f>ROUND(I231*H231,2)</f>
        <v>0</v>
      </c>
      <c r="K231" s="234" t="s">
        <v>133</v>
      </c>
      <c r="L231" s="41"/>
      <c r="M231" s="239" t="s">
        <v>1</v>
      </c>
      <c r="N231" s="240" t="s">
        <v>41</v>
      </c>
      <c r="O231" s="88"/>
      <c r="P231" s="241">
        <f>O231*H231</f>
        <v>0</v>
      </c>
      <c r="Q231" s="241">
        <v>0.00412</v>
      </c>
      <c r="R231" s="241">
        <f>Q231*H231</f>
        <v>0.00824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134</v>
      </c>
      <c r="AT231" s="243" t="s">
        <v>129</v>
      </c>
      <c r="AU231" s="243" t="s">
        <v>86</v>
      </c>
      <c r="AY231" s="14" t="s">
        <v>126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84</v>
      </c>
      <c r="BK231" s="244">
        <f>ROUND(I231*H231,2)</f>
        <v>0</v>
      </c>
      <c r="BL231" s="14" t="s">
        <v>134</v>
      </c>
      <c r="BM231" s="243" t="s">
        <v>525</v>
      </c>
    </row>
    <row r="232" spans="1:65" s="2" customFormat="1" ht="21.75" customHeight="1">
      <c r="A232" s="35"/>
      <c r="B232" s="36"/>
      <c r="C232" s="232" t="s">
        <v>526</v>
      </c>
      <c r="D232" s="232" t="s">
        <v>129</v>
      </c>
      <c r="E232" s="233" t="s">
        <v>527</v>
      </c>
      <c r="F232" s="234" t="s">
        <v>528</v>
      </c>
      <c r="G232" s="235" t="s">
        <v>138</v>
      </c>
      <c r="H232" s="236">
        <v>1</v>
      </c>
      <c r="I232" s="237"/>
      <c r="J232" s="238">
        <f>ROUND(I232*H232,2)</f>
        <v>0</v>
      </c>
      <c r="K232" s="234" t="s">
        <v>133</v>
      </c>
      <c r="L232" s="41"/>
      <c r="M232" s="239" t="s">
        <v>1</v>
      </c>
      <c r="N232" s="240" t="s">
        <v>41</v>
      </c>
      <c r="O232" s="88"/>
      <c r="P232" s="241">
        <f>O232*H232</f>
        <v>0</v>
      </c>
      <c r="Q232" s="241">
        <v>0.00076</v>
      </c>
      <c r="R232" s="241">
        <f>Q232*H232</f>
        <v>0.00076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134</v>
      </c>
      <c r="AT232" s="243" t="s">
        <v>129</v>
      </c>
      <c r="AU232" s="243" t="s">
        <v>86</v>
      </c>
      <c r="AY232" s="14" t="s">
        <v>126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84</v>
      </c>
      <c r="BK232" s="244">
        <f>ROUND(I232*H232,2)</f>
        <v>0</v>
      </c>
      <c r="BL232" s="14" t="s">
        <v>134</v>
      </c>
      <c r="BM232" s="243" t="s">
        <v>529</v>
      </c>
    </row>
    <row r="233" spans="1:65" s="2" customFormat="1" ht="21.75" customHeight="1">
      <c r="A233" s="35"/>
      <c r="B233" s="36"/>
      <c r="C233" s="232" t="s">
        <v>530</v>
      </c>
      <c r="D233" s="232" t="s">
        <v>129</v>
      </c>
      <c r="E233" s="233" t="s">
        <v>531</v>
      </c>
      <c r="F233" s="234" t="s">
        <v>532</v>
      </c>
      <c r="G233" s="235" t="s">
        <v>138</v>
      </c>
      <c r="H233" s="236">
        <v>1</v>
      </c>
      <c r="I233" s="237"/>
      <c r="J233" s="238">
        <f>ROUND(I233*H233,2)</f>
        <v>0</v>
      </c>
      <c r="K233" s="234" t="s">
        <v>133</v>
      </c>
      <c r="L233" s="41"/>
      <c r="M233" s="239" t="s">
        <v>1</v>
      </c>
      <c r="N233" s="240" t="s">
        <v>41</v>
      </c>
      <c r="O233" s="88"/>
      <c r="P233" s="241">
        <f>O233*H233</f>
        <v>0</v>
      </c>
      <c r="Q233" s="241">
        <v>0.05557</v>
      </c>
      <c r="R233" s="241">
        <f>Q233*H233</f>
        <v>0.05557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134</v>
      </c>
      <c r="AT233" s="243" t="s">
        <v>129</v>
      </c>
      <c r="AU233" s="243" t="s">
        <v>86</v>
      </c>
      <c r="AY233" s="14" t="s">
        <v>126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84</v>
      </c>
      <c r="BK233" s="244">
        <f>ROUND(I233*H233,2)</f>
        <v>0</v>
      </c>
      <c r="BL233" s="14" t="s">
        <v>134</v>
      </c>
      <c r="BM233" s="243" t="s">
        <v>533</v>
      </c>
    </row>
    <row r="234" spans="1:65" s="2" customFormat="1" ht="21.75" customHeight="1">
      <c r="A234" s="35"/>
      <c r="B234" s="36"/>
      <c r="C234" s="232" t="s">
        <v>534</v>
      </c>
      <c r="D234" s="232" t="s">
        <v>129</v>
      </c>
      <c r="E234" s="233" t="s">
        <v>535</v>
      </c>
      <c r="F234" s="234" t="s">
        <v>536</v>
      </c>
      <c r="G234" s="235" t="s">
        <v>138</v>
      </c>
      <c r="H234" s="236">
        <v>2</v>
      </c>
      <c r="I234" s="237"/>
      <c r="J234" s="238">
        <f>ROUND(I234*H234,2)</f>
        <v>0</v>
      </c>
      <c r="K234" s="234" t="s">
        <v>133</v>
      </c>
      <c r="L234" s="41"/>
      <c r="M234" s="239" t="s">
        <v>1</v>
      </c>
      <c r="N234" s="240" t="s">
        <v>41</v>
      </c>
      <c r="O234" s="88"/>
      <c r="P234" s="241">
        <f>O234*H234</f>
        <v>0</v>
      </c>
      <c r="Q234" s="241">
        <v>0.00328</v>
      </c>
      <c r="R234" s="241">
        <f>Q234*H234</f>
        <v>0.00656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134</v>
      </c>
      <c r="AT234" s="243" t="s">
        <v>129</v>
      </c>
      <c r="AU234" s="243" t="s">
        <v>86</v>
      </c>
      <c r="AY234" s="14" t="s">
        <v>126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84</v>
      </c>
      <c r="BK234" s="244">
        <f>ROUND(I234*H234,2)</f>
        <v>0</v>
      </c>
      <c r="BL234" s="14" t="s">
        <v>134</v>
      </c>
      <c r="BM234" s="243" t="s">
        <v>537</v>
      </c>
    </row>
    <row r="235" spans="1:65" s="2" customFormat="1" ht="21.75" customHeight="1">
      <c r="A235" s="35"/>
      <c r="B235" s="36"/>
      <c r="C235" s="232" t="s">
        <v>538</v>
      </c>
      <c r="D235" s="232" t="s">
        <v>129</v>
      </c>
      <c r="E235" s="233" t="s">
        <v>539</v>
      </c>
      <c r="F235" s="234" t="s">
        <v>540</v>
      </c>
      <c r="G235" s="235" t="s">
        <v>138</v>
      </c>
      <c r="H235" s="236">
        <v>1</v>
      </c>
      <c r="I235" s="237"/>
      <c r="J235" s="238">
        <f>ROUND(I235*H235,2)</f>
        <v>0</v>
      </c>
      <c r="K235" s="234" t="s">
        <v>133</v>
      </c>
      <c r="L235" s="41"/>
      <c r="M235" s="239" t="s">
        <v>1</v>
      </c>
      <c r="N235" s="240" t="s">
        <v>41</v>
      </c>
      <c r="O235" s="88"/>
      <c r="P235" s="241">
        <f>O235*H235</f>
        <v>0</v>
      </c>
      <c r="Q235" s="241">
        <v>0.00608</v>
      </c>
      <c r="R235" s="241">
        <f>Q235*H235</f>
        <v>0.00608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134</v>
      </c>
      <c r="AT235" s="243" t="s">
        <v>129</v>
      </c>
      <c r="AU235" s="243" t="s">
        <v>86</v>
      </c>
      <c r="AY235" s="14" t="s">
        <v>126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84</v>
      </c>
      <c r="BK235" s="244">
        <f>ROUND(I235*H235,2)</f>
        <v>0</v>
      </c>
      <c r="BL235" s="14" t="s">
        <v>134</v>
      </c>
      <c r="BM235" s="243" t="s">
        <v>541</v>
      </c>
    </row>
    <row r="236" spans="1:65" s="2" customFormat="1" ht="21.75" customHeight="1">
      <c r="A236" s="35"/>
      <c r="B236" s="36"/>
      <c r="C236" s="232" t="s">
        <v>542</v>
      </c>
      <c r="D236" s="232" t="s">
        <v>129</v>
      </c>
      <c r="E236" s="233" t="s">
        <v>543</v>
      </c>
      <c r="F236" s="234" t="s">
        <v>540</v>
      </c>
      <c r="G236" s="235" t="s">
        <v>138</v>
      </c>
      <c r="H236" s="236">
        <v>1</v>
      </c>
      <c r="I236" s="237"/>
      <c r="J236" s="238">
        <f>ROUND(I236*H236,2)</f>
        <v>0</v>
      </c>
      <c r="K236" s="234" t="s">
        <v>1</v>
      </c>
      <c r="L236" s="41"/>
      <c r="M236" s="239" t="s">
        <v>1</v>
      </c>
      <c r="N236" s="240" t="s">
        <v>41</v>
      </c>
      <c r="O236" s="88"/>
      <c r="P236" s="241">
        <f>O236*H236</f>
        <v>0</v>
      </c>
      <c r="Q236" s="241">
        <v>0.00608</v>
      </c>
      <c r="R236" s="241">
        <f>Q236*H236</f>
        <v>0.00608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134</v>
      </c>
      <c r="AT236" s="243" t="s">
        <v>129</v>
      </c>
      <c r="AU236" s="243" t="s">
        <v>86</v>
      </c>
      <c r="AY236" s="14" t="s">
        <v>126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84</v>
      </c>
      <c r="BK236" s="244">
        <f>ROUND(I236*H236,2)</f>
        <v>0</v>
      </c>
      <c r="BL236" s="14" t="s">
        <v>134</v>
      </c>
      <c r="BM236" s="243" t="s">
        <v>544</v>
      </c>
    </row>
    <row r="237" spans="1:65" s="2" customFormat="1" ht="21.75" customHeight="1">
      <c r="A237" s="35"/>
      <c r="B237" s="36"/>
      <c r="C237" s="232" t="s">
        <v>545</v>
      </c>
      <c r="D237" s="232" t="s">
        <v>129</v>
      </c>
      <c r="E237" s="233" t="s">
        <v>546</v>
      </c>
      <c r="F237" s="234" t="s">
        <v>547</v>
      </c>
      <c r="G237" s="235" t="s">
        <v>138</v>
      </c>
      <c r="H237" s="236">
        <v>1</v>
      </c>
      <c r="I237" s="237"/>
      <c r="J237" s="238">
        <f>ROUND(I237*H237,2)</f>
        <v>0</v>
      </c>
      <c r="K237" s="234" t="s">
        <v>1</v>
      </c>
      <c r="L237" s="41"/>
      <c r="M237" s="239" t="s">
        <v>1</v>
      </c>
      <c r="N237" s="240" t="s">
        <v>41</v>
      </c>
      <c r="O237" s="88"/>
      <c r="P237" s="241">
        <f>O237*H237</f>
        <v>0</v>
      </c>
      <c r="Q237" s="241">
        <v>0.00659</v>
      </c>
      <c r="R237" s="241">
        <f>Q237*H237</f>
        <v>0.00659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134</v>
      </c>
      <c r="AT237" s="243" t="s">
        <v>129</v>
      </c>
      <c r="AU237" s="243" t="s">
        <v>86</v>
      </c>
      <c r="AY237" s="14" t="s">
        <v>126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84</v>
      </c>
      <c r="BK237" s="244">
        <f>ROUND(I237*H237,2)</f>
        <v>0</v>
      </c>
      <c r="BL237" s="14" t="s">
        <v>134</v>
      </c>
      <c r="BM237" s="243" t="s">
        <v>548</v>
      </c>
    </row>
    <row r="238" spans="1:65" s="2" customFormat="1" ht="21.75" customHeight="1">
      <c r="A238" s="35"/>
      <c r="B238" s="36"/>
      <c r="C238" s="232" t="s">
        <v>549</v>
      </c>
      <c r="D238" s="232" t="s">
        <v>129</v>
      </c>
      <c r="E238" s="233" t="s">
        <v>550</v>
      </c>
      <c r="F238" s="234" t="s">
        <v>551</v>
      </c>
      <c r="G238" s="235" t="s">
        <v>138</v>
      </c>
      <c r="H238" s="236">
        <v>1</v>
      </c>
      <c r="I238" s="237"/>
      <c r="J238" s="238">
        <f>ROUND(I238*H238,2)</f>
        <v>0</v>
      </c>
      <c r="K238" s="234" t="s">
        <v>133</v>
      </c>
      <c r="L238" s="41"/>
      <c r="M238" s="239" t="s">
        <v>1</v>
      </c>
      <c r="N238" s="240" t="s">
        <v>41</v>
      </c>
      <c r="O238" s="88"/>
      <c r="P238" s="241">
        <f>O238*H238</f>
        <v>0</v>
      </c>
      <c r="Q238" s="241">
        <v>0.00659</v>
      </c>
      <c r="R238" s="241">
        <f>Q238*H238</f>
        <v>0.00659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134</v>
      </c>
      <c r="AT238" s="243" t="s">
        <v>129</v>
      </c>
      <c r="AU238" s="243" t="s">
        <v>86</v>
      </c>
      <c r="AY238" s="14" t="s">
        <v>126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84</v>
      </c>
      <c r="BK238" s="244">
        <f>ROUND(I238*H238,2)</f>
        <v>0</v>
      </c>
      <c r="BL238" s="14" t="s">
        <v>134</v>
      </c>
      <c r="BM238" s="243" t="s">
        <v>552</v>
      </c>
    </row>
    <row r="239" spans="1:65" s="2" customFormat="1" ht="21.75" customHeight="1">
      <c r="A239" s="35"/>
      <c r="B239" s="36"/>
      <c r="C239" s="232" t="s">
        <v>553</v>
      </c>
      <c r="D239" s="232" t="s">
        <v>129</v>
      </c>
      <c r="E239" s="233" t="s">
        <v>554</v>
      </c>
      <c r="F239" s="234" t="s">
        <v>555</v>
      </c>
      <c r="G239" s="235" t="s">
        <v>138</v>
      </c>
      <c r="H239" s="236">
        <v>4</v>
      </c>
      <c r="I239" s="237"/>
      <c r="J239" s="238">
        <f>ROUND(I239*H239,2)</f>
        <v>0</v>
      </c>
      <c r="K239" s="234" t="s">
        <v>133</v>
      </c>
      <c r="L239" s="41"/>
      <c r="M239" s="239" t="s">
        <v>1</v>
      </c>
      <c r="N239" s="240" t="s">
        <v>41</v>
      </c>
      <c r="O239" s="88"/>
      <c r="P239" s="241">
        <f>O239*H239</f>
        <v>0</v>
      </c>
      <c r="Q239" s="241">
        <v>0.00068</v>
      </c>
      <c r="R239" s="241">
        <f>Q239*H239</f>
        <v>0.00272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134</v>
      </c>
      <c r="AT239" s="243" t="s">
        <v>129</v>
      </c>
      <c r="AU239" s="243" t="s">
        <v>86</v>
      </c>
      <c r="AY239" s="14" t="s">
        <v>126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84</v>
      </c>
      <c r="BK239" s="244">
        <f>ROUND(I239*H239,2)</f>
        <v>0</v>
      </c>
      <c r="BL239" s="14" t="s">
        <v>134</v>
      </c>
      <c r="BM239" s="243" t="s">
        <v>556</v>
      </c>
    </row>
    <row r="240" spans="1:65" s="2" customFormat="1" ht="21.75" customHeight="1">
      <c r="A240" s="35"/>
      <c r="B240" s="36"/>
      <c r="C240" s="232" t="s">
        <v>557</v>
      </c>
      <c r="D240" s="232" t="s">
        <v>129</v>
      </c>
      <c r="E240" s="233" t="s">
        <v>558</v>
      </c>
      <c r="F240" s="234" t="s">
        <v>559</v>
      </c>
      <c r="G240" s="235" t="s">
        <v>138</v>
      </c>
      <c r="H240" s="236">
        <v>2</v>
      </c>
      <c r="I240" s="237"/>
      <c r="J240" s="238">
        <f>ROUND(I240*H240,2)</f>
        <v>0</v>
      </c>
      <c r="K240" s="234" t="s">
        <v>133</v>
      </c>
      <c r="L240" s="41"/>
      <c r="M240" s="239" t="s">
        <v>1</v>
      </c>
      <c r="N240" s="240" t="s">
        <v>41</v>
      </c>
      <c r="O240" s="88"/>
      <c r="P240" s="241">
        <f>O240*H240</f>
        <v>0</v>
      </c>
      <c r="Q240" s="241">
        <v>0.00119</v>
      </c>
      <c r="R240" s="241">
        <f>Q240*H240</f>
        <v>0.00238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134</v>
      </c>
      <c r="AT240" s="243" t="s">
        <v>129</v>
      </c>
      <c r="AU240" s="243" t="s">
        <v>86</v>
      </c>
      <c r="AY240" s="14" t="s">
        <v>126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84</v>
      </c>
      <c r="BK240" s="244">
        <f>ROUND(I240*H240,2)</f>
        <v>0</v>
      </c>
      <c r="BL240" s="14" t="s">
        <v>134</v>
      </c>
      <c r="BM240" s="243" t="s">
        <v>560</v>
      </c>
    </row>
    <row r="241" spans="1:65" s="2" customFormat="1" ht="21.75" customHeight="1">
      <c r="A241" s="35"/>
      <c r="B241" s="36"/>
      <c r="C241" s="232" t="s">
        <v>561</v>
      </c>
      <c r="D241" s="232" t="s">
        <v>129</v>
      </c>
      <c r="E241" s="233" t="s">
        <v>562</v>
      </c>
      <c r="F241" s="234" t="s">
        <v>563</v>
      </c>
      <c r="G241" s="235" t="s">
        <v>205</v>
      </c>
      <c r="H241" s="236">
        <v>0.814</v>
      </c>
      <c r="I241" s="237"/>
      <c r="J241" s="238">
        <f>ROUND(I241*H241,2)</f>
        <v>0</v>
      </c>
      <c r="K241" s="234" t="s">
        <v>133</v>
      </c>
      <c r="L241" s="41"/>
      <c r="M241" s="239" t="s">
        <v>1</v>
      </c>
      <c r="N241" s="240" t="s">
        <v>41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134</v>
      </c>
      <c r="AT241" s="243" t="s">
        <v>129</v>
      </c>
      <c r="AU241" s="243" t="s">
        <v>86</v>
      </c>
      <c r="AY241" s="14" t="s">
        <v>126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84</v>
      </c>
      <c r="BK241" s="244">
        <f>ROUND(I241*H241,2)</f>
        <v>0</v>
      </c>
      <c r="BL241" s="14" t="s">
        <v>134</v>
      </c>
      <c r="BM241" s="243" t="s">
        <v>564</v>
      </c>
    </row>
    <row r="242" spans="1:63" s="12" customFormat="1" ht="22.8" customHeight="1">
      <c r="A242" s="12"/>
      <c r="B242" s="216"/>
      <c r="C242" s="217"/>
      <c r="D242" s="218" t="s">
        <v>75</v>
      </c>
      <c r="E242" s="230" t="s">
        <v>565</v>
      </c>
      <c r="F242" s="230" t="s">
        <v>566</v>
      </c>
      <c r="G242" s="217"/>
      <c r="H242" s="217"/>
      <c r="I242" s="220"/>
      <c r="J242" s="231">
        <f>BK242</f>
        <v>0</v>
      </c>
      <c r="K242" s="217"/>
      <c r="L242" s="222"/>
      <c r="M242" s="223"/>
      <c r="N242" s="224"/>
      <c r="O242" s="224"/>
      <c r="P242" s="225">
        <f>SUM(P243:P253)</f>
        <v>0</v>
      </c>
      <c r="Q242" s="224"/>
      <c r="R242" s="225">
        <f>SUM(R243:R253)</f>
        <v>0.33908</v>
      </c>
      <c r="S242" s="224"/>
      <c r="T242" s="226">
        <f>SUM(T243:T253)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7" t="s">
        <v>86</v>
      </c>
      <c r="AT242" s="228" t="s">
        <v>75</v>
      </c>
      <c r="AU242" s="228" t="s">
        <v>84</v>
      </c>
      <c r="AY242" s="227" t="s">
        <v>126</v>
      </c>
      <c r="BK242" s="229">
        <f>SUM(BK243:BK253)</f>
        <v>0</v>
      </c>
    </row>
    <row r="243" spans="1:65" s="2" customFormat="1" ht="16.5" customHeight="1">
      <c r="A243" s="35"/>
      <c r="B243" s="36"/>
      <c r="C243" s="245" t="s">
        <v>567</v>
      </c>
      <c r="D243" s="245" t="s">
        <v>213</v>
      </c>
      <c r="E243" s="246" t="s">
        <v>568</v>
      </c>
      <c r="F243" s="247" t="s">
        <v>569</v>
      </c>
      <c r="G243" s="248" t="s">
        <v>132</v>
      </c>
      <c r="H243" s="249">
        <v>63</v>
      </c>
      <c r="I243" s="250"/>
      <c r="J243" s="251">
        <f>ROUND(I243*H243,2)</f>
        <v>0</v>
      </c>
      <c r="K243" s="247" t="s">
        <v>1</v>
      </c>
      <c r="L243" s="252"/>
      <c r="M243" s="253" t="s">
        <v>1</v>
      </c>
      <c r="N243" s="254" t="s">
        <v>41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216</v>
      </c>
      <c r="AT243" s="243" t="s">
        <v>213</v>
      </c>
      <c r="AU243" s="243" t="s">
        <v>86</v>
      </c>
      <c r="AY243" s="14" t="s">
        <v>126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84</v>
      </c>
      <c r="BK243" s="244">
        <f>ROUND(I243*H243,2)</f>
        <v>0</v>
      </c>
      <c r="BL243" s="14" t="s">
        <v>134</v>
      </c>
      <c r="BM243" s="243" t="s">
        <v>570</v>
      </c>
    </row>
    <row r="244" spans="1:65" s="2" customFormat="1" ht="16.5" customHeight="1">
      <c r="A244" s="35"/>
      <c r="B244" s="36"/>
      <c r="C244" s="245" t="s">
        <v>571</v>
      </c>
      <c r="D244" s="245" t="s">
        <v>213</v>
      </c>
      <c r="E244" s="246" t="s">
        <v>572</v>
      </c>
      <c r="F244" s="247" t="s">
        <v>573</v>
      </c>
      <c r="G244" s="248" t="s">
        <v>132</v>
      </c>
      <c r="H244" s="249">
        <v>52</v>
      </c>
      <c r="I244" s="250"/>
      <c r="J244" s="251">
        <f>ROUND(I244*H244,2)</f>
        <v>0</v>
      </c>
      <c r="K244" s="247" t="s">
        <v>1</v>
      </c>
      <c r="L244" s="252"/>
      <c r="M244" s="253" t="s">
        <v>1</v>
      </c>
      <c r="N244" s="254" t="s">
        <v>41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216</v>
      </c>
      <c r="AT244" s="243" t="s">
        <v>213</v>
      </c>
      <c r="AU244" s="243" t="s">
        <v>86</v>
      </c>
      <c r="AY244" s="14" t="s">
        <v>126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84</v>
      </c>
      <c r="BK244" s="244">
        <f>ROUND(I244*H244,2)</f>
        <v>0</v>
      </c>
      <c r="BL244" s="14" t="s">
        <v>134</v>
      </c>
      <c r="BM244" s="243" t="s">
        <v>574</v>
      </c>
    </row>
    <row r="245" spans="1:65" s="2" customFormat="1" ht="21.75" customHeight="1">
      <c r="A245" s="35"/>
      <c r="B245" s="36"/>
      <c r="C245" s="232" t="s">
        <v>575</v>
      </c>
      <c r="D245" s="232" t="s">
        <v>129</v>
      </c>
      <c r="E245" s="233" t="s">
        <v>576</v>
      </c>
      <c r="F245" s="234" t="s">
        <v>577</v>
      </c>
      <c r="G245" s="235" t="s">
        <v>132</v>
      </c>
      <c r="H245" s="236">
        <v>7</v>
      </c>
      <c r="I245" s="237"/>
      <c r="J245" s="238">
        <f>ROUND(I245*H245,2)</f>
        <v>0</v>
      </c>
      <c r="K245" s="234" t="s">
        <v>133</v>
      </c>
      <c r="L245" s="41"/>
      <c r="M245" s="239" t="s">
        <v>1</v>
      </c>
      <c r="N245" s="240" t="s">
        <v>41</v>
      </c>
      <c r="O245" s="88"/>
      <c r="P245" s="241">
        <f>O245*H245</f>
        <v>0</v>
      </c>
      <c r="Q245" s="241">
        <v>0.00575</v>
      </c>
      <c r="R245" s="241">
        <f>Q245*H245</f>
        <v>0.04025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134</v>
      </c>
      <c r="AT245" s="243" t="s">
        <v>129</v>
      </c>
      <c r="AU245" s="243" t="s">
        <v>86</v>
      </c>
      <c r="AY245" s="14" t="s">
        <v>126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84</v>
      </c>
      <c r="BK245" s="244">
        <f>ROUND(I245*H245,2)</f>
        <v>0</v>
      </c>
      <c r="BL245" s="14" t="s">
        <v>134</v>
      </c>
      <c r="BM245" s="243" t="s">
        <v>578</v>
      </c>
    </row>
    <row r="246" spans="1:65" s="2" customFormat="1" ht="21.75" customHeight="1">
      <c r="A246" s="35"/>
      <c r="B246" s="36"/>
      <c r="C246" s="232" t="s">
        <v>579</v>
      </c>
      <c r="D246" s="232" t="s">
        <v>129</v>
      </c>
      <c r="E246" s="233" t="s">
        <v>580</v>
      </c>
      <c r="F246" s="234" t="s">
        <v>581</v>
      </c>
      <c r="G246" s="235" t="s">
        <v>132</v>
      </c>
      <c r="H246" s="236">
        <v>15</v>
      </c>
      <c r="I246" s="237"/>
      <c r="J246" s="238">
        <f>ROUND(I246*H246,2)</f>
        <v>0</v>
      </c>
      <c r="K246" s="234" t="s">
        <v>133</v>
      </c>
      <c r="L246" s="41"/>
      <c r="M246" s="239" t="s">
        <v>1</v>
      </c>
      <c r="N246" s="240" t="s">
        <v>41</v>
      </c>
      <c r="O246" s="88"/>
      <c r="P246" s="241">
        <f>O246*H246</f>
        <v>0</v>
      </c>
      <c r="Q246" s="241">
        <v>0.00751</v>
      </c>
      <c r="R246" s="241">
        <f>Q246*H246</f>
        <v>0.11265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134</v>
      </c>
      <c r="AT246" s="243" t="s">
        <v>129</v>
      </c>
      <c r="AU246" s="243" t="s">
        <v>86</v>
      </c>
      <c r="AY246" s="14" t="s">
        <v>126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84</v>
      </c>
      <c r="BK246" s="244">
        <f>ROUND(I246*H246,2)</f>
        <v>0</v>
      </c>
      <c r="BL246" s="14" t="s">
        <v>134</v>
      </c>
      <c r="BM246" s="243" t="s">
        <v>582</v>
      </c>
    </row>
    <row r="247" spans="1:65" s="2" customFormat="1" ht="21.75" customHeight="1">
      <c r="A247" s="35"/>
      <c r="B247" s="36"/>
      <c r="C247" s="232" t="s">
        <v>583</v>
      </c>
      <c r="D247" s="232" t="s">
        <v>129</v>
      </c>
      <c r="E247" s="233" t="s">
        <v>584</v>
      </c>
      <c r="F247" s="234" t="s">
        <v>585</v>
      </c>
      <c r="G247" s="235" t="s">
        <v>132</v>
      </c>
      <c r="H247" s="236">
        <v>26</v>
      </c>
      <c r="I247" s="237"/>
      <c r="J247" s="238">
        <f>ROUND(I247*H247,2)</f>
        <v>0</v>
      </c>
      <c r="K247" s="234" t="s">
        <v>133</v>
      </c>
      <c r="L247" s="41"/>
      <c r="M247" s="239" t="s">
        <v>1</v>
      </c>
      <c r="N247" s="240" t="s">
        <v>41</v>
      </c>
      <c r="O247" s="88"/>
      <c r="P247" s="241">
        <f>O247*H247</f>
        <v>0</v>
      </c>
      <c r="Q247" s="241">
        <v>0.00119</v>
      </c>
      <c r="R247" s="241">
        <f>Q247*H247</f>
        <v>0.030940000000000002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134</v>
      </c>
      <c r="AT247" s="243" t="s">
        <v>129</v>
      </c>
      <c r="AU247" s="243" t="s">
        <v>86</v>
      </c>
      <c r="AY247" s="14" t="s">
        <v>126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84</v>
      </c>
      <c r="BK247" s="244">
        <f>ROUND(I247*H247,2)</f>
        <v>0</v>
      </c>
      <c r="BL247" s="14" t="s">
        <v>134</v>
      </c>
      <c r="BM247" s="243" t="s">
        <v>586</v>
      </c>
    </row>
    <row r="248" spans="1:65" s="2" customFormat="1" ht="21.75" customHeight="1">
      <c r="A248" s="35"/>
      <c r="B248" s="36"/>
      <c r="C248" s="232" t="s">
        <v>587</v>
      </c>
      <c r="D248" s="232" t="s">
        <v>129</v>
      </c>
      <c r="E248" s="233" t="s">
        <v>588</v>
      </c>
      <c r="F248" s="234" t="s">
        <v>589</v>
      </c>
      <c r="G248" s="235" t="s">
        <v>132</v>
      </c>
      <c r="H248" s="236">
        <v>26</v>
      </c>
      <c r="I248" s="237"/>
      <c r="J248" s="238">
        <f>ROUND(I248*H248,2)</f>
        <v>0</v>
      </c>
      <c r="K248" s="234" t="s">
        <v>133</v>
      </c>
      <c r="L248" s="41"/>
      <c r="M248" s="239" t="s">
        <v>1</v>
      </c>
      <c r="N248" s="240" t="s">
        <v>41</v>
      </c>
      <c r="O248" s="88"/>
      <c r="P248" s="241">
        <f>O248*H248</f>
        <v>0</v>
      </c>
      <c r="Q248" s="241">
        <v>0.0015</v>
      </c>
      <c r="R248" s="241">
        <f>Q248*H248</f>
        <v>0.039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134</v>
      </c>
      <c r="AT248" s="243" t="s">
        <v>129</v>
      </c>
      <c r="AU248" s="243" t="s">
        <v>86</v>
      </c>
      <c r="AY248" s="14" t="s">
        <v>126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84</v>
      </c>
      <c r="BK248" s="244">
        <f>ROUND(I248*H248,2)</f>
        <v>0</v>
      </c>
      <c r="BL248" s="14" t="s">
        <v>134</v>
      </c>
      <c r="BM248" s="243" t="s">
        <v>590</v>
      </c>
    </row>
    <row r="249" spans="1:65" s="2" customFormat="1" ht="21.75" customHeight="1">
      <c r="A249" s="35"/>
      <c r="B249" s="36"/>
      <c r="C249" s="232" t="s">
        <v>591</v>
      </c>
      <c r="D249" s="232" t="s">
        <v>129</v>
      </c>
      <c r="E249" s="233" t="s">
        <v>592</v>
      </c>
      <c r="F249" s="234" t="s">
        <v>593</v>
      </c>
      <c r="G249" s="235" t="s">
        <v>132</v>
      </c>
      <c r="H249" s="236">
        <v>11</v>
      </c>
      <c r="I249" s="237"/>
      <c r="J249" s="238">
        <f>ROUND(I249*H249,2)</f>
        <v>0</v>
      </c>
      <c r="K249" s="234" t="s">
        <v>133</v>
      </c>
      <c r="L249" s="41"/>
      <c r="M249" s="239" t="s">
        <v>1</v>
      </c>
      <c r="N249" s="240" t="s">
        <v>41</v>
      </c>
      <c r="O249" s="88"/>
      <c r="P249" s="241">
        <f>O249*H249</f>
        <v>0</v>
      </c>
      <c r="Q249" s="241">
        <v>0.00194</v>
      </c>
      <c r="R249" s="241">
        <f>Q249*H249</f>
        <v>0.02134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134</v>
      </c>
      <c r="AT249" s="243" t="s">
        <v>129</v>
      </c>
      <c r="AU249" s="243" t="s">
        <v>86</v>
      </c>
      <c r="AY249" s="14" t="s">
        <v>126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84</v>
      </c>
      <c r="BK249" s="244">
        <f>ROUND(I249*H249,2)</f>
        <v>0</v>
      </c>
      <c r="BL249" s="14" t="s">
        <v>134</v>
      </c>
      <c r="BM249" s="243" t="s">
        <v>594</v>
      </c>
    </row>
    <row r="250" spans="1:65" s="2" customFormat="1" ht="21.75" customHeight="1">
      <c r="A250" s="35"/>
      <c r="B250" s="36"/>
      <c r="C250" s="232" t="s">
        <v>595</v>
      </c>
      <c r="D250" s="232" t="s">
        <v>129</v>
      </c>
      <c r="E250" s="233" t="s">
        <v>596</v>
      </c>
      <c r="F250" s="234" t="s">
        <v>597</v>
      </c>
      <c r="G250" s="235" t="s">
        <v>132</v>
      </c>
      <c r="H250" s="236">
        <v>30</v>
      </c>
      <c r="I250" s="237"/>
      <c r="J250" s="238">
        <f>ROUND(I250*H250,2)</f>
        <v>0</v>
      </c>
      <c r="K250" s="234" t="s">
        <v>133</v>
      </c>
      <c r="L250" s="41"/>
      <c r="M250" s="239" t="s">
        <v>1</v>
      </c>
      <c r="N250" s="240" t="s">
        <v>41</v>
      </c>
      <c r="O250" s="88"/>
      <c r="P250" s="241">
        <f>O250*H250</f>
        <v>0</v>
      </c>
      <c r="Q250" s="241">
        <v>0.00262</v>
      </c>
      <c r="R250" s="241">
        <f>Q250*H250</f>
        <v>0.0786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134</v>
      </c>
      <c r="AT250" s="243" t="s">
        <v>129</v>
      </c>
      <c r="AU250" s="243" t="s">
        <v>86</v>
      </c>
      <c r="AY250" s="14" t="s">
        <v>126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84</v>
      </c>
      <c r="BK250" s="244">
        <f>ROUND(I250*H250,2)</f>
        <v>0</v>
      </c>
      <c r="BL250" s="14" t="s">
        <v>134</v>
      </c>
      <c r="BM250" s="243" t="s">
        <v>598</v>
      </c>
    </row>
    <row r="251" spans="1:65" s="2" customFormat="1" ht="16.5" customHeight="1">
      <c r="A251" s="35"/>
      <c r="B251" s="36"/>
      <c r="C251" s="232" t="s">
        <v>599</v>
      </c>
      <c r="D251" s="232" t="s">
        <v>129</v>
      </c>
      <c r="E251" s="233" t="s">
        <v>600</v>
      </c>
      <c r="F251" s="234" t="s">
        <v>601</v>
      </c>
      <c r="G251" s="235" t="s">
        <v>138</v>
      </c>
      <c r="H251" s="236">
        <v>10</v>
      </c>
      <c r="I251" s="237"/>
      <c r="J251" s="238">
        <f>ROUND(I251*H251,2)</f>
        <v>0</v>
      </c>
      <c r="K251" s="234" t="s">
        <v>133</v>
      </c>
      <c r="L251" s="41"/>
      <c r="M251" s="239" t="s">
        <v>1</v>
      </c>
      <c r="N251" s="240" t="s">
        <v>41</v>
      </c>
      <c r="O251" s="88"/>
      <c r="P251" s="241">
        <f>O251*H251</f>
        <v>0</v>
      </c>
      <c r="Q251" s="241">
        <v>0.00163</v>
      </c>
      <c r="R251" s="241">
        <f>Q251*H251</f>
        <v>0.0163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134</v>
      </c>
      <c r="AT251" s="243" t="s">
        <v>129</v>
      </c>
      <c r="AU251" s="243" t="s">
        <v>86</v>
      </c>
      <c r="AY251" s="14" t="s">
        <v>126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84</v>
      </c>
      <c r="BK251" s="244">
        <f>ROUND(I251*H251,2)</f>
        <v>0</v>
      </c>
      <c r="BL251" s="14" t="s">
        <v>134</v>
      </c>
      <c r="BM251" s="243" t="s">
        <v>602</v>
      </c>
    </row>
    <row r="252" spans="1:65" s="2" customFormat="1" ht="16.5" customHeight="1">
      <c r="A252" s="35"/>
      <c r="B252" s="36"/>
      <c r="C252" s="232" t="s">
        <v>603</v>
      </c>
      <c r="D252" s="232" t="s">
        <v>129</v>
      </c>
      <c r="E252" s="233" t="s">
        <v>604</v>
      </c>
      <c r="F252" s="234" t="s">
        <v>605</v>
      </c>
      <c r="G252" s="235" t="s">
        <v>138</v>
      </c>
      <c r="H252" s="236">
        <v>2</v>
      </c>
      <c r="I252" s="237"/>
      <c r="J252" s="238">
        <f>ROUND(I252*H252,2)</f>
        <v>0</v>
      </c>
      <c r="K252" s="234" t="s">
        <v>1</v>
      </c>
      <c r="L252" s="41"/>
      <c r="M252" s="239" t="s">
        <v>1</v>
      </c>
      <c r="N252" s="240" t="s">
        <v>41</v>
      </c>
      <c r="O252" s="88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3" t="s">
        <v>134</v>
      </c>
      <c r="AT252" s="243" t="s">
        <v>129</v>
      </c>
      <c r="AU252" s="243" t="s">
        <v>86</v>
      </c>
      <c r="AY252" s="14" t="s">
        <v>126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4" t="s">
        <v>84</v>
      </c>
      <c r="BK252" s="244">
        <f>ROUND(I252*H252,2)</f>
        <v>0</v>
      </c>
      <c r="BL252" s="14" t="s">
        <v>134</v>
      </c>
      <c r="BM252" s="243" t="s">
        <v>606</v>
      </c>
    </row>
    <row r="253" spans="1:65" s="2" customFormat="1" ht="21.75" customHeight="1">
      <c r="A253" s="35"/>
      <c r="B253" s="36"/>
      <c r="C253" s="232" t="s">
        <v>607</v>
      </c>
      <c r="D253" s="232" t="s">
        <v>129</v>
      </c>
      <c r="E253" s="233" t="s">
        <v>608</v>
      </c>
      <c r="F253" s="234" t="s">
        <v>609</v>
      </c>
      <c r="G253" s="235" t="s">
        <v>205</v>
      </c>
      <c r="H253" s="236">
        <v>0.339</v>
      </c>
      <c r="I253" s="237"/>
      <c r="J253" s="238">
        <f>ROUND(I253*H253,2)</f>
        <v>0</v>
      </c>
      <c r="K253" s="234" t="s">
        <v>133</v>
      </c>
      <c r="L253" s="41"/>
      <c r="M253" s="239" t="s">
        <v>1</v>
      </c>
      <c r="N253" s="240" t="s">
        <v>41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134</v>
      </c>
      <c r="AT253" s="243" t="s">
        <v>129</v>
      </c>
      <c r="AU253" s="243" t="s">
        <v>86</v>
      </c>
      <c r="AY253" s="14" t="s">
        <v>126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84</v>
      </c>
      <c r="BK253" s="244">
        <f>ROUND(I253*H253,2)</f>
        <v>0</v>
      </c>
      <c r="BL253" s="14" t="s">
        <v>134</v>
      </c>
      <c r="BM253" s="243" t="s">
        <v>610</v>
      </c>
    </row>
    <row r="254" spans="1:63" s="12" customFormat="1" ht="22.8" customHeight="1">
      <c r="A254" s="12"/>
      <c r="B254" s="216"/>
      <c r="C254" s="217"/>
      <c r="D254" s="218" t="s">
        <v>75</v>
      </c>
      <c r="E254" s="230" t="s">
        <v>611</v>
      </c>
      <c r="F254" s="230" t="s">
        <v>612</v>
      </c>
      <c r="G254" s="217"/>
      <c r="H254" s="217"/>
      <c r="I254" s="220"/>
      <c r="J254" s="231">
        <f>BK254</f>
        <v>0</v>
      </c>
      <c r="K254" s="217"/>
      <c r="L254" s="222"/>
      <c r="M254" s="223"/>
      <c r="N254" s="224"/>
      <c r="O254" s="224"/>
      <c r="P254" s="225">
        <f>SUM(P255:P285)</f>
        <v>0</v>
      </c>
      <c r="Q254" s="224"/>
      <c r="R254" s="225">
        <f>SUM(R255:R285)</f>
        <v>0.15055999999999997</v>
      </c>
      <c r="S254" s="224"/>
      <c r="T254" s="226">
        <f>SUM(T255:T285)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7" t="s">
        <v>86</v>
      </c>
      <c r="AT254" s="228" t="s">
        <v>75</v>
      </c>
      <c r="AU254" s="228" t="s">
        <v>84</v>
      </c>
      <c r="AY254" s="227" t="s">
        <v>126</v>
      </c>
      <c r="BK254" s="229">
        <f>SUM(BK255:BK285)</f>
        <v>0</v>
      </c>
    </row>
    <row r="255" spans="1:65" s="2" customFormat="1" ht="16.5" customHeight="1">
      <c r="A255" s="35"/>
      <c r="B255" s="36"/>
      <c r="C255" s="232" t="s">
        <v>613</v>
      </c>
      <c r="D255" s="232" t="s">
        <v>129</v>
      </c>
      <c r="E255" s="233" t="s">
        <v>614</v>
      </c>
      <c r="F255" s="234" t="s">
        <v>615</v>
      </c>
      <c r="G255" s="235" t="s">
        <v>138</v>
      </c>
      <c r="H255" s="236">
        <v>1</v>
      </c>
      <c r="I255" s="237"/>
      <c r="J255" s="238">
        <f>ROUND(I255*H255,2)</f>
        <v>0</v>
      </c>
      <c r="K255" s="234" t="s">
        <v>1</v>
      </c>
      <c r="L255" s="41"/>
      <c r="M255" s="239" t="s">
        <v>1</v>
      </c>
      <c r="N255" s="240" t="s">
        <v>41</v>
      </c>
      <c r="O255" s="88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3" t="s">
        <v>134</v>
      </c>
      <c r="AT255" s="243" t="s">
        <v>129</v>
      </c>
      <c r="AU255" s="243" t="s">
        <v>86</v>
      </c>
      <c r="AY255" s="14" t="s">
        <v>126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4" t="s">
        <v>84</v>
      </c>
      <c r="BK255" s="244">
        <f>ROUND(I255*H255,2)</f>
        <v>0</v>
      </c>
      <c r="BL255" s="14" t="s">
        <v>134</v>
      </c>
      <c r="BM255" s="243" t="s">
        <v>616</v>
      </c>
    </row>
    <row r="256" spans="1:65" s="2" customFormat="1" ht="21.75" customHeight="1">
      <c r="A256" s="35"/>
      <c r="B256" s="36"/>
      <c r="C256" s="232" t="s">
        <v>617</v>
      </c>
      <c r="D256" s="232" t="s">
        <v>129</v>
      </c>
      <c r="E256" s="233" t="s">
        <v>618</v>
      </c>
      <c r="F256" s="234" t="s">
        <v>619</v>
      </c>
      <c r="G256" s="235" t="s">
        <v>138</v>
      </c>
      <c r="H256" s="236">
        <v>1</v>
      </c>
      <c r="I256" s="237"/>
      <c r="J256" s="238">
        <f>ROUND(I256*H256,2)</f>
        <v>0</v>
      </c>
      <c r="K256" s="234" t="s">
        <v>1</v>
      </c>
      <c r="L256" s="41"/>
      <c r="M256" s="239" t="s">
        <v>1</v>
      </c>
      <c r="N256" s="240" t="s">
        <v>41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134</v>
      </c>
      <c r="AT256" s="243" t="s">
        <v>129</v>
      </c>
      <c r="AU256" s="243" t="s">
        <v>86</v>
      </c>
      <c r="AY256" s="14" t="s">
        <v>126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84</v>
      </c>
      <c r="BK256" s="244">
        <f>ROUND(I256*H256,2)</f>
        <v>0</v>
      </c>
      <c r="BL256" s="14" t="s">
        <v>134</v>
      </c>
      <c r="BM256" s="243" t="s">
        <v>620</v>
      </c>
    </row>
    <row r="257" spans="1:65" s="2" customFormat="1" ht="16.5" customHeight="1">
      <c r="A257" s="35"/>
      <c r="B257" s="36"/>
      <c r="C257" s="232" t="s">
        <v>621</v>
      </c>
      <c r="D257" s="232" t="s">
        <v>129</v>
      </c>
      <c r="E257" s="233" t="s">
        <v>622</v>
      </c>
      <c r="F257" s="234" t="s">
        <v>623</v>
      </c>
      <c r="G257" s="235" t="s">
        <v>138</v>
      </c>
      <c r="H257" s="236">
        <v>1</v>
      </c>
      <c r="I257" s="237"/>
      <c r="J257" s="238">
        <f>ROUND(I257*H257,2)</f>
        <v>0</v>
      </c>
      <c r="K257" s="234" t="s">
        <v>1</v>
      </c>
      <c r="L257" s="41"/>
      <c r="M257" s="239" t="s">
        <v>1</v>
      </c>
      <c r="N257" s="240" t="s">
        <v>41</v>
      </c>
      <c r="O257" s="88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134</v>
      </c>
      <c r="AT257" s="243" t="s">
        <v>129</v>
      </c>
      <c r="AU257" s="243" t="s">
        <v>86</v>
      </c>
      <c r="AY257" s="14" t="s">
        <v>126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84</v>
      </c>
      <c r="BK257" s="244">
        <f>ROUND(I257*H257,2)</f>
        <v>0</v>
      </c>
      <c r="BL257" s="14" t="s">
        <v>134</v>
      </c>
      <c r="BM257" s="243" t="s">
        <v>624</v>
      </c>
    </row>
    <row r="258" spans="1:65" s="2" customFormat="1" ht="16.5" customHeight="1">
      <c r="A258" s="35"/>
      <c r="B258" s="36"/>
      <c r="C258" s="232" t="s">
        <v>625</v>
      </c>
      <c r="D258" s="232" t="s">
        <v>129</v>
      </c>
      <c r="E258" s="233" t="s">
        <v>626</v>
      </c>
      <c r="F258" s="234" t="s">
        <v>627</v>
      </c>
      <c r="G258" s="235" t="s">
        <v>138</v>
      </c>
      <c r="H258" s="236">
        <v>1</v>
      </c>
      <c r="I258" s="237"/>
      <c r="J258" s="238">
        <f>ROUND(I258*H258,2)</f>
        <v>0</v>
      </c>
      <c r="K258" s="234" t="s">
        <v>1</v>
      </c>
      <c r="L258" s="41"/>
      <c r="M258" s="239" t="s">
        <v>1</v>
      </c>
      <c r="N258" s="240" t="s">
        <v>41</v>
      </c>
      <c r="O258" s="88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3" t="s">
        <v>134</v>
      </c>
      <c r="AT258" s="243" t="s">
        <v>129</v>
      </c>
      <c r="AU258" s="243" t="s">
        <v>86</v>
      </c>
      <c r="AY258" s="14" t="s">
        <v>126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4" t="s">
        <v>84</v>
      </c>
      <c r="BK258" s="244">
        <f>ROUND(I258*H258,2)</f>
        <v>0</v>
      </c>
      <c r="BL258" s="14" t="s">
        <v>134</v>
      </c>
      <c r="BM258" s="243" t="s">
        <v>628</v>
      </c>
    </row>
    <row r="259" spans="1:65" s="2" customFormat="1" ht="16.5" customHeight="1">
      <c r="A259" s="35"/>
      <c r="B259" s="36"/>
      <c r="C259" s="232" t="s">
        <v>629</v>
      </c>
      <c r="D259" s="232" t="s">
        <v>129</v>
      </c>
      <c r="E259" s="233" t="s">
        <v>630</v>
      </c>
      <c r="F259" s="234" t="s">
        <v>605</v>
      </c>
      <c r="G259" s="235" t="s">
        <v>138</v>
      </c>
      <c r="H259" s="236">
        <v>2</v>
      </c>
      <c r="I259" s="237"/>
      <c r="J259" s="238">
        <f>ROUND(I259*H259,2)</f>
        <v>0</v>
      </c>
      <c r="K259" s="234" t="s">
        <v>1</v>
      </c>
      <c r="L259" s="41"/>
      <c r="M259" s="239" t="s">
        <v>1</v>
      </c>
      <c r="N259" s="240" t="s">
        <v>41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134</v>
      </c>
      <c r="AT259" s="243" t="s">
        <v>129</v>
      </c>
      <c r="AU259" s="243" t="s">
        <v>86</v>
      </c>
      <c r="AY259" s="14" t="s">
        <v>126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84</v>
      </c>
      <c r="BK259" s="244">
        <f>ROUND(I259*H259,2)</f>
        <v>0</v>
      </c>
      <c r="BL259" s="14" t="s">
        <v>134</v>
      </c>
      <c r="BM259" s="243" t="s">
        <v>631</v>
      </c>
    </row>
    <row r="260" spans="1:65" s="2" customFormat="1" ht="21.75" customHeight="1">
      <c r="A260" s="35"/>
      <c r="B260" s="36"/>
      <c r="C260" s="232" t="s">
        <v>632</v>
      </c>
      <c r="D260" s="232" t="s">
        <v>129</v>
      </c>
      <c r="E260" s="233" t="s">
        <v>633</v>
      </c>
      <c r="F260" s="234" t="s">
        <v>634</v>
      </c>
      <c r="G260" s="235" t="s">
        <v>138</v>
      </c>
      <c r="H260" s="236">
        <v>1</v>
      </c>
      <c r="I260" s="237"/>
      <c r="J260" s="238">
        <f>ROUND(I260*H260,2)</f>
        <v>0</v>
      </c>
      <c r="K260" s="234" t="s">
        <v>133</v>
      </c>
      <c r="L260" s="41"/>
      <c r="M260" s="239" t="s">
        <v>1</v>
      </c>
      <c r="N260" s="240" t="s">
        <v>41</v>
      </c>
      <c r="O260" s="88"/>
      <c r="P260" s="241">
        <f>O260*H260</f>
        <v>0</v>
      </c>
      <c r="Q260" s="241">
        <v>0.02974</v>
      </c>
      <c r="R260" s="241">
        <f>Q260*H260</f>
        <v>0.02974</v>
      </c>
      <c r="S260" s="241">
        <v>0</v>
      </c>
      <c r="T260" s="24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3" t="s">
        <v>134</v>
      </c>
      <c r="AT260" s="243" t="s">
        <v>129</v>
      </c>
      <c r="AU260" s="243" t="s">
        <v>86</v>
      </c>
      <c r="AY260" s="14" t="s">
        <v>126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4" t="s">
        <v>84</v>
      </c>
      <c r="BK260" s="244">
        <f>ROUND(I260*H260,2)</f>
        <v>0</v>
      </c>
      <c r="BL260" s="14" t="s">
        <v>134</v>
      </c>
      <c r="BM260" s="243" t="s">
        <v>635</v>
      </c>
    </row>
    <row r="261" spans="1:65" s="2" customFormat="1" ht="16.5" customHeight="1">
      <c r="A261" s="35"/>
      <c r="B261" s="36"/>
      <c r="C261" s="232" t="s">
        <v>636</v>
      </c>
      <c r="D261" s="232" t="s">
        <v>129</v>
      </c>
      <c r="E261" s="233" t="s">
        <v>637</v>
      </c>
      <c r="F261" s="234" t="s">
        <v>638</v>
      </c>
      <c r="G261" s="235" t="s">
        <v>138</v>
      </c>
      <c r="H261" s="236">
        <v>2</v>
      </c>
      <c r="I261" s="237"/>
      <c r="J261" s="238">
        <f>ROUND(I261*H261,2)</f>
        <v>0</v>
      </c>
      <c r="K261" s="234" t="s">
        <v>133</v>
      </c>
      <c r="L261" s="41"/>
      <c r="M261" s="239" t="s">
        <v>1</v>
      </c>
      <c r="N261" s="240" t="s">
        <v>41</v>
      </c>
      <c r="O261" s="88"/>
      <c r="P261" s="241">
        <f>O261*H261</f>
        <v>0</v>
      </c>
      <c r="Q261" s="241">
        <v>0.0069</v>
      </c>
      <c r="R261" s="241">
        <f>Q261*H261</f>
        <v>0.0138</v>
      </c>
      <c r="S261" s="241">
        <v>0</v>
      </c>
      <c r="T261" s="24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134</v>
      </c>
      <c r="AT261" s="243" t="s">
        <v>129</v>
      </c>
      <c r="AU261" s="243" t="s">
        <v>86</v>
      </c>
      <c r="AY261" s="14" t="s">
        <v>126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84</v>
      </c>
      <c r="BK261" s="244">
        <f>ROUND(I261*H261,2)</f>
        <v>0</v>
      </c>
      <c r="BL261" s="14" t="s">
        <v>134</v>
      </c>
      <c r="BM261" s="243" t="s">
        <v>639</v>
      </c>
    </row>
    <row r="262" spans="1:65" s="2" customFormat="1" ht="21.75" customHeight="1">
      <c r="A262" s="35"/>
      <c r="B262" s="36"/>
      <c r="C262" s="232" t="s">
        <v>640</v>
      </c>
      <c r="D262" s="232" t="s">
        <v>129</v>
      </c>
      <c r="E262" s="233" t="s">
        <v>641</v>
      </c>
      <c r="F262" s="234" t="s">
        <v>642</v>
      </c>
      <c r="G262" s="235" t="s">
        <v>138</v>
      </c>
      <c r="H262" s="236">
        <v>2</v>
      </c>
      <c r="I262" s="237"/>
      <c r="J262" s="238">
        <f>ROUND(I262*H262,2)</f>
        <v>0</v>
      </c>
      <c r="K262" s="234" t="s">
        <v>133</v>
      </c>
      <c r="L262" s="41"/>
      <c r="M262" s="239" t="s">
        <v>1</v>
      </c>
      <c r="N262" s="240" t="s">
        <v>41</v>
      </c>
      <c r="O262" s="88"/>
      <c r="P262" s="241">
        <f>O262*H262</f>
        <v>0</v>
      </c>
      <c r="Q262" s="241">
        <v>0.01467</v>
      </c>
      <c r="R262" s="241">
        <f>Q262*H262</f>
        <v>0.02934</v>
      </c>
      <c r="S262" s="241">
        <v>0</v>
      </c>
      <c r="T262" s="24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3" t="s">
        <v>134</v>
      </c>
      <c r="AT262" s="243" t="s">
        <v>129</v>
      </c>
      <c r="AU262" s="243" t="s">
        <v>86</v>
      </c>
      <c r="AY262" s="14" t="s">
        <v>126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4" t="s">
        <v>84</v>
      </c>
      <c r="BK262" s="244">
        <f>ROUND(I262*H262,2)</f>
        <v>0</v>
      </c>
      <c r="BL262" s="14" t="s">
        <v>134</v>
      </c>
      <c r="BM262" s="243" t="s">
        <v>643</v>
      </c>
    </row>
    <row r="263" spans="1:65" s="2" customFormat="1" ht="16.5" customHeight="1">
      <c r="A263" s="35"/>
      <c r="B263" s="36"/>
      <c r="C263" s="232" t="s">
        <v>644</v>
      </c>
      <c r="D263" s="232" t="s">
        <v>129</v>
      </c>
      <c r="E263" s="233" t="s">
        <v>645</v>
      </c>
      <c r="F263" s="234" t="s">
        <v>646</v>
      </c>
      <c r="G263" s="235" t="s">
        <v>138</v>
      </c>
      <c r="H263" s="236">
        <v>10</v>
      </c>
      <c r="I263" s="237"/>
      <c r="J263" s="238">
        <f>ROUND(I263*H263,2)</f>
        <v>0</v>
      </c>
      <c r="K263" s="234" t="s">
        <v>133</v>
      </c>
      <c r="L263" s="41"/>
      <c r="M263" s="239" t="s">
        <v>1</v>
      </c>
      <c r="N263" s="240" t="s">
        <v>41</v>
      </c>
      <c r="O263" s="88"/>
      <c r="P263" s="241">
        <f>O263*H263</f>
        <v>0</v>
      </c>
      <c r="Q263" s="241">
        <v>0.00023</v>
      </c>
      <c r="R263" s="241">
        <f>Q263*H263</f>
        <v>0.0023</v>
      </c>
      <c r="S263" s="241">
        <v>0</v>
      </c>
      <c r="T263" s="24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3" t="s">
        <v>134</v>
      </c>
      <c r="AT263" s="243" t="s">
        <v>129</v>
      </c>
      <c r="AU263" s="243" t="s">
        <v>86</v>
      </c>
      <c r="AY263" s="14" t="s">
        <v>126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4" t="s">
        <v>84</v>
      </c>
      <c r="BK263" s="244">
        <f>ROUND(I263*H263,2)</f>
        <v>0</v>
      </c>
      <c r="BL263" s="14" t="s">
        <v>134</v>
      </c>
      <c r="BM263" s="243" t="s">
        <v>647</v>
      </c>
    </row>
    <row r="264" spans="1:65" s="2" customFormat="1" ht="21.75" customHeight="1">
      <c r="A264" s="35"/>
      <c r="B264" s="36"/>
      <c r="C264" s="232" t="s">
        <v>648</v>
      </c>
      <c r="D264" s="232" t="s">
        <v>129</v>
      </c>
      <c r="E264" s="233" t="s">
        <v>649</v>
      </c>
      <c r="F264" s="234" t="s">
        <v>650</v>
      </c>
      <c r="G264" s="235" t="s">
        <v>138</v>
      </c>
      <c r="H264" s="236">
        <v>1</v>
      </c>
      <c r="I264" s="237"/>
      <c r="J264" s="238">
        <f>ROUND(I264*H264,2)</f>
        <v>0</v>
      </c>
      <c r="K264" s="234" t="s">
        <v>133</v>
      </c>
      <c r="L264" s="41"/>
      <c r="M264" s="239" t="s">
        <v>1</v>
      </c>
      <c r="N264" s="240" t="s">
        <v>41</v>
      </c>
      <c r="O264" s="88"/>
      <c r="P264" s="241">
        <f>O264*H264</f>
        <v>0</v>
      </c>
      <c r="Q264" s="241">
        <v>0.00023</v>
      </c>
      <c r="R264" s="241">
        <f>Q264*H264</f>
        <v>0.00023</v>
      </c>
      <c r="S264" s="241">
        <v>0</v>
      </c>
      <c r="T264" s="24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3" t="s">
        <v>134</v>
      </c>
      <c r="AT264" s="243" t="s">
        <v>129</v>
      </c>
      <c r="AU264" s="243" t="s">
        <v>86</v>
      </c>
      <c r="AY264" s="14" t="s">
        <v>126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4" t="s">
        <v>84</v>
      </c>
      <c r="BK264" s="244">
        <f>ROUND(I264*H264,2)</f>
        <v>0</v>
      </c>
      <c r="BL264" s="14" t="s">
        <v>134</v>
      </c>
      <c r="BM264" s="243" t="s">
        <v>651</v>
      </c>
    </row>
    <row r="265" spans="1:65" s="2" customFormat="1" ht="21.75" customHeight="1">
      <c r="A265" s="35"/>
      <c r="B265" s="36"/>
      <c r="C265" s="232" t="s">
        <v>652</v>
      </c>
      <c r="D265" s="232" t="s">
        <v>129</v>
      </c>
      <c r="E265" s="233" t="s">
        <v>653</v>
      </c>
      <c r="F265" s="234" t="s">
        <v>654</v>
      </c>
      <c r="G265" s="235" t="s">
        <v>138</v>
      </c>
      <c r="H265" s="236">
        <v>1</v>
      </c>
      <c r="I265" s="237"/>
      <c r="J265" s="238">
        <f>ROUND(I265*H265,2)</f>
        <v>0</v>
      </c>
      <c r="K265" s="234" t="s">
        <v>133</v>
      </c>
      <c r="L265" s="41"/>
      <c r="M265" s="239" t="s">
        <v>1</v>
      </c>
      <c r="N265" s="240" t="s">
        <v>41</v>
      </c>
      <c r="O265" s="88"/>
      <c r="P265" s="241">
        <f>O265*H265</f>
        <v>0</v>
      </c>
      <c r="Q265" s="241">
        <v>0.00014</v>
      </c>
      <c r="R265" s="241">
        <f>Q265*H265</f>
        <v>0.00014</v>
      </c>
      <c r="S265" s="241">
        <v>0</v>
      </c>
      <c r="T265" s="24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3" t="s">
        <v>134</v>
      </c>
      <c r="AT265" s="243" t="s">
        <v>129</v>
      </c>
      <c r="AU265" s="243" t="s">
        <v>86</v>
      </c>
      <c r="AY265" s="14" t="s">
        <v>126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4" t="s">
        <v>84</v>
      </c>
      <c r="BK265" s="244">
        <f>ROUND(I265*H265,2)</f>
        <v>0</v>
      </c>
      <c r="BL265" s="14" t="s">
        <v>134</v>
      </c>
      <c r="BM265" s="243" t="s">
        <v>655</v>
      </c>
    </row>
    <row r="266" spans="1:65" s="2" customFormat="1" ht="16.5" customHeight="1">
      <c r="A266" s="35"/>
      <c r="B266" s="36"/>
      <c r="C266" s="232" t="s">
        <v>656</v>
      </c>
      <c r="D266" s="232" t="s">
        <v>129</v>
      </c>
      <c r="E266" s="233" t="s">
        <v>657</v>
      </c>
      <c r="F266" s="234" t="s">
        <v>658</v>
      </c>
      <c r="G266" s="235" t="s">
        <v>138</v>
      </c>
      <c r="H266" s="236">
        <v>1</v>
      </c>
      <c r="I266" s="237"/>
      <c r="J266" s="238">
        <f>ROUND(I266*H266,2)</f>
        <v>0</v>
      </c>
      <c r="K266" s="234" t="s">
        <v>133</v>
      </c>
      <c r="L266" s="41"/>
      <c r="M266" s="239" t="s">
        <v>1</v>
      </c>
      <c r="N266" s="240" t="s">
        <v>41</v>
      </c>
      <c r="O266" s="88"/>
      <c r="P266" s="241">
        <f>O266*H266</f>
        <v>0</v>
      </c>
      <c r="Q266" s="241">
        <v>0.00038</v>
      </c>
      <c r="R266" s="241">
        <f>Q266*H266</f>
        <v>0.00038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134</v>
      </c>
      <c r="AT266" s="243" t="s">
        <v>129</v>
      </c>
      <c r="AU266" s="243" t="s">
        <v>86</v>
      </c>
      <c r="AY266" s="14" t="s">
        <v>126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84</v>
      </c>
      <c r="BK266" s="244">
        <f>ROUND(I266*H266,2)</f>
        <v>0</v>
      </c>
      <c r="BL266" s="14" t="s">
        <v>134</v>
      </c>
      <c r="BM266" s="243" t="s">
        <v>659</v>
      </c>
    </row>
    <row r="267" spans="1:65" s="2" customFormat="1" ht="16.5" customHeight="1">
      <c r="A267" s="35"/>
      <c r="B267" s="36"/>
      <c r="C267" s="232" t="s">
        <v>660</v>
      </c>
      <c r="D267" s="232" t="s">
        <v>129</v>
      </c>
      <c r="E267" s="233" t="s">
        <v>661</v>
      </c>
      <c r="F267" s="234" t="s">
        <v>662</v>
      </c>
      <c r="G267" s="235" t="s">
        <v>138</v>
      </c>
      <c r="H267" s="236">
        <v>2</v>
      </c>
      <c r="I267" s="237"/>
      <c r="J267" s="238">
        <f>ROUND(I267*H267,2)</f>
        <v>0</v>
      </c>
      <c r="K267" s="234" t="s">
        <v>133</v>
      </c>
      <c r="L267" s="41"/>
      <c r="M267" s="239" t="s">
        <v>1</v>
      </c>
      <c r="N267" s="240" t="s">
        <v>41</v>
      </c>
      <c r="O267" s="88"/>
      <c r="P267" s="241">
        <f>O267*H267</f>
        <v>0</v>
      </c>
      <c r="Q267" s="241">
        <v>0.00078</v>
      </c>
      <c r="R267" s="241">
        <f>Q267*H267</f>
        <v>0.00156</v>
      </c>
      <c r="S267" s="241">
        <v>0</v>
      </c>
      <c r="T267" s="24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3" t="s">
        <v>134</v>
      </c>
      <c r="AT267" s="243" t="s">
        <v>129</v>
      </c>
      <c r="AU267" s="243" t="s">
        <v>86</v>
      </c>
      <c r="AY267" s="14" t="s">
        <v>126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4" t="s">
        <v>84</v>
      </c>
      <c r="BK267" s="244">
        <f>ROUND(I267*H267,2)</f>
        <v>0</v>
      </c>
      <c r="BL267" s="14" t="s">
        <v>134</v>
      </c>
      <c r="BM267" s="243" t="s">
        <v>663</v>
      </c>
    </row>
    <row r="268" spans="1:65" s="2" customFormat="1" ht="16.5" customHeight="1">
      <c r="A268" s="35"/>
      <c r="B268" s="36"/>
      <c r="C268" s="232" t="s">
        <v>664</v>
      </c>
      <c r="D268" s="232" t="s">
        <v>129</v>
      </c>
      <c r="E268" s="233" t="s">
        <v>665</v>
      </c>
      <c r="F268" s="234" t="s">
        <v>666</v>
      </c>
      <c r="G268" s="235" t="s">
        <v>138</v>
      </c>
      <c r="H268" s="236">
        <v>1</v>
      </c>
      <c r="I268" s="237"/>
      <c r="J268" s="238">
        <f>ROUND(I268*H268,2)</f>
        <v>0</v>
      </c>
      <c r="K268" s="234" t="s">
        <v>133</v>
      </c>
      <c r="L268" s="41"/>
      <c r="M268" s="239" t="s">
        <v>1</v>
      </c>
      <c r="N268" s="240" t="s">
        <v>41</v>
      </c>
      <c r="O268" s="88"/>
      <c r="P268" s="241">
        <f>O268*H268</f>
        <v>0</v>
      </c>
      <c r="Q268" s="241">
        <v>0.00136</v>
      </c>
      <c r="R268" s="241">
        <f>Q268*H268</f>
        <v>0.00136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134</v>
      </c>
      <c r="AT268" s="243" t="s">
        <v>129</v>
      </c>
      <c r="AU268" s="243" t="s">
        <v>86</v>
      </c>
      <c r="AY268" s="14" t="s">
        <v>126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84</v>
      </c>
      <c r="BK268" s="244">
        <f>ROUND(I268*H268,2)</f>
        <v>0</v>
      </c>
      <c r="BL268" s="14" t="s">
        <v>134</v>
      </c>
      <c r="BM268" s="243" t="s">
        <v>667</v>
      </c>
    </row>
    <row r="269" spans="1:65" s="2" customFormat="1" ht="16.5" customHeight="1">
      <c r="A269" s="35"/>
      <c r="B269" s="36"/>
      <c r="C269" s="232" t="s">
        <v>668</v>
      </c>
      <c r="D269" s="232" t="s">
        <v>129</v>
      </c>
      <c r="E269" s="233" t="s">
        <v>669</v>
      </c>
      <c r="F269" s="234" t="s">
        <v>670</v>
      </c>
      <c r="G269" s="235" t="s">
        <v>138</v>
      </c>
      <c r="H269" s="236">
        <v>2</v>
      </c>
      <c r="I269" s="237"/>
      <c r="J269" s="238">
        <f>ROUND(I269*H269,2)</f>
        <v>0</v>
      </c>
      <c r="K269" s="234" t="s">
        <v>133</v>
      </c>
      <c r="L269" s="41"/>
      <c r="M269" s="239" t="s">
        <v>1</v>
      </c>
      <c r="N269" s="240" t="s">
        <v>41</v>
      </c>
      <c r="O269" s="88"/>
      <c r="P269" s="241">
        <f>O269*H269</f>
        <v>0</v>
      </c>
      <c r="Q269" s="241">
        <v>0.00036</v>
      </c>
      <c r="R269" s="241">
        <f>Q269*H269</f>
        <v>0.00072</v>
      </c>
      <c r="S269" s="241">
        <v>0</v>
      </c>
      <c r="T269" s="24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3" t="s">
        <v>134</v>
      </c>
      <c r="AT269" s="243" t="s">
        <v>129</v>
      </c>
      <c r="AU269" s="243" t="s">
        <v>86</v>
      </c>
      <c r="AY269" s="14" t="s">
        <v>126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4" t="s">
        <v>84</v>
      </c>
      <c r="BK269" s="244">
        <f>ROUND(I269*H269,2)</f>
        <v>0</v>
      </c>
      <c r="BL269" s="14" t="s">
        <v>134</v>
      </c>
      <c r="BM269" s="243" t="s">
        <v>671</v>
      </c>
    </row>
    <row r="270" spans="1:65" s="2" customFormat="1" ht="16.5" customHeight="1">
      <c r="A270" s="35"/>
      <c r="B270" s="36"/>
      <c r="C270" s="232" t="s">
        <v>672</v>
      </c>
      <c r="D270" s="232" t="s">
        <v>129</v>
      </c>
      <c r="E270" s="233" t="s">
        <v>673</v>
      </c>
      <c r="F270" s="234" t="s">
        <v>674</v>
      </c>
      <c r="G270" s="235" t="s">
        <v>138</v>
      </c>
      <c r="H270" s="236">
        <v>4</v>
      </c>
      <c r="I270" s="237"/>
      <c r="J270" s="238">
        <f>ROUND(I270*H270,2)</f>
        <v>0</v>
      </c>
      <c r="K270" s="234" t="s">
        <v>133</v>
      </c>
      <c r="L270" s="41"/>
      <c r="M270" s="239" t="s">
        <v>1</v>
      </c>
      <c r="N270" s="240" t="s">
        <v>41</v>
      </c>
      <c r="O270" s="88"/>
      <c r="P270" s="241">
        <f>O270*H270</f>
        <v>0</v>
      </c>
      <c r="Q270" s="241">
        <v>0.00075</v>
      </c>
      <c r="R270" s="241">
        <f>Q270*H270</f>
        <v>0.003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134</v>
      </c>
      <c r="AT270" s="243" t="s">
        <v>129</v>
      </c>
      <c r="AU270" s="243" t="s">
        <v>86</v>
      </c>
      <c r="AY270" s="14" t="s">
        <v>126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84</v>
      </c>
      <c r="BK270" s="244">
        <f>ROUND(I270*H270,2)</f>
        <v>0</v>
      </c>
      <c r="BL270" s="14" t="s">
        <v>134</v>
      </c>
      <c r="BM270" s="243" t="s">
        <v>675</v>
      </c>
    </row>
    <row r="271" spans="1:65" s="2" customFormat="1" ht="21.75" customHeight="1">
      <c r="A271" s="35"/>
      <c r="B271" s="36"/>
      <c r="C271" s="232" t="s">
        <v>676</v>
      </c>
      <c r="D271" s="232" t="s">
        <v>129</v>
      </c>
      <c r="E271" s="233" t="s">
        <v>677</v>
      </c>
      <c r="F271" s="234" t="s">
        <v>678</v>
      </c>
      <c r="G271" s="235" t="s">
        <v>138</v>
      </c>
      <c r="H271" s="236">
        <v>1</v>
      </c>
      <c r="I271" s="237"/>
      <c r="J271" s="238">
        <f>ROUND(I271*H271,2)</f>
        <v>0</v>
      </c>
      <c r="K271" s="234" t="s">
        <v>133</v>
      </c>
      <c r="L271" s="41"/>
      <c r="M271" s="239" t="s">
        <v>1</v>
      </c>
      <c r="N271" s="240" t="s">
        <v>41</v>
      </c>
      <c r="O271" s="88"/>
      <c r="P271" s="241">
        <f>O271*H271</f>
        <v>0</v>
      </c>
      <c r="Q271" s="241">
        <v>0.00024</v>
      </c>
      <c r="R271" s="241">
        <f>Q271*H271</f>
        <v>0.00024</v>
      </c>
      <c r="S271" s="241">
        <v>0</v>
      </c>
      <c r="T271" s="24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3" t="s">
        <v>134</v>
      </c>
      <c r="AT271" s="243" t="s">
        <v>129</v>
      </c>
      <c r="AU271" s="243" t="s">
        <v>86</v>
      </c>
      <c r="AY271" s="14" t="s">
        <v>126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4" t="s">
        <v>84</v>
      </c>
      <c r="BK271" s="244">
        <f>ROUND(I271*H271,2)</f>
        <v>0</v>
      </c>
      <c r="BL271" s="14" t="s">
        <v>134</v>
      </c>
      <c r="BM271" s="243" t="s">
        <v>679</v>
      </c>
    </row>
    <row r="272" spans="1:65" s="2" customFormat="1" ht="21.75" customHeight="1">
      <c r="A272" s="35"/>
      <c r="B272" s="36"/>
      <c r="C272" s="232" t="s">
        <v>680</v>
      </c>
      <c r="D272" s="232" t="s">
        <v>129</v>
      </c>
      <c r="E272" s="233" t="s">
        <v>681</v>
      </c>
      <c r="F272" s="234" t="s">
        <v>338</v>
      </c>
      <c r="G272" s="235" t="s">
        <v>138</v>
      </c>
      <c r="H272" s="236">
        <v>20</v>
      </c>
      <c r="I272" s="237"/>
      <c r="J272" s="238">
        <f>ROUND(I272*H272,2)</f>
        <v>0</v>
      </c>
      <c r="K272" s="234" t="s">
        <v>133</v>
      </c>
      <c r="L272" s="41"/>
      <c r="M272" s="239" t="s">
        <v>1</v>
      </c>
      <c r="N272" s="240" t="s">
        <v>41</v>
      </c>
      <c r="O272" s="88"/>
      <c r="P272" s="241">
        <f>O272*H272</f>
        <v>0</v>
      </c>
      <c r="Q272" s="241">
        <v>0.00018</v>
      </c>
      <c r="R272" s="241">
        <f>Q272*H272</f>
        <v>0.0036000000000000003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134</v>
      </c>
      <c r="AT272" s="243" t="s">
        <v>129</v>
      </c>
      <c r="AU272" s="243" t="s">
        <v>86</v>
      </c>
      <c r="AY272" s="14" t="s">
        <v>126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84</v>
      </c>
      <c r="BK272" s="244">
        <f>ROUND(I272*H272,2)</f>
        <v>0</v>
      </c>
      <c r="BL272" s="14" t="s">
        <v>134</v>
      </c>
      <c r="BM272" s="243" t="s">
        <v>682</v>
      </c>
    </row>
    <row r="273" spans="1:65" s="2" customFormat="1" ht="21.75" customHeight="1">
      <c r="A273" s="35"/>
      <c r="B273" s="36"/>
      <c r="C273" s="232" t="s">
        <v>683</v>
      </c>
      <c r="D273" s="232" t="s">
        <v>129</v>
      </c>
      <c r="E273" s="233" t="s">
        <v>684</v>
      </c>
      <c r="F273" s="234" t="s">
        <v>342</v>
      </c>
      <c r="G273" s="235" t="s">
        <v>138</v>
      </c>
      <c r="H273" s="236">
        <v>5</v>
      </c>
      <c r="I273" s="237"/>
      <c r="J273" s="238">
        <f>ROUND(I273*H273,2)</f>
        <v>0</v>
      </c>
      <c r="K273" s="234" t="s">
        <v>133</v>
      </c>
      <c r="L273" s="41"/>
      <c r="M273" s="239" t="s">
        <v>1</v>
      </c>
      <c r="N273" s="240" t="s">
        <v>41</v>
      </c>
      <c r="O273" s="88"/>
      <c r="P273" s="241">
        <f>O273*H273</f>
        <v>0</v>
      </c>
      <c r="Q273" s="241">
        <v>0.00022</v>
      </c>
      <c r="R273" s="241">
        <f>Q273*H273</f>
        <v>0.0011</v>
      </c>
      <c r="S273" s="241">
        <v>0</v>
      </c>
      <c r="T273" s="24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3" t="s">
        <v>134</v>
      </c>
      <c r="AT273" s="243" t="s">
        <v>129</v>
      </c>
      <c r="AU273" s="243" t="s">
        <v>86</v>
      </c>
      <c r="AY273" s="14" t="s">
        <v>126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4" t="s">
        <v>84</v>
      </c>
      <c r="BK273" s="244">
        <f>ROUND(I273*H273,2)</f>
        <v>0</v>
      </c>
      <c r="BL273" s="14" t="s">
        <v>134</v>
      </c>
      <c r="BM273" s="243" t="s">
        <v>685</v>
      </c>
    </row>
    <row r="274" spans="1:65" s="2" customFormat="1" ht="21.75" customHeight="1">
      <c r="A274" s="35"/>
      <c r="B274" s="36"/>
      <c r="C274" s="232" t="s">
        <v>686</v>
      </c>
      <c r="D274" s="232" t="s">
        <v>129</v>
      </c>
      <c r="E274" s="233" t="s">
        <v>687</v>
      </c>
      <c r="F274" s="234" t="s">
        <v>688</v>
      </c>
      <c r="G274" s="235" t="s">
        <v>138</v>
      </c>
      <c r="H274" s="236">
        <v>1</v>
      </c>
      <c r="I274" s="237"/>
      <c r="J274" s="238">
        <f>ROUND(I274*H274,2)</f>
        <v>0</v>
      </c>
      <c r="K274" s="234" t="s">
        <v>133</v>
      </c>
      <c r="L274" s="41"/>
      <c r="M274" s="239" t="s">
        <v>1</v>
      </c>
      <c r="N274" s="240" t="s">
        <v>41</v>
      </c>
      <c r="O274" s="88"/>
      <c r="P274" s="241">
        <f>O274*H274</f>
        <v>0</v>
      </c>
      <c r="Q274" s="241">
        <v>0.00361</v>
      </c>
      <c r="R274" s="241">
        <f>Q274*H274</f>
        <v>0.00361</v>
      </c>
      <c r="S274" s="241">
        <v>0</v>
      </c>
      <c r="T274" s="24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3" t="s">
        <v>134</v>
      </c>
      <c r="AT274" s="243" t="s">
        <v>129</v>
      </c>
      <c r="AU274" s="243" t="s">
        <v>86</v>
      </c>
      <c r="AY274" s="14" t="s">
        <v>126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4" t="s">
        <v>84</v>
      </c>
      <c r="BK274" s="244">
        <f>ROUND(I274*H274,2)</f>
        <v>0</v>
      </c>
      <c r="BL274" s="14" t="s">
        <v>134</v>
      </c>
      <c r="BM274" s="243" t="s">
        <v>689</v>
      </c>
    </row>
    <row r="275" spans="1:65" s="2" customFormat="1" ht="21.75" customHeight="1">
      <c r="A275" s="35"/>
      <c r="B275" s="36"/>
      <c r="C275" s="232" t="s">
        <v>690</v>
      </c>
      <c r="D275" s="232" t="s">
        <v>129</v>
      </c>
      <c r="E275" s="233" t="s">
        <v>691</v>
      </c>
      <c r="F275" s="234" t="s">
        <v>692</v>
      </c>
      <c r="G275" s="235" t="s">
        <v>138</v>
      </c>
      <c r="H275" s="236">
        <v>1</v>
      </c>
      <c r="I275" s="237"/>
      <c r="J275" s="238">
        <f>ROUND(I275*H275,2)</f>
        <v>0</v>
      </c>
      <c r="K275" s="234" t="s">
        <v>133</v>
      </c>
      <c r="L275" s="41"/>
      <c r="M275" s="239" t="s">
        <v>1</v>
      </c>
      <c r="N275" s="240" t="s">
        <v>41</v>
      </c>
      <c r="O275" s="88"/>
      <c r="P275" s="241">
        <f>O275*H275</f>
        <v>0</v>
      </c>
      <c r="Q275" s="241">
        <v>0.00124</v>
      </c>
      <c r="R275" s="241">
        <f>Q275*H275</f>
        <v>0.00124</v>
      </c>
      <c r="S275" s="241">
        <v>0</v>
      </c>
      <c r="T275" s="24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3" t="s">
        <v>134</v>
      </c>
      <c r="AT275" s="243" t="s">
        <v>129</v>
      </c>
      <c r="AU275" s="243" t="s">
        <v>86</v>
      </c>
      <c r="AY275" s="14" t="s">
        <v>126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4" t="s">
        <v>84</v>
      </c>
      <c r="BK275" s="244">
        <f>ROUND(I275*H275,2)</f>
        <v>0</v>
      </c>
      <c r="BL275" s="14" t="s">
        <v>134</v>
      </c>
      <c r="BM275" s="243" t="s">
        <v>693</v>
      </c>
    </row>
    <row r="276" spans="1:65" s="2" customFormat="1" ht="16.5" customHeight="1">
      <c r="A276" s="35"/>
      <c r="B276" s="36"/>
      <c r="C276" s="232" t="s">
        <v>694</v>
      </c>
      <c r="D276" s="232" t="s">
        <v>129</v>
      </c>
      <c r="E276" s="233" t="s">
        <v>695</v>
      </c>
      <c r="F276" s="234" t="s">
        <v>696</v>
      </c>
      <c r="G276" s="235" t="s">
        <v>138</v>
      </c>
      <c r="H276" s="236">
        <v>2</v>
      </c>
      <c r="I276" s="237"/>
      <c r="J276" s="238">
        <f>ROUND(I276*H276,2)</f>
        <v>0</v>
      </c>
      <c r="K276" s="234" t="s">
        <v>133</v>
      </c>
      <c r="L276" s="41"/>
      <c r="M276" s="239" t="s">
        <v>1</v>
      </c>
      <c r="N276" s="240" t="s">
        <v>41</v>
      </c>
      <c r="O276" s="88"/>
      <c r="P276" s="241">
        <f>O276*H276</f>
        <v>0</v>
      </c>
      <c r="Q276" s="241">
        <v>0.00173</v>
      </c>
      <c r="R276" s="241">
        <f>Q276*H276</f>
        <v>0.00346</v>
      </c>
      <c r="S276" s="241">
        <v>0</v>
      </c>
      <c r="T276" s="24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3" t="s">
        <v>134</v>
      </c>
      <c r="AT276" s="243" t="s">
        <v>129</v>
      </c>
      <c r="AU276" s="243" t="s">
        <v>86</v>
      </c>
      <c r="AY276" s="14" t="s">
        <v>126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4" t="s">
        <v>84</v>
      </c>
      <c r="BK276" s="244">
        <f>ROUND(I276*H276,2)</f>
        <v>0</v>
      </c>
      <c r="BL276" s="14" t="s">
        <v>134</v>
      </c>
      <c r="BM276" s="243" t="s">
        <v>697</v>
      </c>
    </row>
    <row r="277" spans="1:65" s="2" customFormat="1" ht="16.5" customHeight="1">
      <c r="A277" s="35"/>
      <c r="B277" s="36"/>
      <c r="C277" s="232" t="s">
        <v>698</v>
      </c>
      <c r="D277" s="232" t="s">
        <v>129</v>
      </c>
      <c r="E277" s="233" t="s">
        <v>699</v>
      </c>
      <c r="F277" s="234" t="s">
        <v>318</v>
      </c>
      <c r="G277" s="235" t="s">
        <v>138</v>
      </c>
      <c r="H277" s="236">
        <v>2</v>
      </c>
      <c r="I277" s="237"/>
      <c r="J277" s="238">
        <f>ROUND(I277*H277,2)</f>
        <v>0</v>
      </c>
      <c r="K277" s="234" t="s">
        <v>133</v>
      </c>
      <c r="L277" s="41"/>
      <c r="M277" s="239" t="s">
        <v>1</v>
      </c>
      <c r="N277" s="240" t="s">
        <v>41</v>
      </c>
      <c r="O277" s="88"/>
      <c r="P277" s="241">
        <f>O277*H277</f>
        <v>0</v>
      </c>
      <c r="Q277" s="241">
        <v>0.0005</v>
      </c>
      <c r="R277" s="241">
        <f>Q277*H277</f>
        <v>0.001</v>
      </c>
      <c r="S277" s="241">
        <v>0</v>
      </c>
      <c r="T277" s="24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3" t="s">
        <v>134</v>
      </c>
      <c r="AT277" s="243" t="s">
        <v>129</v>
      </c>
      <c r="AU277" s="243" t="s">
        <v>86</v>
      </c>
      <c r="AY277" s="14" t="s">
        <v>126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4" t="s">
        <v>84</v>
      </c>
      <c r="BK277" s="244">
        <f>ROUND(I277*H277,2)</f>
        <v>0</v>
      </c>
      <c r="BL277" s="14" t="s">
        <v>134</v>
      </c>
      <c r="BM277" s="243" t="s">
        <v>700</v>
      </c>
    </row>
    <row r="278" spans="1:65" s="2" customFormat="1" ht="21.75" customHeight="1">
      <c r="A278" s="35"/>
      <c r="B278" s="36"/>
      <c r="C278" s="232" t="s">
        <v>701</v>
      </c>
      <c r="D278" s="232" t="s">
        <v>129</v>
      </c>
      <c r="E278" s="233" t="s">
        <v>702</v>
      </c>
      <c r="F278" s="234" t="s">
        <v>703</v>
      </c>
      <c r="G278" s="235" t="s">
        <v>138</v>
      </c>
      <c r="H278" s="236">
        <v>13</v>
      </c>
      <c r="I278" s="237"/>
      <c r="J278" s="238">
        <f>ROUND(I278*H278,2)</f>
        <v>0</v>
      </c>
      <c r="K278" s="234" t="s">
        <v>133</v>
      </c>
      <c r="L278" s="41"/>
      <c r="M278" s="239" t="s">
        <v>1</v>
      </c>
      <c r="N278" s="240" t="s">
        <v>41</v>
      </c>
      <c r="O278" s="88"/>
      <c r="P278" s="241">
        <f>O278*H278</f>
        <v>0</v>
      </c>
      <c r="Q278" s="241">
        <v>0.0007</v>
      </c>
      <c r="R278" s="241">
        <f>Q278*H278</f>
        <v>0.0091</v>
      </c>
      <c r="S278" s="241">
        <v>0</v>
      </c>
      <c r="T278" s="24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3" t="s">
        <v>134</v>
      </c>
      <c r="AT278" s="243" t="s">
        <v>129</v>
      </c>
      <c r="AU278" s="243" t="s">
        <v>86</v>
      </c>
      <c r="AY278" s="14" t="s">
        <v>126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4" t="s">
        <v>84</v>
      </c>
      <c r="BK278" s="244">
        <f>ROUND(I278*H278,2)</f>
        <v>0</v>
      </c>
      <c r="BL278" s="14" t="s">
        <v>134</v>
      </c>
      <c r="BM278" s="243" t="s">
        <v>704</v>
      </c>
    </row>
    <row r="279" spans="1:65" s="2" customFormat="1" ht="21.75" customHeight="1">
      <c r="A279" s="35"/>
      <c r="B279" s="36"/>
      <c r="C279" s="232" t="s">
        <v>705</v>
      </c>
      <c r="D279" s="232" t="s">
        <v>129</v>
      </c>
      <c r="E279" s="233" t="s">
        <v>706</v>
      </c>
      <c r="F279" s="234" t="s">
        <v>707</v>
      </c>
      <c r="G279" s="235" t="s">
        <v>138</v>
      </c>
      <c r="H279" s="236">
        <v>2</v>
      </c>
      <c r="I279" s="237"/>
      <c r="J279" s="238">
        <f>ROUND(I279*H279,2)</f>
        <v>0</v>
      </c>
      <c r="K279" s="234" t="s">
        <v>133</v>
      </c>
      <c r="L279" s="41"/>
      <c r="M279" s="239" t="s">
        <v>1</v>
      </c>
      <c r="N279" s="240" t="s">
        <v>41</v>
      </c>
      <c r="O279" s="88"/>
      <c r="P279" s="241">
        <f>O279*H279</f>
        <v>0</v>
      </c>
      <c r="Q279" s="241">
        <v>0.00107</v>
      </c>
      <c r="R279" s="241">
        <f>Q279*H279</f>
        <v>0.00214</v>
      </c>
      <c r="S279" s="241">
        <v>0</v>
      </c>
      <c r="T279" s="24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3" t="s">
        <v>134</v>
      </c>
      <c r="AT279" s="243" t="s">
        <v>129</v>
      </c>
      <c r="AU279" s="243" t="s">
        <v>86</v>
      </c>
      <c r="AY279" s="14" t="s">
        <v>126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4" t="s">
        <v>84</v>
      </c>
      <c r="BK279" s="244">
        <f>ROUND(I279*H279,2)</f>
        <v>0</v>
      </c>
      <c r="BL279" s="14" t="s">
        <v>134</v>
      </c>
      <c r="BM279" s="243" t="s">
        <v>708</v>
      </c>
    </row>
    <row r="280" spans="1:65" s="2" customFormat="1" ht="16.5" customHeight="1">
      <c r="A280" s="35"/>
      <c r="B280" s="36"/>
      <c r="C280" s="232" t="s">
        <v>709</v>
      </c>
      <c r="D280" s="232" t="s">
        <v>129</v>
      </c>
      <c r="E280" s="233" t="s">
        <v>710</v>
      </c>
      <c r="F280" s="234" t="s">
        <v>322</v>
      </c>
      <c r="G280" s="235" t="s">
        <v>138</v>
      </c>
      <c r="H280" s="236">
        <v>9</v>
      </c>
      <c r="I280" s="237"/>
      <c r="J280" s="238">
        <f>ROUND(I280*H280,2)</f>
        <v>0</v>
      </c>
      <c r="K280" s="234" t="s">
        <v>133</v>
      </c>
      <c r="L280" s="41"/>
      <c r="M280" s="239" t="s">
        <v>1</v>
      </c>
      <c r="N280" s="240" t="s">
        <v>41</v>
      </c>
      <c r="O280" s="88"/>
      <c r="P280" s="241">
        <f>O280*H280</f>
        <v>0</v>
      </c>
      <c r="Q280" s="241">
        <v>0.00168</v>
      </c>
      <c r="R280" s="241">
        <f>Q280*H280</f>
        <v>0.015120000000000001</v>
      </c>
      <c r="S280" s="241">
        <v>0</v>
      </c>
      <c r="T280" s="24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3" t="s">
        <v>134</v>
      </c>
      <c r="AT280" s="243" t="s">
        <v>129</v>
      </c>
      <c r="AU280" s="243" t="s">
        <v>86</v>
      </c>
      <c r="AY280" s="14" t="s">
        <v>126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4" t="s">
        <v>84</v>
      </c>
      <c r="BK280" s="244">
        <f>ROUND(I280*H280,2)</f>
        <v>0</v>
      </c>
      <c r="BL280" s="14" t="s">
        <v>134</v>
      </c>
      <c r="BM280" s="243" t="s">
        <v>711</v>
      </c>
    </row>
    <row r="281" spans="1:65" s="2" customFormat="1" ht="21.75" customHeight="1">
      <c r="A281" s="35"/>
      <c r="B281" s="36"/>
      <c r="C281" s="232" t="s">
        <v>712</v>
      </c>
      <c r="D281" s="232" t="s">
        <v>129</v>
      </c>
      <c r="E281" s="233" t="s">
        <v>713</v>
      </c>
      <c r="F281" s="234" t="s">
        <v>714</v>
      </c>
      <c r="G281" s="235" t="s">
        <v>138</v>
      </c>
      <c r="H281" s="236">
        <v>6</v>
      </c>
      <c r="I281" s="237"/>
      <c r="J281" s="238">
        <f>ROUND(I281*H281,2)</f>
        <v>0</v>
      </c>
      <c r="K281" s="234" t="s">
        <v>133</v>
      </c>
      <c r="L281" s="41"/>
      <c r="M281" s="239" t="s">
        <v>1</v>
      </c>
      <c r="N281" s="240" t="s">
        <v>41</v>
      </c>
      <c r="O281" s="88"/>
      <c r="P281" s="241">
        <f>O281*H281</f>
        <v>0</v>
      </c>
      <c r="Q281" s="241">
        <v>0.00315</v>
      </c>
      <c r="R281" s="241">
        <f>Q281*H281</f>
        <v>0.0189</v>
      </c>
      <c r="S281" s="241">
        <v>0</v>
      </c>
      <c r="T281" s="24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3" t="s">
        <v>134</v>
      </c>
      <c r="AT281" s="243" t="s">
        <v>129</v>
      </c>
      <c r="AU281" s="243" t="s">
        <v>86</v>
      </c>
      <c r="AY281" s="14" t="s">
        <v>126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4" t="s">
        <v>84</v>
      </c>
      <c r="BK281" s="244">
        <f>ROUND(I281*H281,2)</f>
        <v>0</v>
      </c>
      <c r="BL281" s="14" t="s">
        <v>134</v>
      </c>
      <c r="BM281" s="243" t="s">
        <v>715</v>
      </c>
    </row>
    <row r="282" spans="1:65" s="2" customFormat="1" ht="21.75" customHeight="1">
      <c r="A282" s="35"/>
      <c r="B282" s="36"/>
      <c r="C282" s="232" t="s">
        <v>716</v>
      </c>
      <c r="D282" s="232" t="s">
        <v>129</v>
      </c>
      <c r="E282" s="233" t="s">
        <v>717</v>
      </c>
      <c r="F282" s="234" t="s">
        <v>718</v>
      </c>
      <c r="G282" s="235" t="s">
        <v>138</v>
      </c>
      <c r="H282" s="236">
        <v>1</v>
      </c>
      <c r="I282" s="237"/>
      <c r="J282" s="238">
        <f>ROUND(I282*H282,2)</f>
        <v>0</v>
      </c>
      <c r="K282" s="234" t="s">
        <v>133</v>
      </c>
      <c r="L282" s="41"/>
      <c r="M282" s="239" t="s">
        <v>1</v>
      </c>
      <c r="N282" s="240" t="s">
        <v>41</v>
      </c>
      <c r="O282" s="88"/>
      <c r="P282" s="241">
        <f>O282*H282</f>
        <v>0</v>
      </c>
      <c r="Q282" s="241">
        <v>0.00146</v>
      </c>
      <c r="R282" s="241">
        <f>Q282*H282</f>
        <v>0.00146</v>
      </c>
      <c r="S282" s="241">
        <v>0</v>
      </c>
      <c r="T282" s="24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3" t="s">
        <v>134</v>
      </c>
      <c r="AT282" s="243" t="s">
        <v>129</v>
      </c>
      <c r="AU282" s="243" t="s">
        <v>86</v>
      </c>
      <c r="AY282" s="14" t="s">
        <v>126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4" t="s">
        <v>84</v>
      </c>
      <c r="BK282" s="244">
        <f>ROUND(I282*H282,2)</f>
        <v>0</v>
      </c>
      <c r="BL282" s="14" t="s">
        <v>134</v>
      </c>
      <c r="BM282" s="243" t="s">
        <v>719</v>
      </c>
    </row>
    <row r="283" spans="1:65" s="2" customFormat="1" ht="21.75" customHeight="1">
      <c r="A283" s="35"/>
      <c r="B283" s="36"/>
      <c r="C283" s="232" t="s">
        <v>720</v>
      </c>
      <c r="D283" s="232" t="s">
        <v>129</v>
      </c>
      <c r="E283" s="233" t="s">
        <v>721</v>
      </c>
      <c r="F283" s="234" t="s">
        <v>722</v>
      </c>
      <c r="G283" s="235" t="s">
        <v>138</v>
      </c>
      <c r="H283" s="236">
        <v>1</v>
      </c>
      <c r="I283" s="237"/>
      <c r="J283" s="238">
        <f>ROUND(I283*H283,2)</f>
        <v>0</v>
      </c>
      <c r="K283" s="234" t="s">
        <v>133</v>
      </c>
      <c r="L283" s="41"/>
      <c r="M283" s="239" t="s">
        <v>1</v>
      </c>
      <c r="N283" s="240" t="s">
        <v>41</v>
      </c>
      <c r="O283" s="88"/>
      <c r="P283" s="241">
        <f>O283*H283</f>
        <v>0</v>
      </c>
      <c r="Q283" s="241">
        <v>0.00172</v>
      </c>
      <c r="R283" s="241">
        <f>Q283*H283</f>
        <v>0.00172</v>
      </c>
      <c r="S283" s="241">
        <v>0</v>
      </c>
      <c r="T283" s="24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3" t="s">
        <v>134</v>
      </c>
      <c r="AT283" s="243" t="s">
        <v>129</v>
      </c>
      <c r="AU283" s="243" t="s">
        <v>86</v>
      </c>
      <c r="AY283" s="14" t="s">
        <v>126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4" t="s">
        <v>84</v>
      </c>
      <c r="BK283" s="244">
        <f>ROUND(I283*H283,2)</f>
        <v>0</v>
      </c>
      <c r="BL283" s="14" t="s">
        <v>134</v>
      </c>
      <c r="BM283" s="243" t="s">
        <v>723</v>
      </c>
    </row>
    <row r="284" spans="1:65" s="2" customFormat="1" ht="21.75" customHeight="1">
      <c r="A284" s="35"/>
      <c r="B284" s="36"/>
      <c r="C284" s="232" t="s">
        <v>724</v>
      </c>
      <c r="D284" s="232" t="s">
        <v>129</v>
      </c>
      <c r="E284" s="233" t="s">
        <v>725</v>
      </c>
      <c r="F284" s="234" t="s">
        <v>726</v>
      </c>
      <c r="G284" s="235" t="s">
        <v>138</v>
      </c>
      <c r="H284" s="236">
        <v>10</v>
      </c>
      <c r="I284" s="237"/>
      <c r="J284" s="238">
        <f>ROUND(I284*H284,2)</f>
        <v>0</v>
      </c>
      <c r="K284" s="234" t="s">
        <v>133</v>
      </c>
      <c r="L284" s="41"/>
      <c r="M284" s="239" t="s">
        <v>1</v>
      </c>
      <c r="N284" s="240" t="s">
        <v>41</v>
      </c>
      <c r="O284" s="88"/>
      <c r="P284" s="241">
        <f>O284*H284</f>
        <v>0</v>
      </c>
      <c r="Q284" s="241">
        <v>0.00053</v>
      </c>
      <c r="R284" s="241">
        <f>Q284*H284</f>
        <v>0.0053</v>
      </c>
      <c r="S284" s="241">
        <v>0</v>
      </c>
      <c r="T284" s="24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3" t="s">
        <v>134</v>
      </c>
      <c r="AT284" s="243" t="s">
        <v>129</v>
      </c>
      <c r="AU284" s="243" t="s">
        <v>86</v>
      </c>
      <c r="AY284" s="14" t="s">
        <v>126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4" t="s">
        <v>84</v>
      </c>
      <c r="BK284" s="244">
        <f>ROUND(I284*H284,2)</f>
        <v>0</v>
      </c>
      <c r="BL284" s="14" t="s">
        <v>134</v>
      </c>
      <c r="BM284" s="243" t="s">
        <v>727</v>
      </c>
    </row>
    <row r="285" spans="1:65" s="2" customFormat="1" ht="21.75" customHeight="1">
      <c r="A285" s="35"/>
      <c r="B285" s="36"/>
      <c r="C285" s="232" t="s">
        <v>728</v>
      </c>
      <c r="D285" s="232" t="s">
        <v>129</v>
      </c>
      <c r="E285" s="233" t="s">
        <v>729</v>
      </c>
      <c r="F285" s="234" t="s">
        <v>730</v>
      </c>
      <c r="G285" s="235" t="s">
        <v>205</v>
      </c>
      <c r="H285" s="236">
        <v>0.151</v>
      </c>
      <c r="I285" s="237"/>
      <c r="J285" s="238">
        <f>ROUND(I285*H285,2)</f>
        <v>0</v>
      </c>
      <c r="K285" s="234" t="s">
        <v>133</v>
      </c>
      <c r="L285" s="41"/>
      <c r="M285" s="239" t="s">
        <v>1</v>
      </c>
      <c r="N285" s="240" t="s">
        <v>41</v>
      </c>
      <c r="O285" s="88"/>
      <c r="P285" s="241">
        <f>O285*H285</f>
        <v>0</v>
      </c>
      <c r="Q285" s="241">
        <v>0</v>
      </c>
      <c r="R285" s="241">
        <f>Q285*H285</f>
        <v>0</v>
      </c>
      <c r="S285" s="241">
        <v>0</v>
      </c>
      <c r="T285" s="24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3" t="s">
        <v>134</v>
      </c>
      <c r="AT285" s="243" t="s">
        <v>129</v>
      </c>
      <c r="AU285" s="243" t="s">
        <v>86</v>
      </c>
      <c r="AY285" s="14" t="s">
        <v>126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4" t="s">
        <v>84</v>
      </c>
      <c r="BK285" s="244">
        <f>ROUND(I285*H285,2)</f>
        <v>0</v>
      </c>
      <c r="BL285" s="14" t="s">
        <v>134</v>
      </c>
      <c r="BM285" s="243" t="s">
        <v>731</v>
      </c>
    </row>
    <row r="286" spans="1:63" s="12" customFormat="1" ht="22.8" customHeight="1">
      <c r="A286" s="12"/>
      <c r="B286" s="216"/>
      <c r="C286" s="217"/>
      <c r="D286" s="218" t="s">
        <v>75</v>
      </c>
      <c r="E286" s="230" t="s">
        <v>732</v>
      </c>
      <c r="F286" s="230" t="s">
        <v>733</v>
      </c>
      <c r="G286" s="217"/>
      <c r="H286" s="217"/>
      <c r="I286" s="220"/>
      <c r="J286" s="231">
        <f>BK286</f>
        <v>0</v>
      </c>
      <c r="K286" s="217"/>
      <c r="L286" s="222"/>
      <c r="M286" s="223"/>
      <c r="N286" s="224"/>
      <c r="O286" s="224"/>
      <c r="P286" s="225">
        <f>P287</f>
        <v>0</v>
      </c>
      <c r="Q286" s="224"/>
      <c r="R286" s="225">
        <f>R287</f>
        <v>0.0817</v>
      </c>
      <c r="S286" s="224"/>
      <c r="T286" s="226">
        <f>T287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7" t="s">
        <v>86</v>
      </c>
      <c r="AT286" s="228" t="s">
        <v>75</v>
      </c>
      <c r="AU286" s="228" t="s">
        <v>84</v>
      </c>
      <c r="AY286" s="227" t="s">
        <v>126</v>
      </c>
      <c r="BK286" s="229">
        <f>BK287</f>
        <v>0</v>
      </c>
    </row>
    <row r="287" spans="1:65" s="2" customFormat="1" ht="21.75" customHeight="1">
      <c r="A287" s="35"/>
      <c r="B287" s="36"/>
      <c r="C287" s="232" t="s">
        <v>734</v>
      </c>
      <c r="D287" s="232" t="s">
        <v>129</v>
      </c>
      <c r="E287" s="233" t="s">
        <v>735</v>
      </c>
      <c r="F287" s="234" t="s">
        <v>736</v>
      </c>
      <c r="G287" s="235" t="s">
        <v>138</v>
      </c>
      <c r="H287" s="236">
        <v>1</v>
      </c>
      <c r="I287" s="237"/>
      <c r="J287" s="238">
        <f>ROUND(I287*H287,2)</f>
        <v>0</v>
      </c>
      <c r="K287" s="234" t="s">
        <v>133</v>
      </c>
      <c r="L287" s="41"/>
      <c r="M287" s="239" t="s">
        <v>1</v>
      </c>
      <c r="N287" s="240" t="s">
        <v>41</v>
      </c>
      <c r="O287" s="88"/>
      <c r="P287" s="241">
        <f>O287*H287</f>
        <v>0</v>
      </c>
      <c r="Q287" s="241">
        <v>0.0817</v>
      </c>
      <c r="R287" s="241">
        <f>Q287*H287</f>
        <v>0.0817</v>
      </c>
      <c r="S287" s="241">
        <v>0</v>
      </c>
      <c r="T287" s="24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3" t="s">
        <v>134</v>
      </c>
      <c r="AT287" s="243" t="s">
        <v>129</v>
      </c>
      <c r="AU287" s="243" t="s">
        <v>86</v>
      </c>
      <c r="AY287" s="14" t="s">
        <v>126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4" t="s">
        <v>84</v>
      </c>
      <c r="BK287" s="244">
        <f>ROUND(I287*H287,2)</f>
        <v>0</v>
      </c>
      <c r="BL287" s="14" t="s">
        <v>134</v>
      </c>
      <c r="BM287" s="243" t="s">
        <v>737</v>
      </c>
    </row>
    <row r="288" spans="1:63" s="12" customFormat="1" ht="22.8" customHeight="1">
      <c r="A288" s="12"/>
      <c r="B288" s="216"/>
      <c r="C288" s="217"/>
      <c r="D288" s="218" t="s">
        <v>75</v>
      </c>
      <c r="E288" s="230" t="s">
        <v>738</v>
      </c>
      <c r="F288" s="230" t="s">
        <v>739</v>
      </c>
      <c r="G288" s="217"/>
      <c r="H288" s="217"/>
      <c r="I288" s="220"/>
      <c r="J288" s="231">
        <f>BK288</f>
        <v>0</v>
      </c>
      <c r="K288" s="217"/>
      <c r="L288" s="222"/>
      <c r="M288" s="223"/>
      <c r="N288" s="224"/>
      <c r="O288" s="224"/>
      <c r="P288" s="225">
        <f>P289</f>
        <v>0</v>
      </c>
      <c r="Q288" s="224"/>
      <c r="R288" s="225">
        <f>R289</f>
        <v>0</v>
      </c>
      <c r="S288" s="224"/>
      <c r="T288" s="226">
        <f>T289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7" t="s">
        <v>86</v>
      </c>
      <c r="AT288" s="228" t="s">
        <v>75</v>
      </c>
      <c r="AU288" s="228" t="s">
        <v>84</v>
      </c>
      <c r="AY288" s="227" t="s">
        <v>126</v>
      </c>
      <c r="BK288" s="229">
        <f>BK289</f>
        <v>0</v>
      </c>
    </row>
    <row r="289" spans="1:65" s="2" customFormat="1" ht="33" customHeight="1">
      <c r="A289" s="35"/>
      <c r="B289" s="36"/>
      <c r="C289" s="232" t="s">
        <v>740</v>
      </c>
      <c r="D289" s="232" t="s">
        <v>129</v>
      </c>
      <c r="E289" s="233" t="s">
        <v>741</v>
      </c>
      <c r="F289" s="234" t="s">
        <v>742</v>
      </c>
      <c r="G289" s="235" t="s">
        <v>138</v>
      </c>
      <c r="H289" s="236">
        <v>0</v>
      </c>
      <c r="I289" s="237"/>
      <c r="J289" s="238">
        <f>ROUND(I289*H289,2)</f>
        <v>0</v>
      </c>
      <c r="K289" s="234" t="s">
        <v>1</v>
      </c>
      <c r="L289" s="41"/>
      <c r="M289" s="239" t="s">
        <v>1</v>
      </c>
      <c r="N289" s="240" t="s">
        <v>41</v>
      </c>
      <c r="O289" s="88"/>
      <c r="P289" s="241">
        <f>O289*H289</f>
        <v>0</v>
      </c>
      <c r="Q289" s="241">
        <v>0</v>
      </c>
      <c r="R289" s="241">
        <f>Q289*H289</f>
        <v>0</v>
      </c>
      <c r="S289" s="241">
        <v>0</v>
      </c>
      <c r="T289" s="24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3" t="s">
        <v>134</v>
      </c>
      <c r="AT289" s="243" t="s">
        <v>129</v>
      </c>
      <c r="AU289" s="243" t="s">
        <v>86</v>
      </c>
      <c r="AY289" s="14" t="s">
        <v>126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4" t="s">
        <v>84</v>
      </c>
      <c r="BK289" s="244">
        <f>ROUND(I289*H289,2)</f>
        <v>0</v>
      </c>
      <c r="BL289" s="14" t="s">
        <v>134</v>
      </c>
      <c r="BM289" s="243" t="s">
        <v>743</v>
      </c>
    </row>
    <row r="290" spans="1:63" s="12" customFormat="1" ht="22.8" customHeight="1">
      <c r="A290" s="12"/>
      <c r="B290" s="216"/>
      <c r="C290" s="217"/>
      <c r="D290" s="218" t="s">
        <v>75</v>
      </c>
      <c r="E290" s="230" t="s">
        <v>744</v>
      </c>
      <c r="F290" s="230" t="s">
        <v>745</v>
      </c>
      <c r="G290" s="217"/>
      <c r="H290" s="217"/>
      <c r="I290" s="220"/>
      <c r="J290" s="231">
        <f>BK290</f>
        <v>0</v>
      </c>
      <c r="K290" s="217"/>
      <c r="L290" s="222"/>
      <c r="M290" s="223"/>
      <c r="N290" s="224"/>
      <c r="O290" s="224"/>
      <c r="P290" s="225">
        <f>SUM(P291:P299)</f>
        <v>0</v>
      </c>
      <c r="Q290" s="224"/>
      <c r="R290" s="225">
        <f>SUM(R291:R299)</f>
        <v>0</v>
      </c>
      <c r="S290" s="224"/>
      <c r="T290" s="226">
        <f>SUM(T291:T299)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7" t="s">
        <v>86</v>
      </c>
      <c r="AT290" s="228" t="s">
        <v>75</v>
      </c>
      <c r="AU290" s="228" t="s">
        <v>84</v>
      </c>
      <c r="AY290" s="227" t="s">
        <v>126</v>
      </c>
      <c r="BK290" s="229">
        <f>SUM(BK291:BK299)</f>
        <v>0</v>
      </c>
    </row>
    <row r="291" spans="1:65" s="2" customFormat="1" ht="21.75" customHeight="1">
      <c r="A291" s="35"/>
      <c r="B291" s="36"/>
      <c r="C291" s="232" t="s">
        <v>746</v>
      </c>
      <c r="D291" s="232" t="s">
        <v>129</v>
      </c>
      <c r="E291" s="233" t="s">
        <v>747</v>
      </c>
      <c r="F291" s="234" t="s">
        <v>748</v>
      </c>
      <c r="G291" s="235" t="s">
        <v>138</v>
      </c>
      <c r="H291" s="236">
        <v>2</v>
      </c>
      <c r="I291" s="237"/>
      <c r="J291" s="238">
        <f>ROUND(I291*H291,2)</f>
        <v>0</v>
      </c>
      <c r="K291" s="234" t="s">
        <v>1</v>
      </c>
      <c r="L291" s="41"/>
      <c r="M291" s="239" t="s">
        <v>1</v>
      </c>
      <c r="N291" s="240" t="s">
        <v>41</v>
      </c>
      <c r="O291" s="88"/>
      <c r="P291" s="241">
        <f>O291*H291</f>
        <v>0</v>
      </c>
      <c r="Q291" s="241">
        <v>0</v>
      </c>
      <c r="R291" s="241">
        <f>Q291*H291</f>
        <v>0</v>
      </c>
      <c r="S291" s="241">
        <v>0</v>
      </c>
      <c r="T291" s="24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3" t="s">
        <v>134</v>
      </c>
      <c r="AT291" s="243" t="s">
        <v>129</v>
      </c>
      <c r="AU291" s="243" t="s">
        <v>86</v>
      </c>
      <c r="AY291" s="14" t="s">
        <v>126</v>
      </c>
      <c r="BE291" s="244">
        <f>IF(N291="základní",J291,0)</f>
        <v>0</v>
      </c>
      <c r="BF291" s="244">
        <f>IF(N291="snížená",J291,0)</f>
        <v>0</v>
      </c>
      <c r="BG291" s="244">
        <f>IF(N291="zákl. přenesená",J291,0)</f>
        <v>0</v>
      </c>
      <c r="BH291" s="244">
        <f>IF(N291="sníž. přenesená",J291,0)</f>
        <v>0</v>
      </c>
      <c r="BI291" s="244">
        <f>IF(N291="nulová",J291,0)</f>
        <v>0</v>
      </c>
      <c r="BJ291" s="14" t="s">
        <v>84</v>
      </c>
      <c r="BK291" s="244">
        <f>ROUND(I291*H291,2)</f>
        <v>0</v>
      </c>
      <c r="BL291" s="14" t="s">
        <v>134</v>
      </c>
      <c r="BM291" s="243" t="s">
        <v>749</v>
      </c>
    </row>
    <row r="292" spans="1:65" s="2" customFormat="1" ht="16.5" customHeight="1">
      <c r="A292" s="35"/>
      <c r="B292" s="36"/>
      <c r="C292" s="232" t="s">
        <v>750</v>
      </c>
      <c r="D292" s="232" t="s">
        <v>129</v>
      </c>
      <c r="E292" s="233" t="s">
        <v>751</v>
      </c>
      <c r="F292" s="234" t="s">
        <v>752</v>
      </c>
      <c r="G292" s="235" t="s">
        <v>132</v>
      </c>
      <c r="H292" s="236">
        <v>4</v>
      </c>
      <c r="I292" s="237"/>
      <c r="J292" s="238">
        <f>ROUND(I292*H292,2)</f>
        <v>0</v>
      </c>
      <c r="K292" s="234" t="s">
        <v>1</v>
      </c>
      <c r="L292" s="41"/>
      <c r="M292" s="239" t="s">
        <v>1</v>
      </c>
      <c r="N292" s="240" t="s">
        <v>41</v>
      </c>
      <c r="O292" s="88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3" t="s">
        <v>134</v>
      </c>
      <c r="AT292" s="243" t="s">
        <v>129</v>
      </c>
      <c r="AU292" s="243" t="s">
        <v>86</v>
      </c>
      <c r="AY292" s="14" t="s">
        <v>126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4" t="s">
        <v>84</v>
      </c>
      <c r="BK292" s="244">
        <f>ROUND(I292*H292,2)</f>
        <v>0</v>
      </c>
      <c r="BL292" s="14" t="s">
        <v>134</v>
      </c>
      <c r="BM292" s="243" t="s">
        <v>753</v>
      </c>
    </row>
    <row r="293" spans="1:65" s="2" customFormat="1" ht="16.5" customHeight="1">
      <c r="A293" s="35"/>
      <c r="B293" s="36"/>
      <c r="C293" s="232" t="s">
        <v>754</v>
      </c>
      <c r="D293" s="232" t="s">
        <v>129</v>
      </c>
      <c r="E293" s="233" t="s">
        <v>755</v>
      </c>
      <c r="F293" s="234" t="s">
        <v>756</v>
      </c>
      <c r="G293" s="235" t="s">
        <v>138</v>
      </c>
      <c r="H293" s="236">
        <v>1</v>
      </c>
      <c r="I293" s="237"/>
      <c r="J293" s="238">
        <f>ROUND(I293*H293,2)</f>
        <v>0</v>
      </c>
      <c r="K293" s="234" t="s">
        <v>1</v>
      </c>
      <c r="L293" s="41"/>
      <c r="M293" s="239" t="s">
        <v>1</v>
      </c>
      <c r="N293" s="240" t="s">
        <v>41</v>
      </c>
      <c r="O293" s="88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3" t="s">
        <v>134</v>
      </c>
      <c r="AT293" s="243" t="s">
        <v>129</v>
      </c>
      <c r="AU293" s="243" t="s">
        <v>86</v>
      </c>
      <c r="AY293" s="14" t="s">
        <v>126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4" t="s">
        <v>84</v>
      </c>
      <c r="BK293" s="244">
        <f>ROUND(I293*H293,2)</f>
        <v>0</v>
      </c>
      <c r="BL293" s="14" t="s">
        <v>134</v>
      </c>
      <c r="BM293" s="243" t="s">
        <v>757</v>
      </c>
    </row>
    <row r="294" spans="1:65" s="2" customFormat="1" ht="16.5" customHeight="1">
      <c r="A294" s="35"/>
      <c r="B294" s="36"/>
      <c r="C294" s="232" t="s">
        <v>758</v>
      </c>
      <c r="D294" s="232" t="s">
        <v>129</v>
      </c>
      <c r="E294" s="233" t="s">
        <v>759</v>
      </c>
      <c r="F294" s="234" t="s">
        <v>760</v>
      </c>
      <c r="G294" s="235" t="s">
        <v>132</v>
      </c>
      <c r="H294" s="236">
        <v>1</v>
      </c>
      <c r="I294" s="237"/>
      <c r="J294" s="238">
        <f>ROUND(I294*H294,2)</f>
        <v>0</v>
      </c>
      <c r="K294" s="234" t="s">
        <v>1</v>
      </c>
      <c r="L294" s="41"/>
      <c r="M294" s="239" t="s">
        <v>1</v>
      </c>
      <c r="N294" s="240" t="s">
        <v>41</v>
      </c>
      <c r="O294" s="88"/>
      <c r="P294" s="241">
        <f>O294*H294</f>
        <v>0</v>
      </c>
      <c r="Q294" s="241">
        <v>0</v>
      </c>
      <c r="R294" s="241">
        <f>Q294*H294</f>
        <v>0</v>
      </c>
      <c r="S294" s="241">
        <v>0</v>
      </c>
      <c r="T294" s="24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3" t="s">
        <v>134</v>
      </c>
      <c r="AT294" s="243" t="s">
        <v>129</v>
      </c>
      <c r="AU294" s="243" t="s">
        <v>86</v>
      </c>
      <c r="AY294" s="14" t="s">
        <v>126</v>
      </c>
      <c r="BE294" s="244">
        <f>IF(N294="základní",J294,0)</f>
        <v>0</v>
      </c>
      <c r="BF294" s="244">
        <f>IF(N294="snížená",J294,0)</f>
        <v>0</v>
      </c>
      <c r="BG294" s="244">
        <f>IF(N294="zákl. přenesená",J294,0)</f>
        <v>0</v>
      </c>
      <c r="BH294" s="244">
        <f>IF(N294="sníž. přenesená",J294,0)</f>
        <v>0</v>
      </c>
      <c r="BI294" s="244">
        <f>IF(N294="nulová",J294,0)</f>
        <v>0</v>
      </c>
      <c r="BJ294" s="14" t="s">
        <v>84</v>
      </c>
      <c r="BK294" s="244">
        <f>ROUND(I294*H294,2)</f>
        <v>0</v>
      </c>
      <c r="BL294" s="14" t="s">
        <v>134</v>
      </c>
      <c r="BM294" s="243" t="s">
        <v>761</v>
      </c>
    </row>
    <row r="295" spans="1:65" s="2" customFormat="1" ht="16.5" customHeight="1">
      <c r="A295" s="35"/>
      <c r="B295" s="36"/>
      <c r="C295" s="232" t="s">
        <v>762</v>
      </c>
      <c r="D295" s="232" t="s">
        <v>129</v>
      </c>
      <c r="E295" s="233" t="s">
        <v>763</v>
      </c>
      <c r="F295" s="234" t="s">
        <v>764</v>
      </c>
      <c r="G295" s="235" t="s">
        <v>138</v>
      </c>
      <c r="H295" s="236">
        <v>3</v>
      </c>
      <c r="I295" s="237"/>
      <c r="J295" s="238">
        <f>ROUND(I295*H295,2)</f>
        <v>0</v>
      </c>
      <c r="K295" s="234" t="s">
        <v>1</v>
      </c>
      <c r="L295" s="41"/>
      <c r="M295" s="239" t="s">
        <v>1</v>
      </c>
      <c r="N295" s="240" t="s">
        <v>41</v>
      </c>
      <c r="O295" s="88"/>
      <c r="P295" s="241">
        <f>O295*H295</f>
        <v>0</v>
      </c>
      <c r="Q295" s="241">
        <v>0</v>
      </c>
      <c r="R295" s="241">
        <f>Q295*H295</f>
        <v>0</v>
      </c>
      <c r="S295" s="241">
        <v>0</v>
      </c>
      <c r="T295" s="24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3" t="s">
        <v>134</v>
      </c>
      <c r="AT295" s="243" t="s">
        <v>129</v>
      </c>
      <c r="AU295" s="243" t="s">
        <v>86</v>
      </c>
      <c r="AY295" s="14" t="s">
        <v>126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4" t="s">
        <v>84</v>
      </c>
      <c r="BK295" s="244">
        <f>ROUND(I295*H295,2)</f>
        <v>0</v>
      </c>
      <c r="BL295" s="14" t="s">
        <v>134</v>
      </c>
      <c r="BM295" s="243" t="s">
        <v>765</v>
      </c>
    </row>
    <row r="296" spans="1:65" s="2" customFormat="1" ht="21.75" customHeight="1">
      <c r="A296" s="35"/>
      <c r="B296" s="36"/>
      <c r="C296" s="232" t="s">
        <v>766</v>
      </c>
      <c r="D296" s="232" t="s">
        <v>129</v>
      </c>
      <c r="E296" s="233" t="s">
        <v>767</v>
      </c>
      <c r="F296" s="234" t="s">
        <v>768</v>
      </c>
      <c r="G296" s="235" t="s">
        <v>769</v>
      </c>
      <c r="H296" s="236">
        <v>9</v>
      </c>
      <c r="I296" s="237"/>
      <c r="J296" s="238">
        <f>ROUND(I296*H296,2)</f>
        <v>0</v>
      </c>
      <c r="K296" s="234" t="s">
        <v>1</v>
      </c>
      <c r="L296" s="41"/>
      <c r="M296" s="239" t="s">
        <v>1</v>
      </c>
      <c r="N296" s="240" t="s">
        <v>41</v>
      </c>
      <c r="O296" s="88"/>
      <c r="P296" s="241">
        <f>O296*H296</f>
        <v>0</v>
      </c>
      <c r="Q296" s="241">
        <v>0</v>
      </c>
      <c r="R296" s="241">
        <f>Q296*H296</f>
        <v>0</v>
      </c>
      <c r="S296" s="241">
        <v>0</v>
      </c>
      <c r="T296" s="24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3" t="s">
        <v>134</v>
      </c>
      <c r="AT296" s="243" t="s">
        <v>129</v>
      </c>
      <c r="AU296" s="243" t="s">
        <v>86</v>
      </c>
      <c r="AY296" s="14" t="s">
        <v>126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14" t="s">
        <v>84</v>
      </c>
      <c r="BK296" s="244">
        <f>ROUND(I296*H296,2)</f>
        <v>0</v>
      </c>
      <c r="BL296" s="14" t="s">
        <v>134</v>
      </c>
      <c r="BM296" s="243" t="s">
        <v>770</v>
      </c>
    </row>
    <row r="297" spans="1:65" s="2" customFormat="1" ht="16.5" customHeight="1">
      <c r="A297" s="35"/>
      <c r="B297" s="36"/>
      <c r="C297" s="232" t="s">
        <v>771</v>
      </c>
      <c r="D297" s="232" t="s">
        <v>129</v>
      </c>
      <c r="E297" s="233" t="s">
        <v>772</v>
      </c>
      <c r="F297" s="234" t="s">
        <v>773</v>
      </c>
      <c r="G297" s="235" t="s">
        <v>132</v>
      </c>
      <c r="H297" s="236">
        <v>4</v>
      </c>
      <c r="I297" s="237"/>
      <c r="J297" s="238">
        <f>ROUND(I297*H297,2)</f>
        <v>0</v>
      </c>
      <c r="K297" s="234" t="s">
        <v>1</v>
      </c>
      <c r="L297" s="41"/>
      <c r="M297" s="239" t="s">
        <v>1</v>
      </c>
      <c r="N297" s="240" t="s">
        <v>41</v>
      </c>
      <c r="O297" s="88"/>
      <c r="P297" s="241">
        <f>O297*H297</f>
        <v>0</v>
      </c>
      <c r="Q297" s="241">
        <v>0</v>
      </c>
      <c r="R297" s="241">
        <f>Q297*H297</f>
        <v>0</v>
      </c>
      <c r="S297" s="241">
        <v>0</v>
      </c>
      <c r="T297" s="24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3" t="s">
        <v>134</v>
      </c>
      <c r="AT297" s="243" t="s">
        <v>129</v>
      </c>
      <c r="AU297" s="243" t="s">
        <v>86</v>
      </c>
      <c r="AY297" s="14" t="s">
        <v>126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4" t="s">
        <v>84</v>
      </c>
      <c r="BK297" s="244">
        <f>ROUND(I297*H297,2)</f>
        <v>0</v>
      </c>
      <c r="BL297" s="14" t="s">
        <v>134</v>
      </c>
      <c r="BM297" s="243" t="s">
        <v>774</v>
      </c>
    </row>
    <row r="298" spans="1:65" s="2" customFormat="1" ht="16.5" customHeight="1">
      <c r="A298" s="35"/>
      <c r="B298" s="36"/>
      <c r="C298" s="232" t="s">
        <v>775</v>
      </c>
      <c r="D298" s="232" t="s">
        <v>129</v>
      </c>
      <c r="E298" s="233" t="s">
        <v>776</v>
      </c>
      <c r="F298" s="234" t="s">
        <v>777</v>
      </c>
      <c r="G298" s="235" t="s">
        <v>138</v>
      </c>
      <c r="H298" s="236">
        <v>1</v>
      </c>
      <c r="I298" s="237"/>
      <c r="J298" s="238">
        <f>ROUND(I298*H298,2)</f>
        <v>0</v>
      </c>
      <c r="K298" s="234" t="s">
        <v>133</v>
      </c>
      <c r="L298" s="41"/>
      <c r="M298" s="239" t="s">
        <v>1</v>
      </c>
      <c r="N298" s="240" t="s">
        <v>41</v>
      </c>
      <c r="O298" s="88"/>
      <c r="P298" s="241">
        <f>O298*H298</f>
        <v>0</v>
      </c>
      <c r="Q298" s="241">
        <v>0</v>
      </c>
      <c r="R298" s="241">
        <f>Q298*H298</f>
        <v>0</v>
      </c>
      <c r="S298" s="241">
        <v>0</v>
      </c>
      <c r="T298" s="24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3" t="s">
        <v>134</v>
      </c>
      <c r="AT298" s="243" t="s">
        <v>129</v>
      </c>
      <c r="AU298" s="243" t="s">
        <v>86</v>
      </c>
      <c r="AY298" s="14" t="s">
        <v>126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4" t="s">
        <v>84</v>
      </c>
      <c r="BK298" s="244">
        <f>ROUND(I298*H298,2)</f>
        <v>0</v>
      </c>
      <c r="BL298" s="14" t="s">
        <v>134</v>
      </c>
      <c r="BM298" s="243" t="s">
        <v>778</v>
      </c>
    </row>
    <row r="299" spans="1:65" s="2" customFormat="1" ht="16.5" customHeight="1">
      <c r="A299" s="35"/>
      <c r="B299" s="36"/>
      <c r="C299" s="232" t="s">
        <v>779</v>
      </c>
      <c r="D299" s="232" t="s">
        <v>129</v>
      </c>
      <c r="E299" s="233" t="s">
        <v>780</v>
      </c>
      <c r="F299" s="234" t="s">
        <v>781</v>
      </c>
      <c r="G299" s="235" t="s">
        <v>138</v>
      </c>
      <c r="H299" s="236">
        <v>1</v>
      </c>
      <c r="I299" s="237"/>
      <c r="J299" s="238">
        <f>ROUND(I299*H299,2)</f>
        <v>0</v>
      </c>
      <c r="K299" s="234" t="s">
        <v>133</v>
      </c>
      <c r="L299" s="41"/>
      <c r="M299" s="239" t="s">
        <v>1</v>
      </c>
      <c r="N299" s="240" t="s">
        <v>41</v>
      </c>
      <c r="O299" s="88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3" t="s">
        <v>134</v>
      </c>
      <c r="AT299" s="243" t="s">
        <v>129</v>
      </c>
      <c r="AU299" s="243" t="s">
        <v>86</v>
      </c>
      <c r="AY299" s="14" t="s">
        <v>126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4" t="s">
        <v>84</v>
      </c>
      <c r="BK299" s="244">
        <f>ROUND(I299*H299,2)</f>
        <v>0</v>
      </c>
      <c r="BL299" s="14" t="s">
        <v>134</v>
      </c>
      <c r="BM299" s="243" t="s">
        <v>782</v>
      </c>
    </row>
    <row r="300" spans="1:63" s="12" customFormat="1" ht="22.8" customHeight="1">
      <c r="A300" s="12"/>
      <c r="B300" s="216"/>
      <c r="C300" s="217"/>
      <c r="D300" s="218" t="s">
        <v>75</v>
      </c>
      <c r="E300" s="230" t="s">
        <v>783</v>
      </c>
      <c r="F300" s="230" t="s">
        <v>784</v>
      </c>
      <c r="G300" s="217"/>
      <c r="H300" s="217"/>
      <c r="I300" s="220"/>
      <c r="J300" s="231">
        <f>BK300</f>
        <v>0</v>
      </c>
      <c r="K300" s="217"/>
      <c r="L300" s="222"/>
      <c r="M300" s="223"/>
      <c r="N300" s="224"/>
      <c r="O300" s="224"/>
      <c r="P300" s="225">
        <f>SUM(P301:P319)</f>
        <v>0</v>
      </c>
      <c r="Q300" s="224"/>
      <c r="R300" s="225">
        <f>SUM(R301:R319)</f>
        <v>0</v>
      </c>
      <c r="S300" s="224"/>
      <c r="T300" s="226">
        <f>SUM(T301:T319)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7" t="s">
        <v>86</v>
      </c>
      <c r="AT300" s="228" t="s">
        <v>75</v>
      </c>
      <c r="AU300" s="228" t="s">
        <v>84</v>
      </c>
      <c r="AY300" s="227" t="s">
        <v>126</v>
      </c>
      <c r="BK300" s="229">
        <f>SUM(BK301:BK319)</f>
        <v>0</v>
      </c>
    </row>
    <row r="301" spans="1:65" s="2" customFormat="1" ht="16.5" customHeight="1">
      <c r="A301" s="35"/>
      <c r="B301" s="36"/>
      <c r="C301" s="232" t="s">
        <v>785</v>
      </c>
      <c r="D301" s="232" t="s">
        <v>129</v>
      </c>
      <c r="E301" s="233" t="s">
        <v>786</v>
      </c>
      <c r="F301" s="234" t="s">
        <v>787</v>
      </c>
      <c r="G301" s="235" t="s">
        <v>788</v>
      </c>
      <c r="H301" s="236">
        <v>4</v>
      </c>
      <c r="I301" s="237"/>
      <c r="J301" s="238">
        <f>ROUND(I301*H301,2)</f>
        <v>0</v>
      </c>
      <c r="K301" s="234" t="s">
        <v>1</v>
      </c>
      <c r="L301" s="41"/>
      <c r="M301" s="239" t="s">
        <v>1</v>
      </c>
      <c r="N301" s="240" t="s">
        <v>41</v>
      </c>
      <c r="O301" s="88"/>
      <c r="P301" s="241">
        <f>O301*H301</f>
        <v>0</v>
      </c>
      <c r="Q301" s="241">
        <v>0</v>
      </c>
      <c r="R301" s="241">
        <f>Q301*H301</f>
        <v>0</v>
      </c>
      <c r="S301" s="241">
        <v>0</v>
      </c>
      <c r="T301" s="24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3" t="s">
        <v>789</v>
      </c>
      <c r="AT301" s="243" t="s">
        <v>129</v>
      </c>
      <c r="AU301" s="243" t="s">
        <v>86</v>
      </c>
      <c r="AY301" s="14" t="s">
        <v>126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4" t="s">
        <v>84</v>
      </c>
      <c r="BK301" s="244">
        <f>ROUND(I301*H301,2)</f>
        <v>0</v>
      </c>
      <c r="BL301" s="14" t="s">
        <v>789</v>
      </c>
      <c r="BM301" s="243" t="s">
        <v>790</v>
      </c>
    </row>
    <row r="302" spans="1:65" s="2" customFormat="1" ht="16.5" customHeight="1">
      <c r="A302" s="35"/>
      <c r="B302" s="36"/>
      <c r="C302" s="232" t="s">
        <v>791</v>
      </c>
      <c r="D302" s="232" t="s">
        <v>129</v>
      </c>
      <c r="E302" s="233" t="s">
        <v>792</v>
      </c>
      <c r="F302" s="234" t="s">
        <v>793</v>
      </c>
      <c r="G302" s="235" t="s">
        <v>138</v>
      </c>
      <c r="H302" s="236">
        <v>10</v>
      </c>
      <c r="I302" s="237"/>
      <c r="J302" s="238">
        <f>ROUND(I302*H302,2)</f>
        <v>0</v>
      </c>
      <c r="K302" s="234" t="s">
        <v>1</v>
      </c>
      <c r="L302" s="41"/>
      <c r="M302" s="239" t="s">
        <v>1</v>
      </c>
      <c r="N302" s="240" t="s">
        <v>41</v>
      </c>
      <c r="O302" s="88"/>
      <c r="P302" s="241">
        <f>O302*H302</f>
        <v>0</v>
      </c>
      <c r="Q302" s="241">
        <v>0</v>
      </c>
      <c r="R302" s="241">
        <f>Q302*H302</f>
        <v>0</v>
      </c>
      <c r="S302" s="241">
        <v>0</v>
      </c>
      <c r="T302" s="24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3" t="s">
        <v>789</v>
      </c>
      <c r="AT302" s="243" t="s">
        <v>129</v>
      </c>
      <c r="AU302" s="243" t="s">
        <v>86</v>
      </c>
      <c r="AY302" s="14" t="s">
        <v>126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4" t="s">
        <v>84</v>
      </c>
      <c r="BK302" s="244">
        <f>ROUND(I302*H302,2)</f>
        <v>0</v>
      </c>
      <c r="BL302" s="14" t="s">
        <v>789</v>
      </c>
      <c r="BM302" s="243" t="s">
        <v>794</v>
      </c>
    </row>
    <row r="303" spans="1:65" s="2" customFormat="1" ht="16.5" customHeight="1">
      <c r="A303" s="35"/>
      <c r="B303" s="36"/>
      <c r="C303" s="232" t="s">
        <v>795</v>
      </c>
      <c r="D303" s="232" t="s">
        <v>129</v>
      </c>
      <c r="E303" s="233" t="s">
        <v>796</v>
      </c>
      <c r="F303" s="234" t="s">
        <v>797</v>
      </c>
      <c r="G303" s="235" t="s">
        <v>798</v>
      </c>
      <c r="H303" s="236">
        <v>1</v>
      </c>
      <c r="I303" s="237"/>
      <c r="J303" s="238">
        <f>ROUND(I303*H303,2)</f>
        <v>0</v>
      </c>
      <c r="K303" s="234" t="s">
        <v>1</v>
      </c>
      <c r="L303" s="41"/>
      <c r="M303" s="239" t="s">
        <v>1</v>
      </c>
      <c r="N303" s="240" t="s">
        <v>41</v>
      </c>
      <c r="O303" s="88"/>
      <c r="P303" s="241">
        <f>O303*H303</f>
        <v>0</v>
      </c>
      <c r="Q303" s="241">
        <v>0</v>
      </c>
      <c r="R303" s="241">
        <f>Q303*H303</f>
        <v>0</v>
      </c>
      <c r="S303" s="241">
        <v>0</v>
      </c>
      <c r="T303" s="24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3" t="s">
        <v>789</v>
      </c>
      <c r="AT303" s="243" t="s">
        <v>129</v>
      </c>
      <c r="AU303" s="243" t="s">
        <v>86</v>
      </c>
      <c r="AY303" s="14" t="s">
        <v>126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4" t="s">
        <v>84</v>
      </c>
      <c r="BK303" s="244">
        <f>ROUND(I303*H303,2)</f>
        <v>0</v>
      </c>
      <c r="BL303" s="14" t="s">
        <v>789</v>
      </c>
      <c r="BM303" s="243" t="s">
        <v>799</v>
      </c>
    </row>
    <row r="304" spans="1:65" s="2" customFormat="1" ht="16.5" customHeight="1">
      <c r="A304" s="35"/>
      <c r="B304" s="36"/>
      <c r="C304" s="232" t="s">
        <v>800</v>
      </c>
      <c r="D304" s="232" t="s">
        <v>129</v>
      </c>
      <c r="E304" s="233" t="s">
        <v>801</v>
      </c>
      <c r="F304" s="234" t="s">
        <v>802</v>
      </c>
      <c r="G304" s="235" t="s">
        <v>798</v>
      </c>
      <c r="H304" s="236">
        <v>1</v>
      </c>
      <c r="I304" s="237"/>
      <c r="J304" s="238">
        <f>ROUND(I304*H304,2)</f>
        <v>0</v>
      </c>
      <c r="K304" s="234" t="s">
        <v>1</v>
      </c>
      <c r="L304" s="41"/>
      <c r="M304" s="239" t="s">
        <v>1</v>
      </c>
      <c r="N304" s="240" t="s">
        <v>41</v>
      </c>
      <c r="O304" s="88"/>
      <c r="P304" s="241">
        <f>O304*H304</f>
        <v>0</v>
      </c>
      <c r="Q304" s="241">
        <v>0</v>
      </c>
      <c r="R304" s="241">
        <f>Q304*H304</f>
        <v>0</v>
      </c>
      <c r="S304" s="241">
        <v>0</v>
      </c>
      <c r="T304" s="242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3" t="s">
        <v>789</v>
      </c>
      <c r="AT304" s="243" t="s">
        <v>129</v>
      </c>
      <c r="AU304" s="243" t="s">
        <v>86</v>
      </c>
      <c r="AY304" s="14" t="s">
        <v>126</v>
      </c>
      <c r="BE304" s="244">
        <f>IF(N304="základní",J304,0)</f>
        <v>0</v>
      </c>
      <c r="BF304" s="244">
        <f>IF(N304="snížená",J304,0)</f>
        <v>0</v>
      </c>
      <c r="BG304" s="244">
        <f>IF(N304="zákl. přenesená",J304,0)</f>
        <v>0</v>
      </c>
      <c r="BH304" s="244">
        <f>IF(N304="sníž. přenesená",J304,0)</f>
        <v>0</v>
      </c>
      <c r="BI304" s="244">
        <f>IF(N304="nulová",J304,0)</f>
        <v>0</v>
      </c>
      <c r="BJ304" s="14" t="s">
        <v>84</v>
      </c>
      <c r="BK304" s="244">
        <f>ROUND(I304*H304,2)</f>
        <v>0</v>
      </c>
      <c r="BL304" s="14" t="s">
        <v>789</v>
      </c>
      <c r="BM304" s="243" t="s">
        <v>803</v>
      </c>
    </row>
    <row r="305" spans="1:65" s="2" customFormat="1" ht="21.75" customHeight="1">
      <c r="A305" s="35"/>
      <c r="B305" s="36"/>
      <c r="C305" s="232" t="s">
        <v>804</v>
      </c>
      <c r="D305" s="232" t="s">
        <v>129</v>
      </c>
      <c r="E305" s="233" t="s">
        <v>805</v>
      </c>
      <c r="F305" s="234" t="s">
        <v>806</v>
      </c>
      <c r="G305" s="235" t="s">
        <v>798</v>
      </c>
      <c r="H305" s="236">
        <v>1</v>
      </c>
      <c r="I305" s="237"/>
      <c r="J305" s="238">
        <f>ROUND(I305*H305,2)</f>
        <v>0</v>
      </c>
      <c r="K305" s="234" t="s">
        <v>1</v>
      </c>
      <c r="L305" s="41"/>
      <c r="M305" s="239" t="s">
        <v>1</v>
      </c>
      <c r="N305" s="240" t="s">
        <v>41</v>
      </c>
      <c r="O305" s="88"/>
      <c r="P305" s="241">
        <f>O305*H305</f>
        <v>0</v>
      </c>
      <c r="Q305" s="241">
        <v>0</v>
      </c>
      <c r="R305" s="241">
        <f>Q305*H305</f>
        <v>0</v>
      </c>
      <c r="S305" s="241">
        <v>0</v>
      </c>
      <c r="T305" s="24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3" t="s">
        <v>789</v>
      </c>
      <c r="AT305" s="243" t="s">
        <v>129</v>
      </c>
      <c r="AU305" s="243" t="s">
        <v>86</v>
      </c>
      <c r="AY305" s="14" t="s">
        <v>126</v>
      </c>
      <c r="BE305" s="244">
        <f>IF(N305="základní",J305,0)</f>
        <v>0</v>
      </c>
      <c r="BF305" s="244">
        <f>IF(N305="snížená",J305,0)</f>
        <v>0</v>
      </c>
      <c r="BG305" s="244">
        <f>IF(N305="zákl. přenesená",J305,0)</f>
        <v>0</v>
      </c>
      <c r="BH305" s="244">
        <f>IF(N305="sníž. přenesená",J305,0)</f>
        <v>0</v>
      </c>
      <c r="BI305" s="244">
        <f>IF(N305="nulová",J305,0)</f>
        <v>0</v>
      </c>
      <c r="BJ305" s="14" t="s">
        <v>84</v>
      </c>
      <c r="BK305" s="244">
        <f>ROUND(I305*H305,2)</f>
        <v>0</v>
      </c>
      <c r="BL305" s="14" t="s">
        <v>789</v>
      </c>
      <c r="BM305" s="243" t="s">
        <v>807</v>
      </c>
    </row>
    <row r="306" spans="1:65" s="2" customFormat="1" ht="16.5" customHeight="1">
      <c r="A306" s="35"/>
      <c r="B306" s="36"/>
      <c r="C306" s="232" t="s">
        <v>808</v>
      </c>
      <c r="D306" s="232" t="s">
        <v>129</v>
      </c>
      <c r="E306" s="233" t="s">
        <v>809</v>
      </c>
      <c r="F306" s="234" t="s">
        <v>810</v>
      </c>
      <c r="G306" s="235" t="s">
        <v>798</v>
      </c>
      <c r="H306" s="236">
        <v>1</v>
      </c>
      <c r="I306" s="237"/>
      <c r="J306" s="238">
        <f>ROUND(I306*H306,2)</f>
        <v>0</v>
      </c>
      <c r="K306" s="234" t="s">
        <v>1</v>
      </c>
      <c r="L306" s="41"/>
      <c r="M306" s="239" t="s">
        <v>1</v>
      </c>
      <c r="N306" s="240" t="s">
        <v>41</v>
      </c>
      <c r="O306" s="88"/>
      <c r="P306" s="241">
        <f>O306*H306</f>
        <v>0</v>
      </c>
      <c r="Q306" s="241">
        <v>0</v>
      </c>
      <c r="R306" s="241">
        <f>Q306*H306</f>
        <v>0</v>
      </c>
      <c r="S306" s="241">
        <v>0</v>
      </c>
      <c r="T306" s="24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3" t="s">
        <v>789</v>
      </c>
      <c r="AT306" s="243" t="s">
        <v>129</v>
      </c>
      <c r="AU306" s="243" t="s">
        <v>86</v>
      </c>
      <c r="AY306" s="14" t="s">
        <v>126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4" t="s">
        <v>84</v>
      </c>
      <c r="BK306" s="244">
        <f>ROUND(I306*H306,2)</f>
        <v>0</v>
      </c>
      <c r="BL306" s="14" t="s">
        <v>789</v>
      </c>
      <c r="BM306" s="243" t="s">
        <v>811</v>
      </c>
    </row>
    <row r="307" spans="1:65" s="2" customFormat="1" ht="16.5" customHeight="1">
      <c r="A307" s="35"/>
      <c r="B307" s="36"/>
      <c r="C307" s="232" t="s">
        <v>812</v>
      </c>
      <c r="D307" s="232" t="s">
        <v>129</v>
      </c>
      <c r="E307" s="233" t="s">
        <v>813</v>
      </c>
      <c r="F307" s="234" t="s">
        <v>814</v>
      </c>
      <c r="G307" s="235" t="s">
        <v>798</v>
      </c>
      <c r="H307" s="236">
        <v>1</v>
      </c>
      <c r="I307" s="237"/>
      <c r="J307" s="238">
        <f>ROUND(I307*H307,2)</f>
        <v>0</v>
      </c>
      <c r="K307" s="234" t="s">
        <v>1</v>
      </c>
      <c r="L307" s="41"/>
      <c r="M307" s="239" t="s">
        <v>1</v>
      </c>
      <c r="N307" s="240" t="s">
        <v>41</v>
      </c>
      <c r="O307" s="88"/>
      <c r="P307" s="241">
        <f>O307*H307</f>
        <v>0</v>
      </c>
      <c r="Q307" s="241">
        <v>0</v>
      </c>
      <c r="R307" s="241">
        <f>Q307*H307</f>
        <v>0</v>
      </c>
      <c r="S307" s="241">
        <v>0</v>
      </c>
      <c r="T307" s="24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3" t="s">
        <v>789</v>
      </c>
      <c r="AT307" s="243" t="s">
        <v>129</v>
      </c>
      <c r="AU307" s="243" t="s">
        <v>86</v>
      </c>
      <c r="AY307" s="14" t="s">
        <v>126</v>
      </c>
      <c r="BE307" s="244">
        <f>IF(N307="základní",J307,0)</f>
        <v>0</v>
      </c>
      <c r="BF307" s="244">
        <f>IF(N307="snížená",J307,0)</f>
        <v>0</v>
      </c>
      <c r="BG307" s="244">
        <f>IF(N307="zákl. přenesená",J307,0)</f>
        <v>0</v>
      </c>
      <c r="BH307" s="244">
        <f>IF(N307="sníž. přenesená",J307,0)</f>
        <v>0</v>
      </c>
      <c r="BI307" s="244">
        <f>IF(N307="nulová",J307,0)</f>
        <v>0</v>
      </c>
      <c r="BJ307" s="14" t="s">
        <v>84</v>
      </c>
      <c r="BK307" s="244">
        <f>ROUND(I307*H307,2)</f>
        <v>0</v>
      </c>
      <c r="BL307" s="14" t="s">
        <v>789</v>
      </c>
      <c r="BM307" s="243" t="s">
        <v>815</v>
      </c>
    </row>
    <row r="308" spans="1:65" s="2" customFormat="1" ht="16.5" customHeight="1">
      <c r="A308" s="35"/>
      <c r="B308" s="36"/>
      <c r="C308" s="232" t="s">
        <v>816</v>
      </c>
      <c r="D308" s="232" t="s">
        <v>129</v>
      </c>
      <c r="E308" s="233" t="s">
        <v>817</v>
      </c>
      <c r="F308" s="234" t="s">
        <v>818</v>
      </c>
      <c r="G308" s="235" t="s">
        <v>798</v>
      </c>
      <c r="H308" s="236">
        <v>1</v>
      </c>
      <c r="I308" s="237"/>
      <c r="J308" s="238">
        <f>ROUND(I308*H308,2)</f>
        <v>0</v>
      </c>
      <c r="K308" s="234" t="s">
        <v>1</v>
      </c>
      <c r="L308" s="41"/>
      <c r="M308" s="239" t="s">
        <v>1</v>
      </c>
      <c r="N308" s="240" t="s">
        <v>41</v>
      </c>
      <c r="O308" s="88"/>
      <c r="P308" s="241">
        <f>O308*H308</f>
        <v>0</v>
      </c>
      <c r="Q308" s="241">
        <v>0</v>
      </c>
      <c r="R308" s="241">
        <f>Q308*H308</f>
        <v>0</v>
      </c>
      <c r="S308" s="241">
        <v>0</v>
      </c>
      <c r="T308" s="24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3" t="s">
        <v>789</v>
      </c>
      <c r="AT308" s="243" t="s">
        <v>129</v>
      </c>
      <c r="AU308" s="243" t="s">
        <v>86</v>
      </c>
      <c r="AY308" s="14" t="s">
        <v>126</v>
      </c>
      <c r="BE308" s="244">
        <f>IF(N308="základní",J308,0)</f>
        <v>0</v>
      </c>
      <c r="BF308" s="244">
        <f>IF(N308="snížená",J308,0)</f>
        <v>0</v>
      </c>
      <c r="BG308" s="244">
        <f>IF(N308="zákl. přenesená",J308,0)</f>
        <v>0</v>
      </c>
      <c r="BH308" s="244">
        <f>IF(N308="sníž. přenesená",J308,0)</f>
        <v>0</v>
      </c>
      <c r="BI308" s="244">
        <f>IF(N308="nulová",J308,0)</f>
        <v>0</v>
      </c>
      <c r="BJ308" s="14" t="s">
        <v>84</v>
      </c>
      <c r="BK308" s="244">
        <f>ROUND(I308*H308,2)</f>
        <v>0</v>
      </c>
      <c r="BL308" s="14" t="s">
        <v>789</v>
      </c>
      <c r="BM308" s="243" t="s">
        <v>819</v>
      </c>
    </row>
    <row r="309" spans="1:65" s="2" customFormat="1" ht="16.5" customHeight="1">
      <c r="A309" s="35"/>
      <c r="B309" s="36"/>
      <c r="C309" s="232" t="s">
        <v>820</v>
      </c>
      <c r="D309" s="232" t="s">
        <v>129</v>
      </c>
      <c r="E309" s="233" t="s">
        <v>821</v>
      </c>
      <c r="F309" s="234" t="s">
        <v>822</v>
      </c>
      <c r="G309" s="235" t="s">
        <v>138</v>
      </c>
      <c r="H309" s="236">
        <v>1</v>
      </c>
      <c r="I309" s="237"/>
      <c r="J309" s="238">
        <f>ROUND(I309*H309,2)</f>
        <v>0</v>
      </c>
      <c r="K309" s="234" t="s">
        <v>1</v>
      </c>
      <c r="L309" s="41"/>
      <c r="M309" s="239" t="s">
        <v>1</v>
      </c>
      <c r="N309" s="240" t="s">
        <v>41</v>
      </c>
      <c r="O309" s="88"/>
      <c r="P309" s="241">
        <f>O309*H309</f>
        <v>0</v>
      </c>
      <c r="Q309" s="241">
        <v>0</v>
      </c>
      <c r="R309" s="241">
        <f>Q309*H309</f>
        <v>0</v>
      </c>
      <c r="S309" s="241">
        <v>0</v>
      </c>
      <c r="T309" s="24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3" t="s">
        <v>789</v>
      </c>
      <c r="AT309" s="243" t="s">
        <v>129</v>
      </c>
      <c r="AU309" s="243" t="s">
        <v>86</v>
      </c>
      <c r="AY309" s="14" t="s">
        <v>126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4" t="s">
        <v>84</v>
      </c>
      <c r="BK309" s="244">
        <f>ROUND(I309*H309,2)</f>
        <v>0</v>
      </c>
      <c r="BL309" s="14" t="s">
        <v>789</v>
      </c>
      <c r="BM309" s="243" t="s">
        <v>823</v>
      </c>
    </row>
    <row r="310" spans="1:65" s="2" customFormat="1" ht="16.5" customHeight="1">
      <c r="A310" s="35"/>
      <c r="B310" s="36"/>
      <c r="C310" s="232" t="s">
        <v>824</v>
      </c>
      <c r="D310" s="232" t="s">
        <v>129</v>
      </c>
      <c r="E310" s="233" t="s">
        <v>825</v>
      </c>
      <c r="F310" s="234" t="s">
        <v>826</v>
      </c>
      <c r="G310" s="235" t="s">
        <v>138</v>
      </c>
      <c r="H310" s="236">
        <v>1</v>
      </c>
      <c r="I310" s="237"/>
      <c r="J310" s="238">
        <f>ROUND(I310*H310,2)</f>
        <v>0</v>
      </c>
      <c r="K310" s="234" t="s">
        <v>1</v>
      </c>
      <c r="L310" s="41"/>
      <c r="M310" s="239" t="s">
        <v>1</v>
      </c>
      <c r="N310" s="240" t="s">
        <v>41</v>
      </c>
      <c r="O310" s="88"/>
      <c r="P310" s="241">
        <f>O310*H310</f>
        <v>0</v>
      </c>
      <c r="Q310" s="241">
        <v>0</v>
      </c>
      <c r="R310" s="241">
        <f>Q310*H310</f>
        <v>0</v>
      </c>
      <c r="S310" s="241">
        <v>0</v>
      </c>
      <c r="T310" s="24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3" t="s">
        <v>789</v>
      </c>
      <c r="AT310" s="243" t="s">
        <v>129</v>
      </c>
      <c r="AU310" s="243" t="s">
        <v>86</v>
      </c>
      <c r="AY310" s="14" t="s">
        <v>126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4" t="s">
        <v>84</v>
      </c>
      <c r="BK310" s="244">
        <f>ROUND(I310*H310,2)</f>
        <v>0</v>
      </c>
      <c r="BL310" s="14" t="s">
        <v>789</v>
      </c>
      <c r="BM310" s="243" t="s">
        <v>827</v>
      </c>
    </row>
    <row r="311" spans="1:65" s="2" customFormat="1" ht="16.5" customHeight="1">
      <c r="A311" s="35"/>
      <c r="B311" s="36"/>
      <c r="C311" s="245" t="s">
        <v>828</v>
      </c>
      <c r="D311" s="245" t="s">
        <v>213</v>
      </c>
      <c r="E311" s="246" t="s">
        <v>829</v>
      </c>
      <c r="F311" s="247" t="s">
        <v>830</v>
      </c>
      <c r="G311" s="248" t="s">
        <v>138</v>
      </c>
      <c r="H311" s="249">
        <v>1</v>
      </c>
      <c r="I311" s="250"/>
      <c r="J311" s="251">
        <f>ROUND(I311*H311,2)</f>
        <v>0</v>
      </c>
      <c r="K311" s="247" t="s">
        <v>1</v>
      </c>
      <c r="L311" s="252"/>
      <c r="M311" s="253" t="s">
        <v>1</v>
      </c>
      <c r="N311" s="254" t="s">
        <v>41</v>
      </c>
      <c r="O311" s="88"/>
      <c r="P311" s="241">
        <f>O311*H311</f>
        <v>0</v>
      </c>
      <c r="Q311" s="241">
        <v>0</v>
      </c>
      <c r="R311" s="241">
        <f>Q311*H311</f>
        <v>0</v>
      </c>
      <c r="S311" s="241">
        <v>0</v>
      </c>
      <c r="T311" s="24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3" t="s">
        <v>216</v>
      </c>
      <c r="AT311" s="243" t="s">
        <v>213</v>
      </c>
      <c r="AU311" s="243" t="s">
        <v>86</v>
      </c>
      <c r="AY311" s="14" t="s">
        <v>126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4" t="s">
        <v>84</v>
      </c>
      <c r="BK311" s="244">
        <f>ROUND(I311*H311,2)</f>
        <v>0</v>
      </c>
      <c r="BL311" s="14" t="s">
        <v>134</v>
      </c>
      <c r="BM311" s="243" t="s">
        <v>831</v>
      </c>
    </row>
    <row r="312" spans="1:65" s="2" customFormat="1" ht="16.5" customHeight="1">
      <c r="A312" s="35"/>
      <c r="B312" s="36"/>
      <c r="C312" s="245" t="s">
        <v>832</v>
      </c>
      <c r="D312" s="245" t="s">
        <v>213</v>
      </c>
      <c r="E312" s="246" t="s">
        <v>833</v>
      </c>
      <c r="F312" s="247" t="s">
        <v>834</v>
      </c>
      <c r="G312" s="248" t="s">
        <v>477</v>
      </c>
      <c r="H312" s="249">
        <v>28</v>
      </c>
      <c r="I312" s="250"/>
      <c r="J312" s="251">
        <f>ROUND(I312*H312,2)</f>
        <v>0</v>
      </c>
      <c r="K312" s="247" t="s">
        <v>1</v>
      </c>
      <c r="L312" s="252"/>
      <c r="M312" s="253" t="s">
        <v>1</v>
      </c>
      <c r="N312" s="254" t="s">
        <v>41</v>
      </c>
      <c r="O312" s="88"/>
      <c r="P312" s="241">
        <f>O312*H312</f>
        <v>0</v>
      </c>
      <c r="Q312" s="241">
        <v>0</v>
      </c>
      <c r="R312" s="241">
        <f>Q312*H312</f>
        <v>0</v>
      </c>
      <c r="S312" s="241">
        <v>0</v>
      </c>
      <c r="T312" s="24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3" t="s">
        <v>216</v>
      </c>
      <c r="AT312" s="243" t="s">
        <v>213</v>
      </c>
      <c r="AU312" s="243" t="s">
        <v>86</v>
      </c>
      <c r="AY312" s="14" t="s">
        <v>126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14" t="s">
        <v>84</v>
      </c>
      <c r="BK312" s="244">
        <f>ROUND(I312*H312,2)</f>
        <v>0</v>
      </c>
      <c r="BL312" s="14" t="s">
        <v>134</v>
      </c>
      <c r="BM312" s="243" t="s">
        <v>835</v>
      </c>
    </row>
    <row r="313" spans="1:65" s="2" customFormat="1" ht="16.5" customHeight="1">
      <c r="A313" s="35"/>
      <c r="B313" s="36"/>
      <c r="C313" s="245" t="s">
        <v>836</v>
      </c>
      <c r="D313" s="245" t="s">
        <v>213</v>
      </c>
      <c r="E313" s="246" t="s">
        <v>837</v>
      </c>
      <c r="F313" s="247" t="s">
        <v>838</v>
      </c>
      <c r="G313" s="248" t="s">
        <v>477</v>
      </c>
      <c r="H313" s="249">
        <v>40</v>
      </c>
      <c r="I313" s="250"/>
      <c r="J313" s="251">
        <f>ROUND(I313*H313,2)</f>
        <v>0</v>
      </c>
      <c r="K313" s="247" t="s">
        <v>1</v>
      </c>
      <c r="L313" s="252"/>
      <c r="M313" s="253" t="s">
        <v>1</v>
      </c>
      <c r="N313" s="254" t="s">
        <v>41</v>
      </c>
      <c r="O313" s="88"/>
      <c r="P313" s="241">
        <f>O313*H313</f>
        <v>0</v>
      </c>
      <c r="Q313" s="241">
        <v>0</v>
      </c>
      <c r="R313" s="241">
        <f>Q313*H313</f>
        <v>0</v>
      </c>
      <c r="S313" s="241">
        <v>0</v>
      </c>
      <c r="T313" s="24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3" t="s">
        <v>216</v>
      </c>
      <c r="AT313" s="243" t="s">
        <v>213</v>
      </c>
      <c r="AU313" s="243" t="s">
        <v>86</v>
      </c>
      <c r="AY313" s="14" t="s">
        <v>126</v>
      </c>
      <c r="BE313" s="244">
        <f>IF(N313="základní",J313,0)</f>
        <v>0</v>
      </c>
      <c r="BF313" s="244">
        <f>IF(N313="snížená",J313,0)</f>
        <v>0</v>
      </c>
      <c r="BG313" s="244">
        <f>IF(N313="zákl. přenesená",J313,0)</f>
        <v>0</v>
      </c>
      <c r="BH313" s="244">
        <f>IF(N313="sníž. přenesená",J313,0)</f>
        <v>0</v>
      </c>
      <c r="BI313" s="244">
        <f>IF(N313="nulová",J313,0)</f>
        <v>0</v>
      </c>
      <c r="BJ313" s="14" t="s">
        <v>84</v>
      </c>
      <c r="BK313" s="244">
        <f>ROUND(I313*H313,2)</f>
        <v>0</v>
      </c>
      <c r="BL313" s="14" t="s">
        <v>134</v>
      </c>
      <c r="BM313" s="243" t="s">
        <v>839</v>
      </c>
    </row>
    <row r="314" spans="1:65" s="2" customFormat="1" ht="21.75" customHeight="1">
      <c r="A314" s="35"/>
      <c r="B314" s="36"/>
      <c r="C314" s="245" t="s">
        <v>840</v>
      </c>
      <c r="D314" s="245" t="s">
        <v>213</v>
      </c>
      <c r="E314" s="246" t="s">
        <v>841</v>
      </c>
      <c r="F314" s="247" t="s">
        <v>842</v>
      </c>
      <c r="G314" s="248" t="s">
        <v>798</v>
      </c>
      <c r="H314" s="249">
        <v>1</v>
      </c>
      <c r="I314" s="250"/>
      <c r="J314" s="251">
        <f>ROUND(I314*H314,2)</f>
        <v>0</v>
      </c>
      <c r="K314" s="247" t="s">
        <v>1</v>
      </c>
      <c r="L314" s="252"/>
      <c r="M314" s="253" t="s">
        <v>1</v>
      </c>
      <c r="N314" s="254" t="s">
        <v>41</v>
      </c>
      <c r="O314" s="88"/>
      <c r="P314" s="241">
        <f>O314*H314</f>
        <v>0</v>
      </c>
      <c r="Q314" s="241">
        <v>0</v>
      </c>
      <c r="R314" s="241">
        <f>Q314*H314</f>
        <v>0</v>
      </c>
      <c r="S314" s="241">
        <v>0</v>
      </c>
      <c r="T314" s="24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3" t="s">
        <v>216</v>
      </c>
      <c r="AT314" s="243" t="s">
        <v>213</v>
      </c>
      <c r="AU314" s="243" t="s">
        <v>86</v>
      </c>
      <c r="AY314" s="14" t="s">
        <v>126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4" t="s">
        <v>84</v>
      </c>
      <c r="BK314" s="244">
        <f>ROUND(I314*H314,2)</f>
        <v>0</v>
      </c>
      <c r="BL314" s="14" t="s">
        <v>134</v>
      </c>
      <c r="BM314" s="243" t="s">
        <v>843</v>
      </c>
    </row>
    <row r="315" spans="1:65" s="2" customFormat="1" ht="16.5" customHeight="1">
      <c r="A315" s="35"/>
      <c r="B315" s="36"/>
      <c r="C315" s="245" t="s">
        <v>844</v>
      </c>
      <c r="D315" s="245" t="s">
        <v>213</v>
      </c>
      <c r="E315" s="246" t="s">
        <v>845</v>
      </c>
      <c r="F315" s="247" t="s">
        <v>846</v>
      </c>
      <c r="G315" s="248" t="s">
        <v>798</v>
      </c>
      <c r="H315" s="249">
        <v>1</v>
      </c>
      <c r="I315" s="250"/>
      <c r="J315" s="251">
        <f>ROUND(I315*H315,2)</f>
        <v>0</v>
      </c>
      <c r="K315" s="247" t="s">
        <v>1</v>
      </c>
      <c r="L315" s="252"/>
      <c r="M315" s="253" t="s">
        <v>1</v>
      </c>
      <c r="N315" s="254" t="s">
        <v>41</v>
      </c>
      <c r="O315" s="88"/>
      <c r="P315" s="241">
        <f>O315*H315</f>
        <v>0</v>
      </c>
      <c r="Q315" s="241">
        <v>0</v>
      </c>
      <c r="R315" s="241">
        <f>Q315*H315</f>
        <v>0</v>
      </c>
      <c r="S315" s="241">
        <v>0</v>
      </c>
      <c r="T315" s="24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3" t="s">
        <v>216</v>
      </c>
      <c r="AT315" s="243" t="s">
        <v>213</v>
      </c>
      <c r="AU315" s="243" t="s">
        <v>86</v>
      </c>
      <c r="AY315" s="14" t="s">
        <v>126</v>
      </c>
      <c r="BE315" s="244">
        <f>IF(N315="základní",J315,0)</f>
        <v>0</v>
      </c>
      <c r="BF315" s="244">
        <f>IF(N315="snížená",J315,0)</f>
        <v>0</v>
      </c>
      <c r="BG315" s="244">
        <f>IF(N315="zákl. přenesená",J315,0)</f>
        <v>0</v>
      </c>
      <c r="BH315" s="244">
        <f>IF(N315="sníž. přenesená",J315,0)</f>
        <v>0</v>
      </c>
      <c r="BI315" s="244">
        <f>IF(N315="nulová",J315,0)</f>
        <v>0</v>
      </c>
      <c r="BJ315" s="14" t="s">
        <v>84</v>
      </c>
      <c r="BK315" s="244">
        <f>ROUND(I315*H315,2)</f>
        <v>0</v>
      </c>
      <c r="BL315" s="14" t="s">
        <v>134</v>
      </c>
      <c r="BM315" s="243" t="s">
        <v>847</v>
      </c>
    </row>
    <row r="316" spans="1:65" s="2" customFormat="1" ht="16.5" customHeight="1">
      <c r="A316" s="35"/>
      <c r="B316" s="36"/>
      <c r="C316" s="245" t="s">
        <v>848</v>
      </c>
      <c r="D316" s="245" t="s">
        <v>213</v>
      </c>
      <c r="E316" s="246" t="s">
        <v>849</v>
      </c>
      <c r="F316" s="247" t="s">
        <v>850</v>
      </c>
      <c r="G316" s="248" t="s">
        <v>798</v>
      </c>
      <c r="H316" s="249">
        <v>1</v>
      </c>
      <c r="I316" s="250"/>
      <c r="J316" s="251">
        <f>ROUND(I316*H316,2)</f>
        <v>0</v>
      </c>
      <c r="K316" s="247" t="s">
        <v>1</v>
      </c>
      <c r="L316" s="252"/>
      <c r="M316" s="253" t="s">
        <v>1</v>
      </c>
      <c r="N316" s="254" t="s">
        <v>41</v>
      </c>
      <c r="O316" s="88"/>
      <c r="P316" s="241">
        <f>O316*H316</f>
        <v>0</v>
      </c>
      <c r="Q316" s="241">
        <v>0</v>
      </c>
      <c r="R316" s="241">
        <f>Q316*H316</f>
        <v>0</v>
      </c>
      <c r="S316" s="241">
        <v>0</v>
      </c>
      <c r="T316" s="242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3" t="s">
        <v>216</v>
      </c>
      <c r="AT316" s="243" t="s">
        <v>213</v>
      </c>
      <c r="AU316" s="243" t="s">
        <v>86</v>
      </c>
      <c r="AY316" s="14" t="s">
        <v>126</v>
      </c>
      <c r="BE316" s="244">
        <f>IF(N316="základní",J316,0)</f>
        <v>0</v>
      </c>
      <c r="BF316" s="244">
        <f>IF(N316="snížená",J316,0)</f>
        <v>0</v>
      </c>
      <c r="BG316" s="244">
        <f>IF(N316="zákl. přenesená",J316,0)</f>
        <v>0</v>
      </c>
      <c r="BH316" s="244">
        <f>IF(N316="sníž. přenesená",J316,0)</f>
        <v>0</v>
      </c>
      <c r="BI316" s="244">
        <f>IF(N316="nulová",J316,0)</f>
        <v>0</v>
      </c>
      <c r="BJ316" s="14" t="s">
        <v>84</v>
      </c>
      <c r="BK316" s="244">
        <f>ROUND(I316*H316,2)</f>
        <v>0</v>
      </c>
      <c r="BL316" s="14" t="s">
        <v>134</v>
      </c>
      <c r="BM316" s="243" t="s">
        <v>851</v>
      </c>
    </row>
    <row r="317" spans="1:65" s="2" customFormat="1" ht="16.5" customHeight="1">
      <c r="A317" s="35"/>
      <c r="B317" s="36"/>
      <c r="C317" s="245" t="s">
        <v>852</v>
      </c>
      <c r="D317" s="245" t="s">
        <v>213</v>
      </c>
      <c r="E317" s="246" t="s">
        <v>853</v>
      </c>
      <c r="F317" s="247" t="s">
        <v>854</v>
      </c>
      <c r="G317" s="248" t="s">
        <v>769</v>
      </c>
      <c r="H317" s="249">
        <v>130</v>
      </c>
      <c r="I317" s="250"/>
      <c r="J317" s="251">
        <f>ROUND(I317*H317,2)</f>
        <v>0</v>
      </c>
      <c r="K317" s="247" t="s">
        <v>1</v>
      </c>
      <c r="L317" s="252"/>
      <c r="M317" s="253" t="s">
        <v>1</v>
      </c>
      <c r="N317" s="254" t="s">
        <v>41</v>
      </c>
      <c r="O317" s="88"/>
      <c r="P317" s="241">
        <f>O317*H317</f>
        <v>0</v>
      </c>
      <c r="Q317" s="241">
        <v>0</v>
      </c>
      <c r="R317" s="241">
        <f>Q317*H317</f>
        <v>0</v>
      </c>
      <c r="S317" s="241">
        <v>0</v>
      </c>
      <c r="T317" s="24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3" t="s">
        <v>789</v>
      </c>
      <c r="AT317" s="243" t="s">
        <v>213</v>
      </c>
      <c r="AU317" s="243" t="s">
        <v>86</v>
      </c>
      <c r="AY317" s="14" t="s">
        <v>126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4" t="s">
        <v>84</v>
      </c>
      <c r="BK317" s="244">
        <f>ROUND(I317*H317,2)</f>
        <v>0</v>
      </c>
      <c r="BL317" s="14" t="s">
        <v>789</v>
      </c>
      <c r="BM317" s="243" t="s">
        <v>855</v>
      </c>
    </row>
    <row r="318" spans="1:65" s="2" customFormat="1" ht="21.75" customHeight="1">
      <c r="A318" s="35"/>
      <c r="B318" s="36"/>
      <c r="C318" s="232" t="s">
        <v>856</v>
      </c>
      <c r="D318" s="232" t="s">
        <v>129</v>
      </c>
      <c r="E318" s="233" t="s">
        <v>857</v>
      </c>
      <c r="F318" s="234" t="s">
        <v>858</v>
      </c>
      <c r="G318" s="235" t="s">
        <v>138</v>
      </c>
      <c r="H318" s="236">
        <v>1</v>
      </c>
      <c r="I318" s="237"/>
      <c r="J318" s="238">
        <f>ROUND(I318*H318,2)</f>
        <v>0</v>
      </c>
      <c r="K318" s="234" t="s">
        <v>1</v>
      </c>
      <c r="L318" s="41"/>
      <c r="M318" s="239" t="s">
        <v>1</v>
      </c>
      <c r="N318" s="240" t="s">
        <v>41</v>
      </c>
      <c r="O318" s="88"/>
      <c r="P318" s="241">
        <f>O318*H318</f>
        <v>0</v>
      </c>
      <c r="Q318" s="241">
        <v>0</v>
      </c>
      <c r="R318" s="241">
        <f>Q318*H318</f>
        <v>0</v>
      </c>
      <c r="S318" s="241">
        <v>0</v>
      </c>
      <c r="T318" s="24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3" t="s">
        <v>134</v>
      </c>
      <c r="AT318" s="243" t="s">
        <v>129</v>
      </c>
      <c r="AU318" s="243" t="s">
        <v>86</v>
      </c>
      <c r="AY318" s="14" t="s">
        <v>126</v>
      </c>
      <c r="BE318" s="244">
        <f>IF(N318="základní",J318,0)</f>
        <v>0</v>
      </c>
      <c r="BF318" s="244">
        <f>IF(N318="snížená",J318,0)</f>
        <v>0</v>
      </c>
      <c r="BG318" s="244">
        <f>IF(N318="zákl. přenesená",J318,0)</f>
        <v>0</v>
      </c>
      <c r="BH318" s="244">
        <f>IF(N318="sníž. přenesená",J318,0)</f>
        <v>0</v>
      </c>
      <c r="BI318" s="244">
        <f>IF(N318="nulová",J318,0)</f>
        <v>0</v>
      </c>
      <c r="BJ318" s="14" t="s">
        <v>84</v>
      </c>
      <c r="BK318" s="244">
        <f>ROUND(I318*H318,2)</f>
        <v>0</v>
      </c>
      <c r="BL318" s="14" t="s">
        <v>134</v>
      </c>
      <c r="BM318" s="243" t="s">
        <v>859</v>
      </c>
    </row>
    <row r="319" spans="1:65" s="2" customFormat="1" ht="16.5" customHeight="1">
      <c r="A319" s="35"/>
      <c r="B319" s="36"/>
      <c r="C319" s="232" t="s">
        <v>860</v>
      </c>
      <c r="D319" s="232" t="s">
        <v>129</v>
      </c>
      <c r="E319" s="233" t="s">
        <v>861</v>
      </c>
      <c r="F319" s="234" t="s">
        <v>862</v>
      </c>
      <c r="G319" s="235" t="s">
        <v>138</v>
      </c>
      <c r="H319" s="236">
        <v>0</v>
      </c>
      <c r="I319" s="237"/>
      <c r="J319" s="238">
        <f>ROUND(I319*H319,2)</f>
        <v>0</v>
      </c>
      <c r="K319" s="234" t="s">
        <v>1</v>
      </c>
      <c r="L319" s="41"/>
      <c r="M319" s="256" t="s">
        <v>1</v>
      </c>
      <c r="N319" s="257" t="s">
        <v>41</v>
      </c>
      <c r="O319" s="258"/>
      <c r="P319" s="259">
        <f>O319*H319</f>
        <v>0</v>
      </c>
      <c r="Q319" s="259">
        <v>0</v>
      </c>
      <c r="R319" s="259">
        <f>Q319*H319</f>
        <v>0</v>
      </c>
      <c r="S319" s="259">
        <v>0</v>
      </c>
      <c r="T319" s="260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3" t="s">
        <v>134</v>
      </c>
      <c r="AT319" s="243" t="s">
        <v>129</v>
      </c>
      <c r="AU319" s="243" t="s">
        <v>86</v>
      </c>
      <c r="AY319" s="14" t="s">
        <v>126</v>
      </c>
      <c r="BE319" s="244">
        <f>IF(N319="základní",J319,0)</f>
        <v>0</v>
      </c>
      <c r="BF319" s="244">
        <f>IF(N319="snížená",J319,0)</f>
        <v>0</v>
      </c>
      <c r="BG319" s="244">
        <f>IF(N319="zákl. přenesená",J319,0)</f>
        <v>0</v>
      </c>
      <c r="BH319" s="244">
        <f>IF(N319="sníž. přenesená",J319,0)</f>
        <v>0</v>
      </c>
      <c r="BI319" s="244">
        <f>IF(N319="nulová",J319,0)</f>
        <v>0</v>
      </c>
      <c r="BJ319" s="14" t="s">
        <v>84</v>
      </c>
      <c r="BK319" s="244">
        <f>ROUND(I319*H319,2)</f>
        <v>0</v>
      </c>
      <c r="BL319" s="14" t="s">
        <v>134</v>
      </c>
      <c r="BM319" s="243" t="s">
        <v>863</v>
      </c>
    </row>
    <row r="320" spans="1:31" s="2" customFormat="1" ht="6.95" customHeight="1">
      <c r="A320" s="35"/>
      <c r="B320" s="63"/>
      <c r="C320" s="64"/>
      <c r="D320" s="64"/>
      <c r="E320" s="64"/>
      <c r="F320" s="64"/>
      <c r="G320" s="64"/>
      <c r="H320" s="64"/>
      <c r="I320" s="180"/>
      <c r="J320" s="64"/>
      <c r="K320" s="64"/>
      <c r="L320" s="41"/>
      <c r="M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</row>
  </sheetData>
  <sheetProtection password="CC35" sheet="1" objects="1" scenarios="1" formatColumns="0" formatRows="0" autoFilter="0"/>
  <autoFilter ref="C128:K319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 hidden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86</v>
      </c>
    </row>
    <row r="4" spans="2:46" s="1" customFormat="1" ht="24.95" customHeight="1" hidden="1">
      <c r="B4" s="17"/>
      <c r="D4" s="137" t="s">
        <v>90</v>
      </c>
      <c r="I4" s="133"/>
      <c r="L4" s="17"/>
      <c r="M4" s="138" t="s">
        <v>10</v>
      </c>
      <c r="AT4" s="14" t="s">
        <v>4</v>
      </c>
    </row>
    <row r="5" spans="2:12" s="1" customFormat="1" ht="6.95" customHeight="1" hidden="1">
      <c r="B5" s="17"/>
      <c r="I5" s="133"/>
      <c r="L5" s="17"/>
    </row>
    <row r="6" spans="2:12" s="1" customFormat="1" ht="12" customHeight="1" hidden="1">
      <c r="B6" s="17"/>
      <c r="D6" s="139" t="s">
        <v>16</v>
      </c>
      <c r="I6" s="133"/>
      <c r="L6" s="17"/>
    </row>
    <row r="7" spans="2:12" s="1" customFormat="1" ht="23.25" customHeight="1" hidden="1">
      <c r="B7" s="17"/>
      <c r="E7" s="140" t="str">
        <f>'Rekapitulace stavby'!K6</f>
        <v>Rekonstrukce plynové kotelny vč. kompletní výměny kotelní technologie - Milíře č.p. 193</v>
      </c>
      <c r="F7" s="139"/>
      <c r="G7" s="139"/>
      <c r="H7" s="139"/>
      <c r="I7" s="133"/>
      <c r="L7" s="17"/>
    </row>
    <row r="8" spans="1:31" s="2" customFormat="1" ht="12" customHeight="1" hidden="1">
      <c r="A8" s="35"/>
      <c r="B8" s="41"/>
      <c r="C8" s="35"/>
      <c r="D8" s="139" t="s">
        <v>91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1"/>
      <c r="C9" s="35"/>
      <c r="D9" s="35"/>
      <c r="E9" s="142" t="s">
        <v>864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 hidden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1"/>
      <c r="C21" s="35"/>
      <c r="D21" s="35"/>
      <c r="E21" s="143" t="s">
        <v>31</v>
      </c>
      <c r="F21" s="35"/>
      <c r="G21" s="35"/>
      <c r="H21" s="35"/>
      <c r="I21" s="144" t="s">
        <v>27</v>
      </c>
      <c r="J21" s="143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">
        <v>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1"/>
      <c r="C24" s="35"/>
      <c r="D24" s="35"/>
      <c r="E24" s="143" t="s">
        <v>34</v>
      </c>
      <c r="F24" s="35"/>
      <c r="G24" s="35"/>
      <c r="H24" s="35"/>
      <c r="I24" s="144" t="s">
        <v>27</v>
      </c>
      <c r="J24" s="143" t="s">
        <v>1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 hidden="1">
      <c r="A30" s="35"/>
      <c r="B30" s="41"/>
      <c r="C30" s="35"/>
      <c r="D30" s="153" t="s">
        <v>36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35"/>
      <c r="F32" s="155" t="s">
        <v>38</v>
      </c>
      <c r="G32" s="35"/>
      <c r="H32" s="35"/>
      <c r="I32" s="156" t="s">
        <v>37</v>
      </c>
      <c r="J32" s="155" t="s">
        <v>39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157" t="s">
        <v>40</v>
      </c>
      <c r="E33" s="139" t="s">
        <v>41</v>
      </c>
      <c r="F33" s="158">
        <f>ROUND((SUM(BE118:BE143)),2)</f>
        <v>0</v>
      </c>
      <c r="G33" s="35"/>
      <c r="H33" s="35"/>
      <c r="I33" s="159">
        <v>0.21</v>
      </c>
      <c r="J33" s="158">
        <f>ROUND(((SUM(BE118:BE143))*I33),2)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9" t="s">
        <v>42</v>
      </c>
      <c r="F34" s="158">
        <f>ROUND((SUM(BF118:BF143)),2)</f>
        <v>0</v>
      </c>
      <c r="G34" s="35"/>
      <c r="H34" s="35"/>
      <c r="I34" s="159">
        <v>0.15</v>
      </c>
      <c r="J34" s="158">
        <f>ROUND(((SUM(BF118:BF143))*I34),2)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43</v>
      </c>
      <c r="F35" s="158">
        <f>ROUND((SUM(BG118:BG143)),2)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44</v>
      </c>
      <c r="F36" s="158">
        <f>ROUND((SUM(BH118:BH143)),2)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45</v>
      </c>
      <c r="F37" s="158">
        <f>ROUND((SUM(BI118:BI143)),2)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 hidden="1">
      <c r="A39" s="35"/>
      <c r="B39" s="41"/>
      <c r="C39" s="160"/>
      <c r="D39" s="161" t="s">
        <v>46</v>
      </c>
      <c r="E39" s="162"/>
      <c r="F39" s="162"/>
      <c r="G39" s="163" t="s">
        <v>47</v>
      </c>
      <c r="H39" s="164" t="s">
        <v>48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 hidden="1">
      <c r="B41" s="17"/>
      <c r="I41" s="133"/>
      <c r="L41" s="17"/>
    </row>
    <row r="42" spans="2:12" s="1" customFormat="1" ht="14.4" customHeight="1" hidden="1">
      <c r="B42" s="17"/>
      <c r="I42" s="133"/>
      <c r="L42" s="17"/>
    </row>
    <row r="43" spans="2:12" s="1" customFormat="1" ht="14.4" customHeight="1" hidden="1">
      <c r="B43" s="17"/>
      <c r="I43" s="133"/>
      <c r="L43" s="17"/>
    </row>
    <row r="44" spans="2:12" s="1" customFormat="1" ht="14.4" customHeight="1" hidden="1">
      <c r="B44" s="17"/>
      <c r="I44" s="133"/>
      <c r="L44" s="17"/>
    </row>
    <row r="45" spans="2:12" s="1" customFormat="1" ht="14.4" customHeight="1" hidden="1">
      <c r="B45" s="17"/>
      <c r="I45" s="133"/>
      <c r="L45" s="17"/>
    </row>
    <row r="46" spans="2:12" s="1" customFormat="1" ht="14.4" customHeight="1" hidden="1">
      <c r="B46" s="17"/>
      <c r="I46" s="133"/>
      <c r="L46" s="17"/>
    </row>
    <row r="47" spans="2:12" s="1" customFormat="1" ht="14.4" customHeight="1" hidden="1">
      <c r="B47" s="17"/>
      <c r="I47" s="133"/>
      <c r="L47" s="17"/>
    </row>
    <row r="48" spans="2:12" s="1" customFormat="1" ht="14.4" customHeight="1" hidden="1">
      <c r="B48" s="17"/>
      <c r="I48" s="133"/>
      <c r="L48" s="17"/>
    </row>
    <row r="49" spans="2:12" s="1" customFormat="1" ht="14.4" customHeight="1" hidden="1">
      <c r="B49" s="17"/>
      <c r="I49" s="133"/>
      <c r="L49" s="17"/>
    </row>
    <row r="50" spans="2:12" s="2" customFormat="1" ht="14.4" customHeight="1" hidden="1">
      <c r="B50" s="60"/>
      <c r="D50" s="168" t="s">
        <v>49</v>
      </c>
      <c r="E50" s="169"/>
      <c r="F50" s="169"/>
      <c r="G50" s="168" t="s">
        <v>50</v>
      </c>
      <c r="H50" s="169"/>
      <c r="I50" s="170"/>
      <c r="J50" s="169"/>
      <c r="K50" s="169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71" t="s">
        <v>51</v>
      </c>
      <c r="E61" s="172"/>
      <c r="F61" s="173" t="s">
        <v>52</v>
      </c>
      <c r="G61" s="171" t="s">
        <v>51</v>
      </c>
      <c r="H61" s="172"/>
      <c r="I61" s="174"/>
      <c r="J61" s="175" t="s">
        <v>52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68" t="s">
        <v>53</v>
      </c>
      <c r="E65" s="176"/>
      <c r="F65" s="176"/>
      <c r="G65" s="168" t="s">
        <v>54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71" t="s">
        <v>51</v>
      </c>
      <c r="E76" s="172"/>
      <c r="F76" s="173" t="s">
        <v>52</v>
      </c>
      <c r="G76" s="171" t="s">
        <v>51</v>
      </c>
      <c r="H76" s="172"/>
      <c r="I76" s="174"/>
      <c r="J76" s="175" t="s">
        <v>52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93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 hidden="1">
      <c r="A85" s="35"/>
      <c r="B85" s="36"/>
      <c r="C85" s="37"/>
      <c r="D85" s="37"/>
      <c r="E85" s="184" t="str">
        <f>E7</f>
        <v>Rekonstrukce plynové kotelny vč. kompletní výměny kotelní technologie - Milíře č.p. 193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29" t="s">
        <v>91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73" t="str">
        <f>E9</f>
        <v>2020/0003-2 - Plynovod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29" t="s">
        <v>20</v>
      </c>
      <c r="D89" s="37"/>
      <c r="E89" s="37"/>
      <c r="F89" s="24" t="str">
        <f>F12</f>
        <v>Milíře</v>
      </c>
      <c r="G89" s="37"/>
      <c r="H89" s="37"/>
      <c r="I89" s="144" t="s">
        <v>22</v>
      </c>
      <c r="J89" s="76" t="str">
        <f>IF(J12="","",J12)</f>
        <v>7. 1. 2020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25.65" customHeight="1" hidden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30</v>
      </c>
      <c r="J91" s="33" t="str">
        <f>E21</f>
        <v>THERMOLUFT KT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 hidden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Jan Štětka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85" t="s">
        <v>94</v>
      </c>
      <c r="D94" s="186"/>
      <c r="E94" s="186"/>
      <c r="F94" s="186"/>
      <c r="G94" s="186"/>
      <c r="H94" s="186"/>
      <c r="I94" s="187"/>
      <c r="J94" s="188" t="s">
        <v>95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 hidden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 hidden="1">
      <c r="A96" s="35"/>
      <c r="B96" s="36"/>
      <c r="C96" s="189" t="s">
        <v>96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 hidden="1">
      <c r="A97" s="9"/>
      <c r="B97" s="190"/>
      <c r="C97" s="191"/>
      <c r="D97" s="192" t="s">
        <v>98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97"/>
      <c r="C98" s="198"/>
      <c r="D98" s="199" t="s">
        <v>865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111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3.25" customHeight="1">
      <c r="A108" s="35"/>
      <c r="B108" s="36"/>
      <c r="C108" s="37"/>
      <c r="D108" s="37"/>
      <c r="E108" s="184" t="str">
        <f>E7</f>
        <v>Rekonstrukce plynové kotelny vč. kompletní výměny kotelní technologie - Milíře č.p. 193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91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2020/0003-2 - Plynovod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>Milíře</v>
      </c>
      <c r="G112" s="37"/>
      <c r="H112" s="37"/>
      <c r="I112" s="144" t="s">
        <v>22</v>
      </c>
      <c r="J112" s="76" t="str">
        <f>IF(J12="","",J12)</f>
        <v>7. 1. 2020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5.6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30</v>
      </c>
      <c r="J114" s="33" t="str">
        <f>E21</f>
        <v>THERMOLUFT KT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144" t="s">
        <v>33</v>
      </c>
      <c r="J115" s="33" t="str">
        <f>E24</f>
        <v>Jan Štětka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112</v>
      </c>
      <c r="D117" s="207" t="s">
        <v>61</v>
      </c>
      <c r="E117" s="207" t="s">
        <v>57</v>
      </c>
      <c r="F117" s="207" t="s">
        <v>58</v>
      </c>
      <c r="G117" s="207" t="s">
        <v>113</v>
      </c>
      <c r="H117" s="207" t="s">
        <v>114</v>
      </c>
      <c r="I117" s="208" t="s">
        <v>115</v>
      </c>
      <c r="J117" s="207" t="s">
        <v>95</v>
      </c>
      <c r="K117" s="209" t="s">
        <v>116</v>
      </c>
      <c r="L117" s="210"/>
      <c r="M117" s="97" t="s">
        <v>1</v>
      </c>
      <c r="N117" s="98" t="s">
        <v>40</v>
      </c>
      <c r="O117" s="98" t="s">
        <v>117</v>
      </c>
      <c r="P117" s="98" t="s">
        <v>118</v>
      </c>
      <c r="Q117" s="98" t="s">
        <v>119</v>
      </c>
      <c r="R117" s="98" t="s">
        <v>120</v>
      </c>
      <c r="S117" s="98" t="s">
        <v>121</v>
      </c>
      <c r="T117" s="99" t="s">
        <v>122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123</v>
      </c>
      <c r="D118" s="37"/>
      <c r="E118" s="37"/>
      <c r="F118" s="37"/>
      <c r="G118" s="37"/>
      <c r="H118" s="37"/>
      <c r="I118" s="141"/>
      <c r="J118" s="211">
        <f>BK118</f>
        <v>0</v>
      </c>
      <c r="K118" s="37"/>
      <c r="L118" s="41"/>
      <c r="M118" s="100"/>
      <c r="N118" s="212"/>
      <c r="O118" s="101"/>
      <c r="P118" s="213">
        <f>P119</f>
        <v>0</v>
      </c>
      <c r="Q118" s="101"/>
      <c r="R118" s="213">
        <f>R119</f>
        <v>0.14675</v>
      </c>
      <c r="S118" s="101"/>
      <c r="T118" s="214">
        <f>T119</f>
        <v>0.21253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75</v>
      </c>
      <c r="AU118" s="14" t="s">
        <v>97</v>
      </c>
      <c r="BK118" s="215">
        <f>BK119</f>
        <v>0</v>
      </c>
    </row>
    <row r="119" spans="1:63" s="12" customFormat="1" ht="25.9" customHeight="1">
      <c r="A119" s="12"/>
      <c r="B119" s="216"/>
      <c r="C119" s="217"/>
      <c r="D119" s="218" t="s">
        <v>75</v>
      </c>
      <c r="E119" s="219" t="s">
        <v>124</v>
      </c>
      <c r="F119" s="219" t="s">
        <v>125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P120</f>
        <v>0</v>
      </c>
      <c r="Q119" s="224"/>
      <c r="R119" s="225">
        <f>R120</f>
        <v>0.14675</v>
      </c>
      <c r="S119" s="224"/>
      <c r="T119" s="226">
        <f>T120</f>
        <v>0.21253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7" t="s">
        <v>86</v>
      </c>
      <c r="AT119" s="228" t="s">
        <v>75</v>
      </c>
      <c r="AU119" s="228" t="s">
        <v>76</v>
      </c>
      <c r="AY119" s="227" t="s">
        <v>126</v>
      </c>
      <c r="BK119" s="229">
        <f>BK120</f>
        <v>0</v>
      </c>
    </row>
    <row r="120" spans="1:63" s="12" customFormat="1" ht="22.8" customHeight="1">
      <c r="A120" s="12"/>
      <c r="B120" s="216"/>
      <c r="C120" s="217"/>
      <c r="D120" s="218" t="s">
        <v>75</v>
      </c>
      <c r="E120" s="230" t="s">
        <v>866</v>
      </c>
      <c r="F120" s="230" t="s">
        <v>867</v>
      </c>
      <c r="G120" s="217"/>
      <c r="H120" s="217"/>
      <c r="I120" s="220"/>
      <c r="J120" s="231">
        <f>BK120</f>
        <v>0</v>
      </c>
      <c r="K120" s="217"/>
      <c r="L120" s="222"/>
      <c r="M120" s="223"/>
      <c r="N120" s="224"/>
      <c r="O120" s="224"/>
      <c r="P120" s="225">
        <f>SUM(P121:P143)</f>
        <v>0</v>
      </c>
      <c r="Q120" s="224"/>
      <c r="R120" s="225">
        <f>SUM(R121:R143)</f>
        <v>0.14675</v>
      </c>
      <c r="S120" s="224"/>
      <c r="T120" s="226">
        <f>SUM(T121:T143)</f>
        <v>0.21253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7" t="s">
        <v>86</v>
      </c>
      <c r="AT120" s="228" t="s">
        <v>75</v>
      </c>
      <c r="AU120" s="228" t="s">
        <v>84</v>
      </c>
      <c r="AY120" s="227" t="s">
        <v>126</v>
      </c>
      <c r="BK120" s="229">
        <f>SUM(BK121:BK143)</f>
        <v>0</v>
      </c>
    </row>
    <row r="121" spans="1:65" s="2" customFormat="1" ht="21.75" customHeight="1">
      <c r="A121" s="35"/>
      <c r="B121" s="36"/>
      <c r="C121" s="232" t="s">
        <v>84</v>
      </c>
      <c r="D121" s="232" t="s">
        <v>129</v>
      </c>
      <c r="E121" s="233" t="s">
        <v>868</v>
      </c>
      <c r="F121" s="234" t="s">
        <v>869</v>
      </c>
      <c r="G121" s="235" t="s">
        <v>132</v>
      </c>
      <c r="H121" s="236">
        <v>12</v>
      </c>
      <c r="I121" s="237"/>
      <c r="J121" s="238">
        <f>ROUND(I121*H121,2)</f>
        <v>0</v>
      </c>
      <c r="K121" s="234" t="s">
        <v>294</v>
      </c>
      <c r="L121" s="41"/>
      <c r="M121" s="239" t="s">
        <v>1</v>
      </c>
      <c r="N121" s="240" t="s">
        <v>41</v>
      </c>
      <c r="O121" s="88"/>
      <c r="P121" s="241">
        <f>O121*H121</f>
        <v>0</v>
      </c>
      <c r="Q121" s="241">
        <v>0.00185</v>
      </c>
      <c r="R121" s="241">
        <f>Q121*H121</f>
        <v>0.0222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134</v>
      </c>
      <c r="AT121" s="243" t="s">
        <v>129</v>
      </c>
      <c r="AU121" s="243" t="s">
        <v>86</v>
      </c>
      <c r="AY121" s="14" t="s">
        <v>126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84</v>
      </c>
      <c r="BK121" s="244">
        <f>ROUND(I121*H121,2)</f>
        <v>0</v>
      </c>
      <c r="BL121" s="14" t="s">
        <v>134</v>
      </c>
      <c r="BM121" s="243" t="s">
        <v>870</v>
      </c>
    </row>
    <row r="122" spans="1:65" s="2" customFormat="1" ht="21.75" customHeight="1">
      <c r="A122" s="35"/>
      <c r="B122" s="36"/>
      <c r="C122" s="232" t="s">
        <v>86</v>
      </c>
      <c r="D122" s="232" t="s">
        <v>129</v>
      </c>
      <c r="E122" s="233" t="s">
        <v>871</v>
      </c>
      <c r="F122" s="234" t="s">
        <v>872</v>
      </c>
      <c r="G122" s="235" t="s">
        <v>132</v>
      </c>
      <c r="H122" s="236">
        <v>8</v>
      </c>
      <c r="I122" s="237"/>
      <c r="J122" s="238">
        <f>ROUND(I122*H122,2)</f>
        <v>0</v>
      </c>
      <c r="K122" s="234" t="s">
        <v>294</v>
      </c>
      <c r="L122" s="41"/>
      <c r="M122" s="239" t="s">
        <v>1</v>
      </c>
      <c r="N122" s="240" t="s">
        <v>41</v>
      </c>
      <c r="O122" s="88"/>
      <c r="P122" s="241">
        <f>O122*H122</f>
        <v>0</v>
      </c>
      <c r="Q122" s="241">
        <v>0.00396</v>
      </c>
      <c r="R122" s="241">
        <f>Q122*H122</f>
        <v>0.03168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134</v>
      </c>
      <c r="AT122" s="243" t="s">
        <v>129</v>
      </c>
      <c r="AU122" s="243" t="s">
        <v>86</v>
      </c>
      <c r="AY122" s="14" t="s">
        <v>126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84</v>
      </c>
      <c r="BK122" s="244">
        <f>ROUND(I122*H122,2)</f>
        <v>0</v>
      </c>
      <c r="BL122" s="14" t="s">
        <v>134</v>
      </c>
      <c r="BM122" s="243" t="s">
        <v>873</v>
      </c>
    </row>
    <row r="123" spans="1:65" s="2" customFormat="1" ht="21.75" customHeight="1">
      <c r="A123" s="35"/>
      <c r="B123" s="36"/>
      <c r="C123" s="232" t="s">
        <v>140</v>
      </c>
      <c r="D123" s="232" t="s">
        <v>129</v>
      </c>
      <c r="E123" s="233" t="s">
        <v>874</v>
      </c>
      <c r="F123" s="234" t="s">
        <v>875</v>
      </c>
      <c r="G123" s="235" t="s">
        <v>132</v>
      </c>
      <c r="H123" s="236">
        <v>9</v>
      </c>
      <c r="I123" s="237"/>
      <c r="J123" s="238">
        <f>ROUND(I123*H123,2)</f>
        <v>0</v>
      </c>
      <c r="K123" s="234" t="s">
        <v>294</v>
      </c>
      <c r="L123" s="41"/>
      <c r="M123" s="239" t="s">
        <v>1</v>
      </c>
      <c r="N123" s="240" t="s">
        <v>41</v>
      </c>
      <c r="O123" s="88"/>
      <c r="P123" s="241">
        <f>O123*H123</f>
        <v>0</v>
      </c>
      <c r="Q123" s="241">
        <v>0.0068</v>
      </c>
      <c r="R123" s="241">
        <f>Q123*H123</f>
        <v>0.0612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134</v>
      </c>
      <c r="AT123" s="243" t="s">
        <v>129</v>
      </c>
      <c r="AU123" s="243" t="s">
        <v>86</v>
      </c>
      <c r="AY123" s="14" t="s">
        <v>126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84</v>
      </c>
      <c r="BK123" s="244">
        <f>ROUND(I123*H123,2)</f>
        <v>0</v>
      </c>
      <c r="BL123" s="14" t="s">
        <v>134</v>
      </c>
      <c r="BM123" s="243" t="s">
        <v>876</v>
      </c>
    </row>
    <row r="124" spans="1:65" s="2" customFormat="1" ht="16.5" customHeight="1">
      <c r="A124" s="35"/>
      <c r="B124" s="36"/>
      <c r="C124" s="232" t="s">
        <v>144</v>
      </c>
      <c r="D124" s="232" t="s">
        <v>129</v>
      </c>
      <c r="E124" s="233" t="s">
        <v>877</v>
      </c>
      <c r="F124" s="234" t="s">
        <v>878</v>
      </c>
      <c r="G124" s="235" t="s">
        <v>132</v>
      </c>
      <c r="H124" s="236">
        <v>8</v>
      </c>
      <c r="I124" s="237"/>
      <c r="J124" s="238">
        <f>ROUND(I124*H124,2)</f>
        <v>0</v>
      </c>
      <c r="K124" s="234" t="s">
        <v>294</v>
      </c>
      <c r="L124" s="41"/>
      <c r="M124" s="239" t="s">
        <v>1</v>
      </c>
      <c r="N124" s="240" t="s">
        <v>41</v>
      </c>
      <c r="O124" s="88"/>
      <c r="P124" s="241">
        <f>O124*H124</f>
        <v>0</v>
      </c>
      <c r="Q124" s="241">
        <v>0.00024</v>
      </c>
      <c r="R124" s="241">
        <f>Q124*H124</f>
        <v>0.00192</v>
      </c>
      <c r="S124" s="241">
        <v>0.00254</v>
      </c>
      <c r="T124" s="242">
        <f>S124*H124</f>
        <v>0.02032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134</v>
      </c>
      <c r="AT124" s="243" t="s">
        <v>129</v>
      </c>
      <c r="AU124" s="243" t="s">
        <v>86</v>
      </c>
      <c r="AY124" s="14" t="s">
        <v>126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84</v>
      </c>
      <c r="BK124" s="244">
        <f>ROUND(I124*H124,2)</f>
        <v>0</v>
      </c>
      <c r="BL124" s="14" t="s">
        <v>134</v>
      </c>
      <c r="BM124" s="243" t="s">
        <v>879</v>
      </c>
    </row>
    <row r="125" spans="1:65" s="2" customFormat="1" ht="16.5" customHeight="1">
      <c r="A125" s="35"/>
      <c r="B125" s="36"/>
      <c r="C125" s="232" t="s">
        <v>226</v>
      </c>
      <c r="D125" s="232" t="s">
        <v>129</v>
      </c>
      <c r="E125" s="233" t="s">
        <v>880</v>
      </c>
      <c r="F125" s="234" t="s">
        <v>881</v>
      </c>
      <c r="G125" s="235" t="s">
        <v>132</v>
      </c>
      <c r="H125" s="236">
        <v>6</v>
      </c>
      <c r="I125" s="237"/>
      <c r="J125" s="238">
        <f>ROUND(I125*H125,2)</f>
        <v>0</v>
      </c>
      <c r="K125" s="234" t="s">
        <v>133</v>
      </c>
      <c r="L125" s="41"/>
      <c r="M125" s="239" t="s">
        <v>1</v>
      </c>
      <c r="N125" s="240" t="s">
        <v>41</v>
      </c>
      <c r="O125" s="88"/>
      <c r="P125" s="241">
        <f>O125*H125</f>
        <v>0</v>
      </c>
      <c r="Q125" s="241">
        <v>0.00024</v>
      </c>
      <c r="R125" s="241">
        <f>Q125*H125</f>
        <v>0.00144</v>
      </c>
      <c r="S125" s="241">
        <v>0.00553</v>
      </c>
      <c r="T125" s="242">
        <f>S125*H125</f>
        <v>0.03318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134</v>
      </c>
      <c r="AT125" s="243" t="s">
        <v>129</v>
      </c>
      <c r="AU125" s="243" t="s">
        <v>86</v>
      </c>
      <c r="AY125" s="14" t="s">
        <v>126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84</v>
      </c>
      <c r="BK125" s="244">
        <f>ROUND(I125*H125,2)</f>
        <v>0</v>
      </c>
      <c r="BL125" s="14" t="s">
        <v>134</v>
      </c>
      <c r="BM125" s="243" t="s">
        <v>882</v>
      </c>
    </row>
    <row r="126" spans="1:65" s="2" customFormat="1" ht="16.5" customHeight="1">
      <c r="A126" s="35"/>
      <c r="B126" s="36"/>
      <c r="C126" s="232" t="s">
        <v>230</v>
      </c>
      <c r="D126" s="232" t="s">
        <v>129</v>
      </c>
      <c r="E126" s="233" t="s">
        <v>883</v>
      </c>
      <c r="F126" s="234" t="s">
        <v>884</v>
      </c>
      <c r="G126" s="235" t="s">
        <v>132</v>
      </c>
      <c r="H126" s="236">
        <v>4.5</v>
      </c>
      <c r="I126" s="237"/>
      <c r="J126" s="238">
        <f>ROUND(I126*H126,2)</f>
        <v>0</v>
      </c>
      <c r="K126" s="234" t="s">
        <v>133</v>
      </c>
      <c r="L126" s="41"/>
      <c r="M126" s="239" t="s">
        <v>1</v>
      </c>
      <c r="N126" s="240" t="s">
        <v>41</v>
      </c>
      <c r="O126" s="88"/>
      <c r="P126" s="241">
        <f>O126*H126</f>
        <v>0</v>
      </c>
      <c r="Q126" s="241">
        <v>0.00074</v>
      </c>
      <c r="R126" s="241">
        <f>Q126*H126</f>
        <v>0.00333</v>
      </c>
      <c r="S126" s="241">
        <v>0.03534</v>
      </c>
      <c r="T126" s="242">
        <f>S126*H126</f>
        <v>0.15903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134</v>
      </c>
      <c r="AT126" s="243" t="s">
        <v>129</v>
      </c>
      <c r="AU126" s="243" t="s">
        <v>86</v>
      </c>
      <c r="AY126" s="14" t="s">
        <v>126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84</v>
      </c>
      <c r="BK126" s="244">
        <f>ROUND(I126*H126,2)</f>
        <v>0</v>
      </c>
      <c r="BL126" s="14" t="s">
        <v>134</v>
      </c>
      <c r="BM126" s="243" t="s">
        <v>885</v>
      </c>
    </row>
    <row r="127" spans="1:65" s="2" customFormat="1" ht="21.75" customHeight="1">
      <c r="A127" s="35"/>
      <c r="B127" s="36"/>
      <c r="C127" s="232" t="s">
        <v>152</v>
      </c>
      <c r="D127" s="232" t="s">
        <v>129</v>
      </c>
      <c r="E127" s="233" t="s">
        <v>886</v>
      </c>
      <c r="F127" s="234" t="s">
        <v>887</v>
      </c>
      <c r="G127" s="235" t="s">
        <v>138</v>
      </c>
      <c r="H127" s="236">
        <v>2</v>
      </c>
      <c r="I127" s="237"/>
      <c r="J127" s="238">
        <f>ROUND(I127*H127,2)</f>
        <v>0</v>
      </c>
      <c r="K127" s="234" t="s">
        <v>294</v>
      </c>
      <c r="L127" s="41"/>
      <c r="M127" s="239" t="s">
        <v>1</v>
      </c>
      <c r="N127" s="240" t="s">
        <v>41</v>
      </c>
      <c r="O127" s="88"/>
      <c r="P127" s="241">
        <f>O127*H127</f>
        <v>0</v>
      </c>
      <c r="Q127" s="241">
        <v>0.01079</v>
      </c>
      <c r="R127" s="241">
        <f>Q127*H127</f>
        <v>0.02158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134</v>
      </c>
      <c r="AT127" s="243" t="s">
        <v>129</v>
      </c>
      <c r="AU127" s="243" t="s">
        <v>86</v>
      </c>
      <c r="AY127" s="14" t="s">
        <v>126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84</v>
      </c>
      <c r="BK127" s="244">
        <f>ROUND(I127*H127,2)</f>
        <v>0</v>
      </c>
      <c r="BL127" s="14" t="s">
        <v>134</v>
      </c>
      <c r="BM127" s="243" t="s">
        <v>888</v>
      </c>
    </row>
    <row r="128" spans="1:65" s="2" customFormat="1" ht="16.5" customHeight="1">
      <c r="A128" s="35"/>
      <c r="B128" s="36"/>
      <c r="C128" s="232" t="s">
        <v>156</v>
      </c>
      <c r="D128" s="232" t="s">
        <v>129</v>
      </c>
      <c r="E128" s="233" t="s">
        <v>889</v>
      </c>
      <c r="F128" s="234" t="s">
        <v>890</v>
      </c>
      <c r="G128" s="235" t="s">
        <v>138</v>
      </c>
      <c r="H128" s="236">
        <v>1</v>
      </c>
      <c r="I128" s="237"/>
      <c r="J128" s="238">
        <f>ROUND(I128*H128,2)</f>
        <v>0</v>
      </c>
      <c r="K128" s="234" t="s">
        <v>294</v>
      </c>
      <c r="L128" s="41"/>
      <c r="M128" s="239" t="s">
        <v>1</v>
      </c>
      <c r="N128" s="240" t="s">
        <v>41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134</v>
      </c>
      <c r="AT128" s="243" t="s">
        <v>129</v>
      </c>
      <c r="AU128" s="243" t="s">
        <v>86</v>
      </c>
      <c r="AY128" s="14" t="s">
        <v>126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84</v>
      </c>
      <c r="BK128" s="244">
        <f>ROUND(I128*H128,2)</f>
        <v>0</v>
      </c>
      <c r="BL128" s="14" t="s">
        <v>134</v>
      </c>
      <c r="BM128" s="243" t="s">
        <v>891</v>
      </c>
    </row>
    <row r="129" spans="1:65" s="2" customFormat="1" ht="16.5" customHeight="1">
      <c r="A129" s="35"/>
      <c r="B129" s="36"/>
      <c r="C129" s="232" t="s">
        <v>160</v>
      </c>
      <c r="D129" s="232" t="s">
        <v>129</v>
      </c>
      <c r="E129" s="233" t="s">
        <v>892</v>
      </c>
      <c r="F129" s="234" t="s">
        <v>893</v>
      </c>
      <c r="G129" s="235" t="s">
        <v>132</v>
      </c>
      <c r="H129" s="236">
        <v>17</v>
      </c>
      <c r="I129" s="237"/>
      <c r="J129" s="238">
        <f>ROUND(I129*H129,2)</f>
        <v>0</v>
      </c>
      <c r="K129" s="234" t="s">
        <v>294</v>
      </c>
      <c r="L129" s="41"/>
      <c r="M129" s="239" t="s">
        <v>1</v>
      </c>
      <c r="N129" s="240" t="s">
        <v>41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134</v>
      </c>
      <c r="AT129" s="243" t="s">
        <v>129</v>
      </c>
      <c r="AU129" s="243" t="s">
        <v>86</v>
      </c>
      <c r="AY129" s="14" t="s">
        <v>126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84</v>
      </c>
      <c r="BK129" s="244">
        <f>ROUND(I129*H129,2)</f>
        <v>0</v>
      </c>
      <c r="BL129" s="14" t="s">
        <v>134</v>
      </c>
      <c r="BM129" s="243" t="s">
        <v>894</v>
      </c>
    </row>
    <row r="130" spans="1:65" s="2" customFormat="1" ht="16.5" customHeight="1">
      <c r="A130" s="35"/>
      <c r="B130" s="36"/>
      <c r="C130" s="232" t="s">
        <v>164</v>
      </c>
      <c r="D130" s="232" t="s">
        <v>129</v>
      </c>
      <c r="E130" s="233" t="s">
        <v>895</v>
      </c>
      <c r="F130" s="234" t="s">
        <v>896</v>
      </c>
      <c r="G130" s="235" t="s">
        <v>138</v>
      </c>
      <c r="H130" s="236">
        <v>29</v>
      </c>
      <c r="I130" s="237"/>
      <c r="J130" s="238">
        <f>ROUND(I130*H130,2)</f>
        <v>0</v>
      </c>
      <c r="K130" s="234" t="s">
        <v>294</v>
      </c>
      <c r="L130" s="41"/>
      <c r="M130" s="239" t="s">
        <v>1</v>
      </c>
      <c r="N130" s="240" t="s">
        <v>41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134</v>
      </c>
      <c r="AT130" s="243" t="s">
        <v>129</v>
      </c>
      <c r="AU130" s="243" t="s">
        <v>86</v>
      </c>
      <c r="AY130" s="14" t="s">
        <v>126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84</v>
      </c>
      <c r="BK130" s="244">
        <f>ROUND(I130*H130,2)</f>
        <v>0</v>
      </c>
      <c r="BL130" s="14" t="s">
        <v>134</v>
      </c>
      <c r="BM130" s="243" t="s">
        <v>897</v>
      </c>
    </row>
    <row r="131" spans="1:65" s="2" customFormat="1" ht="16.5" customHeight="1">
      <c r="A131" s="35"/>
      <c r="B131" s="36"/>
      <c r="C131" s="232" t="s">
        <v>134</v>
      </c>
      <c r="D131" s="232" t="s">
        <v>129</v>
      </c>
      <c r="E131" s="233" t="s">
        <v>898</v>
      </c>
      <c r="F131" s="234" t="s">
        <v>899</v>
      </c>
      <c r="G131" s="235" t="s">
        <v>138</v>
      </c>
      <c r="H131" s="236">
        <v>1</v>
      </c>
      <c r="I131" s="237"/>
      <c r="J131" s="238">
        <f>ROUND(I131*H131,2)</f>
        <v>0</v>
      </c>
      <c r="K131" s="234" t="s">
        <v>294</v>
      </c>
      <c r="L131" s="41"/>
      <c r="M131" s="239" t="s">
        <v>1</v>
      </c>
      <c r="N131" s="240" t="s">
        <v>41</v>
      </c>
      <c r="O131" s="88"/>
      <c r="P131" s="241">
        <f>O131*H131</f>
        <v>0</v>
      </c>
      <c r="Q131" s="241">
        <v>0.0002</v>
      </c>
      <c r="R131" s="241">
        <f>Q131*H131</f>
        <v>0.0002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134</v>
      </c>
      <c r="AT131" s="243" t="s">
        <v>129</v>
      </c>
      <c r="AU131" s="243" t="s">
        <v>86</v>
      </c>
      <c r="AY131" s="14" t="s">
        <v>126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84</v>
      </c>
      <c r="BK131" s="244">
        <f>ROUND(I131*H131,2)</f>
        <v>0</v>
      </c>
      <c r="BL131" s="14" t="s">
        <v>134</v>
      </c>
      <c r="BM131" s="243" t="s">
        <v>900</v>
      </c>
    </row>
    <row r="132" spans="1:65" s="2" customFormat="1" ht="21.75" customHeight="1">
      <c r="A132" s="35"/>
      <c r="B132" s="36"/>
      <c r="C132" s="232" t="s">
        <v>194</v>
      </c>
      <c r="D132" s="232" t="s">
        <v>129</v>
      </c>
      <c r="E132" s="233" t="s">
        <v>901</v>
      </c>
      <c r="F132" s="234" t="s">
        <v>902</v>
      </c>
      <c r="G132" s="235" t="s">
        <v>138</v>
      </c>
      <c r="H132" s="236">
        <v>1</v>
      </c>
      <c r="I132" s="237"/>
      <c r="J132" s="238">
        <f>ROUND(I132*H132,2)</f>
        <v>0</v>
      </c>
      <c r="K132" s="234" t="s">
        <v>294</v>
      </c>
      <c r="L132" s="41"/>
      <c r="M132" s="239" t="s">
        <v>1</v>
      </c>
      <c r="N132" s="240" t="s">
        <v>41</v>
      </c>
      <c r="O132" s="88"/>
      <c r="P132" s="241">
        <f>O132*H132</f>
        <v>0</v>
      </c>
      <c r="Q132" s="241">
        <v>7E-05</v>
      </c>
      <c r="R132" s="241">
        <f>Q132*H132</f>
        <v>7E-05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134</v>
      </c>
      <c r="AT132" s="243" t="s">
        <v>129</v>
      </c>
      <c r="AU132" s="243" t="s">
        <v>86</v>
      </c>
      <c r="AY132" s="14" t="s">
        <v>126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84</v>
      </c>
      <c r="BK132" s="244">
        <f>ROUND(I132*H132,2)</f>
        <v>0</v>
      </c>
      <c r="BL132" s="14" t="s">
        <v>134</v>
      </c>
      <c r="BM132" s="243" t="s">
        <v>903</v>
      </c>
    </row>
    <row r="133" spans="1:65" s="2" customFormat="1" ht="21.75" customHeight="1">
      <c r="A133" s="35"/>
      <c r="B133" s="36"/>
      <c r="C133" s="232" t="s">
        <v>234</v>
      </c>
      <c r="D133" s="232" t="s">
        <v>129</v>
      </c>
      <c r="E133" s="233" t="s">
        <v>904</v>
      </c>
      <c r="F133" s="234" t="s">
        <v>905</v>
      </c>
      <c r="G133" s="235" t="s">
        <v>138</v>
      </c>
      <c r="H133" s="236">
        <v>2</v>
      </c>
      <c r="I133" s="237"/>
      <c r="J133" s="238">
        <f>ROUND(I133*H133,2)</f>
        <v>0</v>
      </c>
      <c r="K133" s="234" t="s">
        <v>294</v>
      </c>
      <c r="L133" s="41"/>
      <c r="M133" s="239" t="s">
        <v>1</v>
      </c>
      <c r="N133" s="240" t="s">
        <v>41</v>
      </c>
      <c r="O133" s="88"/>
      <c r="P133" s="241">
        <f>O133*H133</f>
        <v>0</v>
      </c>
      <c r="Q133" s="241">
        <v>0.00038</v>
      </c>
      <c r="R133" s="241">
        <f>Q133*H133</f>
        <v>0.00076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134</v>
      </c>
      <c r="AT133" s="243" t="s">
        <v>129</v>
      </c>
      <c r="AU133" s="243" t="s">
        <v>86</v>
      </c>
      <c r="AY133" s="14" t="s">
        <v>126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84</v>
      </c>
      <c r="BK133" s="244">
        <f>ROUND(I133*H133,2)</f>
        <v>0</v>
      </c>
      <c r="BL133" s="14" t="s">
        <v>134</v>
      </c>
      <c r="BM133" s="243" t="s">
        <v>906</v>
      </c>
    </row>
    <row r="134" spans="1:65" s="2" customFormat="1" ht="21.75" customHeight="1">
      <c r="A134" s="35"/>
      <c r="B134" s="36"/>
      <c r="C134" s="232" t="s">
        <v>238</v>
      </c>
      <c r="D134" s="232" t="s">
        <v>129</v>
      </c>
      <c r="E134" s="233" t="s">
        <v>907</v>
      </c>
      <c r="F134" s="234" t="s">
        <v>908</v>
      </c>
      <c r="G134" s="235" t="s">
        <v>138</v>
      </c>
      <c r="H134" s="236">
        <v>2</v>
      </c>
      <c r="I134" s="237"/>
      <c r="J134" s="238">
        <f>ROUND(I134*H134,2)</f>
        <v>0</v>
      </c>
      <c r="K134" s="234" t="s">
        <v>294</v>
      </c>
      <c r="L134" s="41"/>
      <c r="M134" s="239" t="s">
        <v>1</v>
      </c>
      <c r="N134" s="240" t="s">
        <v>41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134</v>
      </c>
      <c r="AT134" s="243" t="s">
        <v>129</v>
      </c>
      <c r="AU134" s="243" t="s">
        <v>86</v>
      </c>
      <c r="AY134" s="14" t="s">
        <v>126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84</v>
      </c>
      <c r="BK134" s="244">
        <f>ROUND(I134*H134,2)</f>
        <v>0</v>
      </c>
      <c r="BL134" s="14" t="s">
        <v>134</v>
      </c>
      <c r="BM134" s="243" t="s">
        <v>909</v>
      </c>
    </row>
    <row r="135" spans="1:65" s="2" customFormat="1" ht="21.75" customHeight="1">
      <c r="A135" s="35"/>
      <c r="B135" s="36"/>
      <c r="C135" s="232" t="s">
        <v>209</v>
      </c>
      <c r="D135" s="232" t="s">
        <v>129</v>
      </c>
      <c r="E135" s="233" t="s">
        <v>910</v>
      </c>
      <c r="F135" s="234" t="s">
        <v>911</v>
      </c>
      <c r="G135" s="235" t="s">
        <v>138</v>
      </c>
      <c r="H135" s="236">
        <v>1</v>
      </c>
      <c r="I135" s="237"/>
      <c r="J135" s="238">
        <f>ROUND(I135*H135,2)</f>
        <v>0</v>
      </c>
      <c r="K135" s="234" t="s">
        <v>294</v>
      </c>
      <c r="L135" s="41"/>
      <c r="M135" s="239" t="s">
        <v>1</v>
      </c>
      <c r="N135" s="240" t="s">
        <v>41</v>
      </c>
      <c r="O135" s="88"/>
      <c r="P135" s="241">
        <f>O135*H135</f>
        <v>0</v>
      </c>
      <c r="Q135" s="241">
        <v>0.00147</v>
      </c>
      <c r="R135" s="241">
        <f>Q135*H135</f>
        <v>0.00147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134</v>
      </c>
      <c r="AT135" s="243" t="s">
        <v>129</v>
      </c>
      <c r="AU135" s="243" t="s">
        <v>86</v>
      </c>
      <c r="AY135" s="14" t="s">
        <v>126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84</v>
      </c>
      <c r="BK135" s="244">
        <f>ROUND(I135*H135,2)</f>
        <v>0</v>
      </c>
      <c r="BL135" s="14" t="s">
        <v>134</v>
      </c>
      <c r="BM135" s="243" t="s">
        <v>912</v>
      </c>
    </row>
    <row r="136" spans="1:65" s="2" customFormat="1" ht="21.75" customHeight="1">
      <c r="A136" s="35"/>
      <c r="B136" s="36"/>
      <c r="C136" s="232" t="s">
        <v>7</v>
      </c>
      <c r="D136" s="232" t="s">
        <v>129</v>
      </c>
      <c r="E136" s="233" t="s">
        <v>913</v>
      </c>
      <c r="F136" s="234" t="s">
        <v>914</v>
      </c>
      <c r="G136" s="235" t="s">
        <v>138</v>
      </c>
      <c r="H136" s="236">
        <v>1</v>
      </c>
      <c r="I136" s="237"/>
      <c r="J136" s="238">
        <f>ROUND(I136*H136,2)</f>
        <v>0</v>
      </c>
      <c r="K136" s="234" t="s">
        <v>294</v>
      </c>
      <c r="L136" s="41"/>
      <c r="M136" s="239" t="s">
        <v>1</v>
      </c>
      <c r="N136" s="240" t="s">
        <v>41</v>
      </c>
      <c r="O136" s="88"/>
      <c r="P136" s="241">
        <f>O136*H136</f>
        <v>0</v>
      </c>
      <c r="Q136" s="241">
        <v>0.00051</v>
      </c>
      <c r="R136" s="241">
        <f>Q136*H136</f>
        <v>0.00051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134</v>
      </c>
      <c r="AT136" s="243" t="s">
        <v>129</v>
      </c>
      <c r="AU136" s="243" t="s">
        <v>86</v>
      </c>
      <c r="AY136" s="14" t="s">
        <v>126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84</v>
      </c>
      <c r="BK136" s="244">
        <f>ROUND(I136*H136,2)</f>
        <v>0</v>
      </c>
      <c r="BL136" s="14" t="s">
        <v>134</v>
      </c>
      <c r="BM136" s="243" t="s">
        <v>915</v>
      </c>
    </row>
    <row r="137" spans="1:65" s="2" customFormat="1" ht="16.5" customHeight="1">
      <c r="A137" s="35"/>
      <c r="B137" s="36"/>
      <c r="C137" s="232" t="s">
        <v>218</v>
      </c>
      <c r="D137" s="232" t="s">
        <v>129</v>
      </c>
      <c r="E137" s="233" t="s">
        <v>916</v>
      </c>
      <c r="F137" s="234" t="s">
        <v>917</v>
      </c>
      <c r="G137" s="235" t="s">
        <v>138</v>
      </c>
      <c r="H137" s="236">
        <v>1</v>
      </c>
      <c r="I137" s="237"/>
      <c r="J137" s="238">
        <f>ROUND(I137*H137,2)</f>
        <v>0</v>
      </c>
      <c r="K137" s="234" t="s">
        <v>294</v>
      </c>
      <c r="L137" s="41"/>
      <c r="M137" s="239" t="s">
        <v>1</v>
      </c>
      <c r="N137" s="240" t="s">
        <v>41</v>
      </c>
      <c r="O137" s="88"/>
      <c r="P137" s="241">
        <f>O137*H137</f>
        <v>0</v>
      </c>
      <c r="Q137" s="241">
        <v>0.00024</v>
      </c>
      <c r="R137" s="241">
        <f>Q137*H137</f>
        <v>0.00024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134</v>
      </c>
      <c r="AT137" s="243" t="s">
        <v>129</v>
      </c>
      <c r="AU137" s="243" t="s">
        <v>86</v>
      </c>
      <c r="AY137" s="14" t="s">
        <v>126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84</v>
      </c>
      <c r="BK137" s="244">
        <f>ROUND(I137*H137,2)</f>
        <v>0</v>
      </c>
      <c r="BL137" s="14" t="s">
        <v>134</v>
      </c>
      <c r="BM137" s="243" t="s">
        <v>918</v>
      </c>
    </row>
    <row r="138" spans="1:65" s="2" customFormat="1" ht="16.5" customHeight="1">
      <c r="A138" s="35"/>
      <c r="B138" s="36"/>
      <c r="C138" s="232" t="s">
        <v>222</v>
      </c>
      <c r="D138" s="232" t="s">
        <v>129</v>
      </c>
      <c r="E138" s="233" t="s">
        <v>919</v>
      </c>
      <c r="F138" s="234" t="s">
        <v>920</v>
      </c>
      <c r="G138" s="235" t="s">
        <v>138</v>
      </c>
      <c r="H138" s="236">
        <v>1</v>
      </c>
      <c r="I138" s="237"/>
      <c r="J138" s="238">
        <f>ROUND(I138*H138,2)</f>
        <v>0</v>
      </c>
      <c r="K138" s="234" t="s">
        <v>294</v>
      </c>
      <c r="L138" s="41"/>
      <c r="M138" s="239" t="s">
        <v>1</v>
      </c>
      <c r="N138" s="240" t="s">
        <v>41</v>
      </c>
      <c r="O138" s="88"/>
      <c r="P138" s="241">
        <f>O138*H138</f>
        <v>0</v>
      </c>
      <c r="Q138" s="241">
        <v>0.00015</v>
      </c>
      <c r="R138" s="241">
        <f>Q138*H138</f>
        <v>0.00015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134</v>
      </c>
      <c r="AT138" s="243" t="s">
        <v>129</v>
      </c>
      <c r="AU138" s="243" t="s">
        <v>86</v>
      </c>
      <c r="AY138" s="14" t="s">
        <v>126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84</v>
      </c>
      <c r="BK138" s="244">
        <f>ROUND(I138*H138,2)</f>
        <v>0</v>
      </c>
      <c r="BL138" s="14" t="s">
        <v>134</v>
      </c>
      <c r="BM138" s="243" t="s">
        <v>921</v>
      </c>
    </row>
    <row r="139" spans="1:65" s="2" customFormat="1" ht="16.5" customHeight="1">
      <c r="A139" s="35"/>
      <c r="B139" s="36"/>
      <c r="C139" s="245" t="s">
        <v>168</v>
      </c>
      <c r="D139" s="245" t="s">
        <v>213</v>
      </c>
      <c r="E139" s="246" t="s">
        <v>922</v>
      </c>
      <c r="F139" s="247" t="s">
        <v>923</v>
      </c>
      <c r="G139" s="248" t="s">
        <v>138</v>
      </c>
      <c r="H139" s="249">
        <v>1</v>
      </c>
      <c r="I139" s="250"/>
      <c r="J139" s="251">
        <f>ROUND(I139*H139,2)</f>
        <v>0</v>
      </c>
      <c r="K139" s="247" t="s">
        <v>1</v>
      </c>
      <c r="L139" s="252"/>
      <c r="M139" s="253" t="s">
        <v>1</v>
      </c>
      <c r="N139" s="254" t="s">
        <v>41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216</v>
      </c>
      <c r="AT139" s="243" t="s">
        <v>213</v>
      </c>
      <c r="AU139" s="243" t="s">
        <v>86</v>
      </c>
      <c r="AY139" s="14" t="s">
        <v>126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84</v>
      </c>
      <c r="BK139" s="244">
        <f>ROUND(I139*H139,2)</f>
        <v>0</v>
      </c>
      <c r="BL139" s="14" t="s">
        <v>134</v>
      </c>
      <c r="BM139" s="243" t="s">
        <v>924</v>
      </c>
    </row>
    <row r="140" spans="1:65" s="2" customFormat="1" ht="16.5" customHeight="1">
      <c r="A140" s="35"/>
      <c r="B140" s="36"/>
      <c r="C140" s="245" t="s">
        <v>172</v>
      </c>
      <c r="D140" s="245" t="s">
        <v>213</v>
      </c>
      <c r="E140" s="246" t="s">
        <v>925</v>
      </c>
      <c r="F140" s="247" t="s">
        <v>926</v>
      </c>
      <c r="G140" s="248" t="s">
        <v>138</v>
      </c>
      <c r="H140" s="249">
        <v>1</v>
      </c>
      <c r="I140" s="250"/>
      <c r="J140" s="251">
        <f>ROUND(I140*H140,2)</f>
        <v>0</v>
      </c>
      <c r="K140" s="247" t="s">
        <v>1</v>
      </c>
      <c r="L140" s="252"/>
      <c r="M140" s="253" t="s">
        <v>1</v>
      </c>
      <c r="N140" s="254" t="s">
        <v>41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216</v>
      </c>
      <c r="AT140" s="243" t="s">
        <v>213</v>
      </c>
      <c r="AU140" s="243" t="s">
        <v>86</v>
      </c>
      <c r="AY140" s="14" t="s">
        <v>126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84</v>
      </c>
      <c r="BK140" s="244">
        <f>ROUND(I140*H140,2)</f>
        <v>0</v>
      </c>
      <c r="BL140" s="14" t="s">
        <v>134</v>
      </c>
      <c r="BM140" s="243" t="s">
        <v>927</v>
      </c>
    </row>
    <row r="141" spans="1:65" s="2" customFormat="1" ht="16.5" customHeight="1">
      <c r="A141" s="35"/>
      <c r="B141" s="36"/>
      <c r="C141" s="245" t="s">
        <v>176</v>
      </c>
      <c r="D141" s="245" t="s">
        <v>213</v>
      </c>
      <c r="E141" s="246" t="s">
        <v>928</v>
      </c>
      <c r="F141" s="247" t="s">
        <v>929</v>
      </c>
      <c r="G141" s="248" t="s">
        <v>132</v>
      </c>
      <c r="H141" s="249">
        <v>29</v>
      </c>
      <c r="I141" s="250"/>
      <c r="J141" s="251">
        <f>ROUND(I141*H141,2)</f>
        <v>0</v>
      </c>
      <c r="K141" s="247" t="s">
        <v>1</v>
      </c>
      <c r="L141" s="252"/>
      <c r="M141" s="253" t="s">
        <v>1</v>
      </c>
      <c r="N141" s="254" t="s">
        <v>41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216</v>
      </c>
      <c r="AT141" s="243" t="s">
        <v>213</v>
      </c>
      <c r="AU141" s="243" t="s">
        <v>86</v>
      </c>
      <c r="AY141" s="14" t="s">
        <v>126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84</v>
      </c>
      <c r="BK141" s="244">
        <f>ROUND(I141*H141,2)</f>
        <v>0</v>
      </c>
      <c r="BL141" s="14" t="s">
        <v>134</v>
      </c>
      <c r="BM141" s="243" t="s">
        <v>930</v>
      </c>
    </row>
    <row r="142" spans="1:65" s="2" customFormat="1" ht="16.5" customHeight="1">
      <c r="A142" s="35"/>
      <c r="B142" s="36"/>
      <c r="C142" s="245" t="s">
        <v>180</v>
      </c>
      <c r="D142" s="245" t="s">
        <v>213</v>
      </c>
      <c r="E142" s="246" t="s">
        <v>931</v>
      </c>
      <c r="F142" s="247" t="s">
        <v>932</v>
      </c>
      <c r="G142" s="248" t="s">
        <v>477</v>
      </c>
      <c r="H142" s="249">
        <v>2</v>
      </c>
      <c r="I142" s="250"/>
      <c r="J142" s="251">
        <f>ROUND(I142*H142,2)</f>
        <v>0</v>
      </c>
      <c r="K142" s="247" t="s">
        <v>1</v>
      </c>
      <c r="L142" s="252"/>
      <c r="M142" s="253" t="s">
        <v>1</v>
      </c>
      <c r="N142" s="254" t="s">
        <v>41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216</v>
      </c>
      <c r="AT142" s="243" t="s">
        <v>213</v>
      </c>
      <c r="AU142" s="243" t="s">
        <v>86</v>
      </c>
      <c r="AY142" s="14" t="s">
        <v>126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84</v>
      </c>
      <c r="BK142" s="244">
        <f>ROUND(I142*H142,2)</f>
        <v>0</v>
      </c>
      <c r="BL142" s="14" t="s">
        <v>134</v>
      </c>
      <c r="BM142" s="243" t="s">
        <v>933</v>
      </c>
    </row>
    <row r="143" spans="1:65" s="2" customFormat="1" ht="16.5" customHeight="1">
      <c r="A143" s="35"/>
      <c r="B143" s="36"/>
      <c r="C143" s="245" t="s">
        <v>184</v>
      </c>
      <c r="D143" s="245" t="s">
        <v>213</v>
      </c>
      <c r="E143" s="246" t="s">
        <v>934</v>
      </c>
      <c r="F143" s="247" t="s">
        <v>850</v>
      </c>
      <c r="G143" s="248" t="s">
        <v>138</v>
      </c>
      <c r="H143" s="249">
        <v>1</v>
      </c>
      <c r="I143" s="250"/>
      <c r="J143" s="251">
        <f>ROUND(I143*H143,2)</f>
        <v>0</v>
      </c>
      <c r="K143" s="247" t="s">
        <v>1</v>
      </c>
      <c r="L143" s="252"/>
      <c r="M143" s="261" t="s">
        <v>1</v>
      </c>
      <c r="N143" s="262" t="s">
        <v>41</v>
      </c>
      <c r="O143" s="258"/>
      <c r="P143" s="259">
        <f>O143*H143</f>
        <v>0</v>
      </c>
      <c r="Q143" s="259">
        <v>0</v>
      </c>
      <c r="R143" s="259">
        <f>Q143*H143</f>
        <v>0</v>
      </c>
      <c r="S143" s="259">
        <v>0</v>
      </c>
      <c r="T143" s="26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216</v>
      </c>
      <c r="AT143" s="243" t="s">
        <v>213</v>
      </c>
      <c r="AU143" s="243" t="s">
        <v>86</v>
      </c>
      <c r="AY143" s="14" t="s">
        <v>126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84</v>
      </c>
      <c r="BK143" s="244">
        <f>ROUND(I143*H143,2)</f>
        <v>0</v>
      </c>
      <c r="BL143" s="14" t="s">
        <v>134</v>
      </c>
      <c r="BM143" s="243" t="s">
        <v>935</v>
      </c>
    </row>
    <row r="144" spans="1:31" s="2" customFormat="1" ht="6.95" customHeight="1">
      <c r="A144" s="35"/>
      <c r="B144" s="63"/>
      <c r="C144" s="64"/>
      <c r="D144" s="64"/>
      <c r="E144" s="64"/>
      <c r="F144" s="64"/>
      <c r="G144" s="64"/>
      <c r="H144" s="64"/>
      <c r="I144" s="180"/>
      <c r="J144" s="64"/>
      <c r="K144" s="64"/>
      <c r="L144" s="41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sheetProtection password="CC35" sheet="1" objects="1" scenarios="1" formatColumns="0" formatRows="0" autoFilter="0"/>
  <autoFilter ref="C117:K14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KLIMA\fklima</dc:creator>
  <cp:keywords/>
  <dc:description/>
  <cp:lastModifiedBy>KLIMA\fklima</cp:lastModifiedBy>
  <dcterms:created xsi:type="dcterms:W3CDTF">2020-04-03T11:02:08Z</dcterms:created>
  <dcterms:modified xsi:type="dcterms:W3CDTF">2020-04-03T11:02:12Z</dcterms:modified>
  <cp:category/>
  <cp:version/>
  <cp:contentType/>
  <cp:contentStatus/>
</cp:coreProperties>
</file>