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 a výkazy výměr\Losiná průtah\"/>
    </mc:Choice>
  </mc:AlternateContent>
  <bookViews>
    <workbookView xWindow="0" yWindow="0" windowWidth="0" windowHeight="0"/>
  </bookViews>
  <sheets>
    <sheet name="Rekapitulace stavby" sheetId="1" r:id="rId1"/>
    <sheet name="VRN - Vedlejší rozpočtové..." sheetId="2" r:id="rId2"/>
    <sheet name="SO 110 - Komunikace" sheetId="3" r:id="rId3"/>
    <sheet name="SO 110.1 - Chodník pro pě..." sheetId="4" r:id="rId4"/>
    <sheet name="SO 120 - Komunikace" sheetId="5" r:id="rId5"/>
    <sheet name="SO 120.1 - Chodník pro pě..." sheetId="6" r:id="rId6"/>
    <sheet name="SO 310 - Odvodnění komuni..."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'VRN - Vedlejší rozpočtové...'!$C$119:$K$142</definedName>
    <definedName name="_xlnm.Print_Area" localSheetId="1">'VRN - Vedlejší rozpočtové...'!$C$4:$J$76,'VRN - Vedlejší rozpočtové...'!$C$82:$J$101,'VRN - Vedlejší rozpočtové...'!$C$107:$K$142</definedName>
    <definedName name="_xlnm.Print_Titles" localSheetId="1">'VRN - Vedlejší rozpočtové...'!$119:$119</definedName>
    <definedName name="_xlnm._FilterDatabase" localSheetId="2" hidden="1">'SO 110 - Komunikace'!$C$123:$K$298</definedName>
    <definedName name="_xlnm.Print_Area" localSheetId="2">'SO 110 - Komunikace'!$C$4:$J$76,'SO 110 - Komunikace'!$C$82:$J$105,'SO 110 - Komunikace'!$C$111:$K$298</definedName>
    <definedName name="_xlnm.Print_Titles" localSheetId="2">'SO 110 - Komunikace'!$123:$123</definedName>
    <definedName name="_xlnm._FilterDatabase" localSheetId="3" hidden="1">'SO 110.1 - Chodník pro pě...'!$C$121:$K$227</definedName>
    <definedName name="_xlnm.Print_Area" localSheetId="3">'SO 110.1 - Chodník pro pě...'!$C$4:$J$76,'SO 110.1 - Chodník pro pě...'!$C$82:$J$103,'SO 110.1 - Chodník pro pě...'!$C$109:$K$227</definedName>
    <definedName name="_xlnm.Print_Titles" localSheetId="3">'SO 110.1 - Chodník pro pě...'!$121:$121</definedName>
    <definedName name="_xlnm._FilterDatabase" localSheetId="4" hidden="1">'SO 120 - Komunikace'!$C$123:$K$333</definedName>
    <definedName name="_xlnm.Print_Area" localSheetId="4">'SO 120 - Komunikace'!$C$4:$J$76,'SO 120 - Komunikace'!$C$82:$J$105,'SO 120 - Komunikace'!$C$111:$K$333</definedName>
    <definedName name="_xlnm.Print_Titles" localSheetId="4">'SO 120 - Komunikace'!$123:$123</definedName>
    <definedName name="_xlnm._FilterDatabase" localSheetId="5" hidden="1">'SO 120.1 - Chodník pro pě...'!$C$121:$K$320</definedName>
    <definedName name="_xlnm.Print_Area" localSheetId="5">'SO 120.1 - Chodník pro pě...'!$C$4:$J$76,'SO 120.1 - Chodník pro pě...'!$C$82:$J$103,'SO 120.1 - Chodník pro pě...'!$C$109:$K$320</definedName>
    <definedName name="_xlnm.Print_Titles" localSheetId="5">'SO 120.1 - Chodník pro pě...'!$121:$121</definedName>
    <definedName name="_xlnm._FilterDatabase" localSheetId="6" hidden="1">'SO 310 - Odvodnění komuni...'!$C$120:$K$184</definedName>
    <definedName name="_xlnm.Print_Area" localSheetId="6">'SO 310 - Odvodnění komuni...'!$C$4:$J$76,'SO 310 - Odvodnění komuni...'!$C$82:$J$102,'SO 310 - Odvodnění komuni...'!$C$108:$K$184</definedName>
    <definedName name="_xlnm.Print_Titles" localSheetId="6">'SO 310 - Odvodnění komuni...'!$120:$120</definedName>
  </definedNames>
  <calcPr/>
</workbook>
</file>

<file path=xl/calcChain.xml><?xml version="1.0" encoding="utf-8"?>
<calcChain xmlns="http://schemas.openxmlformats.org/spreadsheetml/2006/main">
  <c i="7" l="1" r="J37"/>
  <c r="J36"/>
  <c i="1" r="AY100"/>
  <c i="7" r="J35"/>
  <c i="1" r="AX100"/>
  <c i="7" r="BI183"/>
  <c r="BH183"/>
  <c r="BG183"/>
  <c r="BF183"/>
  <c r="T183"/>
  <c r="T182"/>
  <c r="R183"/>
  <c r="R182"/>
  <c r="P183"/>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1"/>
  <c r="BH161"/>
  <c r="BG161"/>
  <c r="BF161"/>
  <c r="T161"/>
  <c r="R161"/>
  <c r="P161"/>
  <c r="BI159"/>
  <c r="BH159"/>
  <c r="BG159"/>
  <c r="BF159"/>
  <c r="T159"/>
  <c r="R159"/>
  <c r="P159"/>
  <c r="BI156"/>
  <c r="BH156"/>
  <c r="BG156"/>
  <c r="BF156"/>
  <c r="T156"/>
  <c r="R156"/>
  <c r="P156"/>
  <c r="BI152"/>
  <c r="BH152"/>
  <c r="BG152"/>
  <c r="BF152"/>
  <c r="T152"/>
  <c r="T151"/>
  <c r="R152"/>
  <c r="R151"/>
  <c r="P152"/>
  <c r="P151"/>
  <c r="BI149"/>
  <c r="BH149"/>
  <c r="BG149"/>
  <c r="BF149"/>
  <c r="T149"/>
  <c r="R149"/>
  <c r="P149"/>
  <c r="BI146"/>
  <c r="BH146"/>
  <c r="BG146"/>
  <c r="BF146"/>
  <c r="T146"/>
  <c r="R146"/>
  <c r="P146"/>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30"/>
  <c r="BH130"/>
  <c r="BG130"/>
  <c r="BF130"/>
  <c r="T130"/>
  <c r="R130"/>
  <c r="P130"/>
  <c r="BI127"/>
  <c r="BH127"/>
  <c r="BG127"/>
  <c r="BF127"/>
  <c r="T127"/>
  <c r="R127"/>
  <c r="P127"/>
  <c r="BI124"/>
  <c r="BH124"/>
  <c r="BG124"/>
  <c r="BF124"/>
  <c r="T124"/>
  <c r="R124"/>
  <c r="P124"/>
  <c r="F115"/>
  <c r="E113"/>
  <c r="F89"/>
  <c r="E87"/>
  <c r="J24"/>
  <c r="E24"/>
  <c r="J118"/>
  <c r="J23"/>
  <c r="J21"/>
  <c r="E21"/>
  <c r="J117"/>
  <c r="J20"/>
  <c r="J18"/>
  <c r="E18"/>
  <c r="F92"/>
  <c r="J17"/>
  <c r="J15"/>
  <c r="E15"/>
  <c r="F117"/>
  <c r="J14"/>
  <c r="J12"/>
  <c r="J115"/>
  <c r="E7"/>
  <c r="E85"/>
  <c i="6" r="J37"/>
  <c r="J36"/>
  <c i="1" r="AY99"/>
  <c i="6" r="J35"/>
  <c i="1" r="AX99"/>
  <c i="6" r="BI320"/>
  <c r="BH320"/>
  <c r="BG320"/>
  <c r="BF320"/>
  <c r="T320"/>
  <c r="T319"/>
  <c r="R320"/>
  <c r="R319"/>
  <c r="P320"/>
  <c r="P319"/>
  <c r="BI314"/>
  <c r="BH314"/>
  <c r="BG314"/>
  <c r="BF314"/>
  <c r="T314"/>
  <c r="R314"/>
  <c r="P314"/>
  <c r="BI307"/>
  <c r="BH307"/>
  <c r="BG307"/>
  <c r="BF307"/>
  <c r="T307"/>
  <c r="R307"/>
  <c r="P307"/>
  <c r="BI304"/>
  <c r="BH304"/>
  <c r="BG304"/>
  <c r="BF304"/>
  <c r="T304"/>
  <c r="R304"/>
  <c r="P304"/>
  <c r="BI296"/>
  <c r="BH296"/>
  <c r="BG296"/>
  <c r="BF296"/>
  <c r="T296"/>
  <c r="R296"/>
  <c r="P296"/>
  <c r="BI293"/>
  <c r="BH293"/>
  <c r="BG293"/>
  <c r="BF293"/>
  <c r="T293"/>
  <c r="R293"/>
  <c r="P293"/>
  <c r="BI289"/>
  <c r="BH289"/>
  <c r="BG289"/>
  <c r="BF289"/>
  <c r="T289"/>
  <c r="R289"/>
  <c r="P289"/>
  <c r="BI285"/>
  <c r="BH285"/>
  <c r="BG285"/>
  <c r="BF285"/>
  <c r="T285"/>
  <c r="R285"/>
  <c r="P285"/>
  <c r="BI284"/>
  <c r="BH284"/>
  <c r="BG284"/>
  <c r="BF284"/>
  <c r="T284"/>
  <c r="R284"/>
  <c r="P284"/>
  <c r="BI282"/>
  <c r="BH282"/>
  <c r="BG282"/>
  <c r="BF282"/>
  <c r="T282"/>
  <c r="R282"/>
  <c r="P282"/>
  <c r="BI280"/>
  <c r="BH280"/>
  <c r="BG280"/>
  <c r="BF280"/>
  <c r="T280"/>
  <c r="R280"/>
  <c r="P280"/>
  <c r="BI279"/>
  <c r="BH279"/>
  <c r="BG279"/>
  <c r="BF279"/>
  <c r="T279"/>
  <c r="R279"/>
  <c r="P279"/>
  <c r="BI276"/>
  <c r="BH276"/>
  <c r="BG276"/>
  <c r="BF276"/>
  <c r="T276"/>
  <c r="R276"/>
  <c r="P276"/>
  <c r="BI275"/>
  <c r="BH275"/>
  <c r="BG275"/>
  <c r="BF275"/>
  <c r="T275"/>
  <c r="R275"/>
  <c r="P275"/>
  <c r="BI274"/>
  <c r="BH274"/>
  <c r="BG274"/>
  <c r="BF274"/>
  <c r="T274"/>
  <c r="R274"/>
  <c r="P274"/>
  <c r="BI273"/>
  <c r="BH273"/>
  <c r="BG273"/>
  <c r="BF273"/>
  <c r="T273"/>
  <c r="R273"/>
  <c r="P273"/>
  <c r="BI267"/>
  <c r="BH267"/>
  <c r="BG267"/>
  <c r="BF267"/>
  <c r="T267"/>
  <c r="R267"/>
  <c r="P267"/>
  <c r="BI266"/>
  <c r="BH266"/>
  <c r="BG266"/>
  <c r="BF266"/>
  <c r="T266"/>
  <c r="R266"/>
  <c r="P266"/>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5"/>
  <c r="BH255"/>
  <c r="BG255"/>
  <c r="BF255"/>
  <c r="T255"/>
  <c r="R255"/>
  <c r="P255"/>
  <c r="BI254"/>
  <c r="BH254"/>
  <c r="BG254"/>
  <c r="BF254"/>
  <c r="T254"/>
  <c r="R254"/>
  <c r="P254"/>
  <c r="BI249"/>
  <c r="BH249"/>
  <c r="BG249"/>
  <c r="BF249"/>
  <c r="T249"/>
  <c r="R249"/>
  <c r="P249"/>
  <c r="BI246"/>
  <c r="BH246"/>
  <c r="BG246"/>
  <c r="BF246"/>
  <c r="T246"/>
  <c r="R246"/>
  <c r="P246"/>
  <c r="BI245"/>
  <c r="BH245"/>
  <c r="BG245"/>
  <c r="BF245"/>
  <c r="T245"/>
  <c r="R245"/>
  <c r="P245"/>
  <c r="BI239"/>
  <c r="BH239"/>
  <c r="BG239"/>
  <c r="BF239"/>
  <c r="T239"/>
  <c r="R239"/>
  <c r="P239"/>
  <c r="BI238"/>
  <c r="BH238"/>
  <c r="BG238"/>
  <c r="BF238"/>
  <c r="T238"/>
  <c r="R238"/>
  <c r="P238"/>
  <c r="BI237"/>
  <c r="BH237"/>
  <c r="BG237"/>
  <c r="BF237"/>
  <c r="T237"/>
  <c r="R237"/>
  <c r="P237"/>
  <c r="BI232"/>
  <c r="BH232"/>
  <c r="BG232"/>
  <c r="BF232"/>
  <c r="T232"/>
  <c r="R232"/>
  <c r="P232"/>
  <c r="BI227"/>
  <c r="BH227"/>
  <c r="BG227"/>
  <c r="BF227"/>
  <c r="T227"/>
  <c r="R227"/>
  <c r="P227"/>
  <c r="BI221"/>
  <c r="BH221"/>
  <c r="BG221"/>
  <c r="BF221"/>
  <c r="T221"/>
  <c r="R221"/>
  <c r="P221"/>
  <c r="BI215"/>
  <c r="BH215"/>
  <c r="BG215"/>
  <c r="BF215"/>
  <c r="T215"/>
  <c r="R215"/>
  <c r="P215"/>
  <c r="BI212"/>
  <c r="BH212"/>
  <c r="BG212"/>
  <c r="BF212"/>
  <c r="T212"/>
  <c r="R212"/>
  <c r="P212"/>
  <c r="BI209"/>
  <c r="BH209"/>
  <c r="BG209"/>
  <c r="BF209"/>
  <c r="T209"/>
  <c r="R209"/>
  <c r="P209"/>
  <c r="BI206"/>
  <c r="BH206"/>
  <c r="BG206"/>
  <c r="BF206"/>
  <c r="T206"/>
  <c r="R206"/>
  <c r="P206"/>
  <c r="BI197"/>
  <c r="BH197"/>
  <c r="BG197"/>
  <c r="BF197"/>
  <c r="T197"/>
  <c r="R197"/>
  <c r="P197"/>
  <c r="BI194"/>
  <c r="BH194"/>
  <c r="BG194"/>
  <c r="BF194"/>
  <c r="T194"/>
  <c r="R194"/>
  <c r="P194"/>
  <c r="BI191"/>
  <c r="BH191"/>
  <c r="BG191"/>
  <c r="BF191"/>
  <c r="T191"/>
  <c r="R191"/>
  <c r="P191"/>
  <c r="BI188"/>
  <c r="BH188"/>
  <c r="BG188"/>
  <c r="BF188"/>
  <c r="T188"/>
  <c r="R188"/>
  <c r="P188"/>
  <c r="BI186"/>
  <c r="BH186"/>
  <c r="BG186"/>
  <c r="BF186"/>
  <c r="T186"/>
  <c r="R186"/>
  <c r="P186"/>
  <c r="BI183"/>
  <c r="BH183"/>
  <c r="BG183"/>
  <c r="BF183"/>
  <c r="T183"/>
  <c r="R183"/>
  <c r="P183"/>
  <c r="BI177"/>
  <c r="BH177"/>
  <c r="BG177"/>
  <c r="BF177"/>
  <c r="T177"/>
  <c r="R177"/>
  <c r="P177"/>
  <c r="BI174"/>
  <c r="BH174"/>
  <c r="BG174"/>
  <c r="BF174"/>
  <c r="T174"/>
  <c r="R174"/>
  <c r="P174"/>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7"/>
  <c r="BH127"/>
  <c r="BG127"/>
  <c r="BF127"/>
  <c r="T127"/>
  <c r="R127"/>
  <c r="P127"/>
  <c r="BI125"/>
  <c r="BH125"/>
  <c r="BG125"/>
  <c r="BF125"/>
  <c r="T125"/>
  <c r="R125"/>
  <c r="P125"/>
  <c r="F116"/>
  <c r="E114"/>
  <c r="F89"/>
  <c r="E87"/>
  <c r="J24"/>
  <c r="E24"/>
  <c r="J119"/>
  <c r="J23"/>
  <c r="J21"/>
  <c r="E21"/>
  <c r="J118"/>
  <c r="J20"/>
  <c r="J18"/>
  <c r="E18"/>
  <c r="F119"/>
  <c r="J17"/>
  <c r="J15"/>
  <c r="E15"/>
  <c r="F91"/>
  <c r="J14"/>
  <c r="J12"/>
  <c r="J89"/>
  <c r="E7"/>
  <c r="E112"/>
  <c i="5" r="J37"/>
  <c r="J36"/>
  <c i="1" r="AY98"/>
  <c i="5" r="J35"/>
  <c i="1" r="AX98"/>
  <c i="5" r="BI332"/>
  <c r="BH332"/>
  <c r="BG332"/>
  <c r="BF332"/>
  <c r="T332"/>
  <c r="T331"/>
  <c r="R332"/>
  <c r="R331"/>
  <c r="P332"/>
  <c r="P331"/>
  <c r="BI329"/>
  <c r="BH329"/>
  <c r="BG329"/>
  <c r="BF329"/>
  <c r="T329"/>
  <c r="R329"/>
  <c r="P329"/>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7"/>
  <c r="BH307"/>
  <c r="BG307"/>
  <c r="BF307"/>
  <c r="T307"/>
  <c r="R307"/>
  <c r="P307"/>
  <c r="BI306"/>
  <c r="BH306"/>
  <c r="BG306"/>
  <c r="BF306"/>
  <c r="T306"/>
  <c r="R306"/>
  <c r="P306"/>
  <c r="BI301"/>
  <c r="BH301"/>
  <c r="BG301"/>
  <c r="BF301"/>
  <c r="T301"/>
  <c r="R301"/>
  <c r="P301"/>
  <c r="BI299"/>
  <c r="BH299"/>
  <c r="BG299"/>
  <c r="BF299"/>
  <c r="T299"/>
  <c r="R299"/>
  <c r="P299"/>
  <c r="BI296"/>
  <c r="BH296"/>
  <c r="BG296"/>
  <c r="BF296"/>
  <c r="T296"/>
  <c r="R296"/>
  <c r="P296"/>
  <c r="BI294"/>
  <c r="BH294"/>
  <c r="BG294"/>
  <c r="BF294"/>
  <c r="T294"/>
  <c r="R294"/>
  <c r="P294"/>
  <c r="BI291"/>
  <c r="BH291"/>
  <c r="BG291"/>
  <c r="BF291"/>
  <c r="T291"/>
  <c r="R291"/>
  <c r="P291"/>
  <c r="BI286"/>
  <c r="BH286"/>
  <c r="BG286"/>
  <c r="BF286"/>
  <c r="T286"/>
  <c r="R286"/>
  <c r="P286"/>
  <c r="BI283"/>
  <c r="BH283"/>
  <c r="BG283"/>
  <c r="BF283"/>
  <c r="T283"/>
  <c r="R283"/>
  <c r="P283"/>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55"/>
  <c r="BH255"/>
  <c r="BG255"/>
  <c r="BF255"/>
  <c r="T255"/>
  <c r="R255"/>
  <c r="P255"/>
  <c r="BI252"/>
  <c r="BH252"/>
  <c r="BG252"/>
  <c r="BF252"/>
  <c r="T252"/>
  <c r="R252"/>
  <c r="P252"/>
  <c r="BI251"/>
  <c r="BH251"/>
  <c r="BG251"/>
  <c r="BF251"/>
  <c r="T251"/>
  <c r="R251"/>
  <c r="P251"/>
  <c r="BI245"/>
  <c r="BH245"/>
  <c r="BG245"/>
  <c r="BF245"/>
  <c r="T245"/>
  <c r="R245"/>
  <c r="P245"/>
  <c r="BI242"/>
  <c r="BH242"/>
  <c r="BG242"/>
  <c r="BF242"/>
  <c r="T242"/>
  <c r="R242"/>
  <c r="P242"/>
  <c r="BI239"/>
  <c r="BH239"/>
  <c r="BG239"/>
  <c r="BF239"/>
  <c r="T239"/>
  <c r="R239"/>
  <c r="P239"/>
  <c r="BI236"/>
  <c r="BH236"/>
  <c r="BG236"/>
  <c r="BF236"/>
  <c r="T236"/>
  <c r="R236"/>
  <c r="P236"/>
  <c r="BI234"/>
  <c r="BH234"/>
  <c r="BG234"/>
  <c r="BF234"/>
  <c r="T234"/>
  <c r="R234"/>
  <c r="P234"/>
  <c r="BI231"/>
  <c r="BH231"/>
  <c r="BG231"/>
  <c r="BF231"/>
  <c r="T231"/>
  <c r="R231"/>
  <c r="P231"/>
  <c r="BI224"/>
  <c r="BH224"/>
  <c r="BG224"/>
  <c r="BF224"/>
  <c r="T224"/>
  <c r="R224"/>
  <c r="P224"/>
  <c r="BI221"/>
  <c r="BH221"/>
  <c r="BG221"/>
  <c r="BF221"/>
  <c r="T221"/>
  <c r="R221"/>
  <c r="P221"/>
  <c r="BI218"/>
  <c r="BH218"/>
  <c r="BG218"/>
  <c r="BF218"/>
  <c r="T218"/>
  <c r="R218"/>
  <c r="P218"/>
  <c r="BI210"/>
  <c r="BH210"/>
  <c r="BG210"/>
  <c r="BF210"/>
  <c r="T210"/>
  <c r="R210"/>
  <c r="P210"/>
  <c r="BI206"/>
  <c r="BH206"/>
  <c r="BG206"/>
  <c r="BF206"/>
  <c r="T206"/>
  <c r="T205"/>
  <c r="R206"/>
  <c r="R205"/>
  <c r="P206"/>
  <c r="P205"/>
  <c r="BI202"/>
  <c r="BH202"/>
  <c r="BG202"/>
  <c r="BF202"/>
  <c r="T202"/>
  <c r="R202"/>
  <c r="P202"/>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5"/>
  <c r="BH165"/>
  <c r="BG165"/>
  <c r="BF165"/>
  <c r="T165"/>
  <c r="R165"/>
  <c r="P165"/>
  <c r="BI160"/>
  <c r="BH160"/>
  <c r="BG160"/>
  <c r="BF160"/>
  <c r="T160"/>
  <c r="R160"/>
  <c r="P160"/>
  <c r="BI157"/>
  <c r="BH157"/>
  <c r="BG157"/>
  <c r="BF157"/>
  <c r="T157"/>
  <c r="R157"/>
  <c r="P157"/>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9"/>
  <c r="BH129"/>
  <c r="BG129"/>
  <c r="BF129"/>
  <c r="T129"/>
  <c r="R129"/>
  <c r="P129"/>
  <c r="BI127"/>
  <c r="BH127"/>
  <c r="BG127"/>
  <c r="BF127"/>
  <c r="T127"/>
  <c r="R127"/>
  <c r="P127"/>
  <c r="F118"/>
  <c r="E116"/>
  <c r="F89"/>
  <c r="E87"/>
  <c r="J24"/>
  <c r="E24"/>
  <c r="J121"/>
  <c r="J23"/>
  <c r="J21"/>
  <c r="E21"/>
  <c r="J91"/>
  <c r="J20"/>
  <c r="J18"/>
  <c r="E18"/>
  <c r="F121"/>
  <c r="J17"/>
  <c r="J15"/>
  <c r="E15"/>
  <c r="F120"/>
  <c r="J14"/>
  <c r="J12"/>
  <c r="J118"/>
  <c r="E7"/>
  <c r="E114"/>
  <c i="4" r="J37"/>
  <c r="J36"/>
  <c i="1" r="AY97"/>
  <c i="4" r="J35"/>
  <c i="1" r="AX97"/>
  <c i="4" r="BI227"/>
  <c r="BH227"/>
  <c r="BG227"/>
  <c r="BF227"/>
  <c r="T227"/>
  <c r="T226"/>
  <c r="R227"/>
  <c r="R226"/>
  <c r="P227"/>
  <c r="P226"/>
  <c r="BI224"/>
  <c r="BH224"/>
  <c r="BG224"/>
  <c r="BF224"/>
  <c r="T224"/>
  <c r="R224"/>
  <c r="P224"/>
  <c r="BI221"/>
  <c r="BH221"/>
  <c r="BG221"/>
  <c r="BF221"/>
  <c r="T221"/>
  <c r="R221"/>
  <c r="P221"/>
  <c r="BI217"/>
  <c r="BH217"/>
  <c r="BG217"/>
  <c r="BF217"/>
  <c r="T217"/>
  <c r="R217"/>
  <c r="P217"/>
  <c r="BI213"/>
  <c r="BH213"/>
  <c r="BG213"/>
  <c r="BF213"/>
  <c r="T213"/>
  <c r="R213"/>
  <c r="P213"/>
  <c r="BI212"/>
  <c r="BH212"/>
  <c r="BG212"/>
  <c r="BF212"/>
  <c r="T212"/>
  <c r="R212"/>
  <c r="P212"/>
  <c r="BI210"/>
  <c r="BH210"/>
  <c r="BG210"/>
  <c r="BF210"/>
  <c r="T210"/>
  <c r="R210"/>
  <c r="P210"/>
  <c r="BI208"/>
  <c r="BH208"/>
  <c r="BG208"/>
  <c r="BF208"/>
  <c r="T208"/>
  <c r="R208"/>
  <c r="P208"/>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195"/>
  <c r="BH195"/>
  <c r="BG195"/>
  <c r="BF195"/>
  <c r="T195"/>
  <c r="R195"/>
  <c r="P195"/>
  <c r="BI193"/>
  <c r="BH193"/>
  <c r="BG193"/>
  <c r="BF193"/>
  <c r="T193"/>
  <c r="R193"/>
  <c r="P193"/>
  <c r="BI190"/>
  <c r="BH190"/>
  <c r="BG190"/>
  <c r="BF190"/>
  <c r="T190"/>
  <c r="R190"/>
  <c r="P190"/>
  <c r="BI189"/>
  <c r="BH189"/>
  <c r="BG189"/>
  <c r="BF189"/>
  <c r="T189"/>
  <c r="R189"/>
  <c r="P189"/>
  <c r="BI186"/>
  <c r="BH186"/>
  <c r="BG186"/>
  <c r="BF186"/>
  <c r="T186"/>
  <c r="R186"/>
  <c r="P186"/>
  <c r="BI183"/>
  <c r="BH183"/>
  <c r="BG183"/>
  <c r="BF183"/>
  <c r="T183"/>
  <c r="R183"/>
  <c r="P183"/>
  <c r="BI180"/>
  <c r="BH180"/>
  <c r="BG180"/>
  <c r="BF180"/>
  <c r="T180"/>
  <c r="R180"/>
  <c r="P180"/>
  <c r="BI178"/>
  <c r="BH178"/>
  <c r="BG178"/>
  <c r="BF178"/>
  <c r="T178"/>
  <c r="R178"/>
  <c r="P178"/>
  <c r="BI175"/>
  <c r="BH175"/>
  <c r="BG175"/>
  <c r="BF175"/>
  <c r="T175"/>
  <c r="R175"/>
  <c r="P175"/>
  <c r="BI172"/>
  <c r="BH172"/>
  <c r="BG172"/>
  <c r="BF172"/>
  <c r="T172"/>
  <c r="R172"/>
  <c r="P172"/>
  <c r="BI169"/>
  <c r="BH169"/>
  <c r="BG169"/>
  <c r="BF169"/>
  <c r="T169"/>
  <c r="R169"/>
  <c r="P169"/>
  <c r="BI163"/>
  <c r="BH163"/>
  <c r="BG163"/>
  <c r="BF163"/>
  <c r="T163"/>
  <c r="R163"/>
  <c r="P163"/>
  <c r="BI161"/>
  <c r="BH161"/>
  <c r="BG161"/>
  <c r="BF161"/>
  <c r="T161"/>
  <c r="R161"/>
  <c r="P161"/>
  <c r="BI158"/>
  <c r="BH158"/>
  <c r="BG158"/>
  <c r="BF158"/>
  <c r="T158"/>
  <c r="R158"/>
  <c r="P158"/>
  <c r="BI155"/>
  <c r="BH155"/>
  <c r="BG155"/>
  <c r="BF155"/>
  <c r="T155"/>
  <c r="R155"/>
  <c r="P155"/>
  <c r="BI153"/>
  <c r="BH153"/>
  <c r="BG153"/>
  <c r="BF153"/>
  <c r="T153"/>
  <c r="R153"/>
  <c r="P153"/>
  <c r="BI150"/>
  <c r="BH150"/>
  <c r="BG150"/>
  <c r="BF150"/>
  <c r="T150"/>
  <c r="R150"/>
  <c r="P150"/>
  <c r="BI144"/>
  <c r="BH144"/>
  <c r="BG144"/>
  <c r="BF144"/>
  <c r="T144"/>
  <c r="R144"/>
  <c r="P144"/>
  <c r="BI141"/>
  <c r="BH141"/>
  <c r="BG141"/>
  <c r="BF141"/>
  <c r="T141"/>
  <c r="R141"/>
  <c r="P141"/>
  <c r="BI134"/>
  <c r="BH134"/>
  <c r="BG134"/>
  <c r="BF134"/>
  <c r="T134"/>
  <c r="R134"/>
  <c r="P134"/>
  <c r="BI131"/>
  <c r="BH131"/>
  <c r="BG131"/>
  <c r="BF131"/>
  <c r="T131"/>
  <c r="R131"/>
  <c r="P131"/>
  <c r="BI128"/>
  <c r="BH128"/>
  <c r="BG128"/>
  <c r="BF128"/>
  <c r="T128"/>
  <c r="R128"/>
  <c r="P128"/>
  <c r="BI125"/>
  <c r="BH125"/>
  <c r="BG125"/>
  <c r="BF125"/>
  <c r="T125"/>
  <c r="R125"/>
  <c r="P125"/>
  <c r="F116"/>
  <c r="E114"/>
  <c r="F89"/>
  <c r="E87"/>
  <c r="J24"/>
  <c r="E24"/>
  <c r="J119"/>
  <c r="J23"/>
  <c r="J21"/>
  <c r="E21"/>
  <c r="J118"/>
  <c r="J20"/>
  <c r="J18"/>
  <c r="E18"/>
  <c r="F92"/>
  <c r="J17"/>
  <c r="J15"/>
  <c r="E15"/>
  <c r="F118"/>
  <c r="J14"/>
  <c r="J12"/>
  <c r="J116"/>
  <c r="E7"/>
  <c r="E112"/>
  <c i="3" r="J37"/>
  <c r="J36"/>
  <c i="1" r="AY96"/>
  <c i="3" r="J35"/>
  <c i="1" r="AX96"/>
  <c i="3" r="BI297"/>
  <c r="BH297"/>
  <c r="BG297"/>
  <c r="BF297"/>
  <c r="T297"/>
  <c r="T296"/>
  <c r="R297"/>
  <c r="R296"/>
  <c r="P297"/>
  <c r="P296"/>
  <c r="BI294"/>
  <c r="BH294"/>
  <c r="BG294"/>
  <c r="BF294"/>
  <c r="T294"/>
  <c r="R294"/>
  <c r="P294"/>
  <c r="BI292"/>
  <c r="BH292"/>
  <c r="BG292"/>
  <c r="BF292"/>
  <c r="T292"/>
  <c r="R292"/>
  <c r="P292"/>
  <c r="BI289"/>
  <c r="BH289"/>
  <c r="BG289"/>
  <c r="BF289"/>
  <c r="T289"/>
  <c r="R289"/>
  <c r="P289"/>
  <c r="BI286"/>
  <c r="BH286"/>
  <c r="BG286"/>
  <c r="BF286"/>
  <c r="T286"/>
  <c r="R286"/>
  <c r="P286"/>
  <c r="BI283"/>
  <c r="BH283"/>
  <c r="BG283"/>
  <c r="BF283"/>
  <c r="T283"/>
  <c r="R283"/>
  <c r="P283"/>
  <c r="BI279"/>
  <c r="BH279"/>
  <c r="BG279"/>
  <c r="BF279"/>
  <c r="T279"/>
  <c r="R279"/>
  <c r="P279"/>
  <c r="BI275"/>
  <c r="BH275"/>
  <c r="BG275"/>
  <c r="BF275"/>
  <c r="T275"/>
  <c r="R275"/>
  <c r="P275"/>
  <c r="BI273"/>
  <c r="BH273"/>
  <c r="BG273"/>
  <c r="BF273"/>
  <c r="T273"/>
  <c r="R273"/>
  <c r="P273"/>
  <c r="BI271"/>
  <c r="BH271"/>
  <c r="BG271"/>
  <c r="BF271"/>
  <c r="T271"/>
  <c r="R271"/>
  <c r="P271"/>
  <c r="BI268"/>
  <c r="BH268"/>
  <c r="BG268"/>
  <c r="BF268"/>
  <c r="T268"/>
  <c r="R268"/>
  <c r="P268"/>
  <c r="BI267"/>
  <c r="BH267"/>
  <c r="BG267"/>
  <c r="BF267"/>
  <c r="T267"/>
  <c r="R267"/>
  <c r="P267"/>
  <c r="BI264"/>
  <c r="BH264"/>
  <c r="BG264"/>
  <c r="BF264"/>
  <c r="T264"/>
  <c r="R264"/>
  <c r="P264"/>
  <c r="BI262"/>
  <c r="BH262"/>
  <c r="BG262"/>
  <c r="BF262"/>
  <c r="T262"/>
  <c r="R262"/>
  <c r="P262"/>
  <c r="BI260"/>
  <c r="BH260"/>
  <c r="BG260"/>
  <c r="BF260"/>
  <c r="T260"/>
  <c r="R260"/>
  <c r="P260"/>
  <c r="BI259"/>
  <c r="BH259"/>
  <c r="BG259"/>
  <c r="BF259"/>
  <c r="T259"/>
  <c r="R259"/>
  <c r="P259"/>
  <c r="BI256"/>
  <c r="BH256"/>
  <c r="BG256"/>
  <c r="BF256"/>
  <c r="T256"/>
  <c r="R256"/>
  <c r="P256"/>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25"/>
  <c r="BH225"/>
  <c r="BG225"/>
  <c r="BF225"/>
  <c r="T225"/>
  <c r="R225"/>
  <c r="P225"/>
  <c r="BI221"/>
  <c r="BH221"/>
  <c r="BG221"/>
  <c r="BF221"/>
  <c r="T221"/>
  <c r="R221"/>
  <c r="P221"/>
  <c r="BI218"/>
  <c r="BH218"/>
  <c r="BG218"/>
  <c r="BF218"/>
  <c r="T218"/>
  <c r="R218"/>
  <c r="P218"/>
  <c r="BI216"/>
  <c r="BH216"/>
  <c r="BG216"/>
  <c r="BF216"/>
  <c r="T216"/>
  <c r="R216"/>
  <c r="P216"/>
  <c r="BI213"/>
  <c r="BH213"/>
  <c r="BG213"/>
  <c r="BF213"/>
  <c r="T213"/>
  <c r="R213"/>
  <c r="P213"/>
  <c r="BI210"/>
  <c r="BH210"/>
  <c r="BG210"/>
  <c r="BF210"/>
  <c r="T210"/>
  <c r="R210"/>
  <c r="P210"/>
  <c r="BI207"/>
  <c r="BH207"/>
  <c r="BG207"/>
  <c r="BF207"/>
  <c r="T207"/>
  <c r="R207"/>
  <c r="P207"/>
  <c r="BI203"/>
  <c r="BH203"/>
  <c r="BG203"/>
  <c r="BF203"/>
  <c r="T203"/>
  <c r="R203"/>
  <c r="P203"/>
  <c r="BI199"/>
  <c r="BH199"/>
  <c r="BG199"/>
  <c r="BF199"/>
  <c r="T199"/>
  <c r="T198"/>
  <c r="R199"/>
  <c r="R198"/>
  <c r="P199"/>
  <c r="P198"/>
  <c r="BI195"/>
  <c r="BH195"/>
  <c r="BG195"/>
  <c r="BF195"/>
  <c r="T195"/>
  <c r="R195"/>
  <c r="P195"/>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7"/>
  <c r="BH177"/>
  <c r="BG177"/>
  <c r="BF177"/>
  <c r="T177"/>
  <c r="R177"/>
  <c r="P177"/>
  <c r="BI175"/>
  <c r="BH175"/>
  <c r="BG175"/>
  <c r="BF175"/>
  <c r="T175"/>
  <c r="R175"/>
  <c r="P175"/>
  <c r="BI172"/>
  <c r="BH172"/>
  <c r="BG172"/>
  <c r="BF172"/>
  <c r="T172"/>
  <c r="R172"/>
  <c r="P172"/>
  <c r="BI169"/>
  <c r="BH169"/>
  <c r="BG169"/>
  <c r="BF169"/>
  <c r="T169"/>
  <c r="R169"/>
  <c r="P169"/>
  <c r="BI167"/>
  <c r="BH167"/>
  <c r="BG167"/>
  <c r="BF167"/>
  <c r="T167"/>
  <c r="R167"/>
  <c r="P167"/>
  <c r="BI165"/>
  <c r="BH165"/>
  <c r="BG165"/>
  <c r="BF165"/>
  <c r="T165"/>
  <c r="R165"/>
  <c r="P165"/>
  <c r="BI162"/>
  <c r="BH162"/>
  <c r="BG162"/>
  <c r="BF162"/>
  <c r="T162"/>
  <c r="R162"/>
  <c r="P162"/>
  <c r="BI159"/>
  <c r="BH159"/>
  <c r="BG159"/>
  <c r="BF159"/>
  <c r="T159"/>
  <c r="R159"/>
  <c r="P159"/>
  <c r="BI153"/>
  <c r="BH153"/>
  <c r="BG153"/>
  <c r="BF153"/>
  <c r="T153"/>
  <c r="R153"/>
  <c r="P153"/>
  <c r="BI150"/>
  <c r="BH150"/>
  <c r="BG150"/>
  <c r="BF150"/>
  <c r="T150"/>
  <c r="R150"/>
  <c r="P150"/>
  <c r="BI147"/>
  <c r="BH147"/>
  <c r="BG147"/>
  <c r="BF147"/>
  <c r="T147"/>
  <c r="R147"/>
  <c r="P147"/>
  <c r="BI140"/>
  <c r="BH140"/>
  <c r="BG140"/>
  <c r="BF140"/>
  <c r="T140"/>
  <c r="R140"/>
  <c r="P140"/>
  <c r="BI137"/>
  <c r="BH137"/>
  <c r="BG137"/>
  <c r="BF137"/>
  <c r="T137"/>
  <c r="R137"/>
  <c r="P137"/>
  <c r="BI134"/>
  <c r="BH134"/>
  <c r="BG134"/>
  <c r="BF134"/>
  <c r="T134"/>
  <c r="R134"/>
  <c r="P134"/>
  <c r="BI131"/>
  <c r="BH131"/>
  <c r="BG131"/>
  <c r="BF131"/>
  <c r="T131"/>
  <c r="R131"/>
  <c r="P131"/>
  <c r="BI129"/>
  <c r="BH129"/>
  <c r="BG129"/>
  <c r="BF129"/>
  <c r="T129"/>
  <c r="R129"/>
  <c r="P129"/>
  <c r="BI127"/>
  <c r="BH127"/>
  <c r="BG127"/>
  <c r="BF127"/>
  <c r="T127"/>
  <c r="R127"/>
  <c r="P127"/>
  <c r="F118"/>
  <c r="E116"/>
  <c r="F89"/>
  <c r="E87"/>
  <c r="J24"/>
  <c r="E24"/>
  <c r="J121"/>
  <c r="J23"/>
  <c r="J21"/>
  <c r="E21"/>
  <c r="J120"/>
  <c r="J20"/>
  <c r="J18"/>
  <c r="E18"/>
  <c r="F92"/>
  <c r="J17"/>
  <c r="J15"/>
  <c r="E15"/>
  <c r="F120"/>
  <c r="J14"/>
  <c r="J12"/>
  <c r="J118"/>
  <c r="E7"/>
  <c r="E114"/>
  <c i="2" r="J37"/>
  <c r="J36"/>
  <c i="1" r="AY95"/>
  <c i="2" r="J35"/>
  <c i="1" r="AX95"/>
  <c i="2" r="BI140"/>
  <c r="BH140"/>
  <c r="BG140"/>
  <c r="BF140"/>
  <c r="T140"/>
  <c r="T139"/>
  <c r="R140"/>
  <c r="R139"/>
  <c r="P140"/>
  <c r="P139"/>
  <c r="BI136"/>
  <c r="BH136"/>
  <c r="BG136"/>
  <c r="BF136"/>
  <c r="T136"/>
  <c r="R136"/>
  <c r="P136"/>
  <c r="BI133"/>
  <c r="BH133"/>
  <c r="BG133"/>
  <c r="BF133"/>
  <c r="T133"/>
  <c r="R133"/>
  <c r="P133"/>
  <c r="BI130"/>
  <c r="BH130"/>
  <c r="BG130"/>
  <c r="BF130"/>
  <c r="T130"/>
  <c r="R130"/>
  <c r="P130"/>
  <c r="BI128"/>
  <c r="BH128"/>
  <c r="BG128"/>
  <c r="BF128"/>
  <c r="T128"/>
  <c r="R128"/>
  <c r="P128"/>
  <c r="BI127"/>
  <c r="BH127"/>
  <c r="BG127"/>
  <c r="BF127"/>
  <c r="T127"/>
  <c r="R127"/>
  <c r="P127"/>
  <c r="BI126"/>
  <c r="BH126"/>
  <c r="BG126"/>
  <c r="BF126"/>
  <c r="T126"/>
  <c r="R126"/>
  <c r="P126"/>
  <c r="BI123"/>
  <c r="BH123"/>
  <c r="BG123"/>
  <c r="BF123"/>
  <c r="T123"/>
  <c r="R123"/>
  <c r="P123"/>
  <c r="F114"/>
  <c r="E112"/>
  <c r="F89"/>
  <c r="E87"/>
  <c r="J24"/>
  <c r="E24"/>
  <c r="J117"/>
  <c r="J23"/>
  <c r="J21"/>
  <c r="E21"/>
  <c r="J116"/>
  <c r="J20"/>
  <c r="J18"/>
  <c r="E18"/>
  <c r="F92"/>
  <c r="J17"/>
  <c r="J15"/>
  <c r="E15"/>
  <c r="F116"/>
  <c r="J14"/>
  <c r="J12"/>
  <c r="J114"/>
  <c r="E7"/>
  <c r="E110"/>
  <c i="1" r="L90"/>
  <c r="AM90"/>
  <c r="AM89"/>
  <c r="L89"/>
  <c r="AM87"/>
  <c r="L87"/>
  <c r="L85"/>
  <c r="L84"/>
  <c i="7" r="BK183"/>
  <c r="J183"/>
  <c r="BK181"/>
  <c r="J181"/>
  <c r="BK180"/>
  <c r="J178"/>
  <c r="J177"/>
  <c r="BK176"/>
  <c r="J175"/>
  <c r="J174"/>
  <c r="J173"/>
  <c r="J172"/>
  <c r="J170"/>
  <c r="J169"/>
  <c r="J168"/>
  <c r="J166"/>
  <c r="BK161"/>
  <c r="J156"/>
  <c r="J149"/>
  <c r="J146"/>
  <c r="J143"/>
  <c r="BK140"/>
  <c i="6" r="BK320"/>
  <c r="J320"/>
  <c r="BK314"/>
  <c r="J307"/>
  <c r="J304"/>
  <c r="J285"/>
  <c r="BK284"/>
  <c r="J282"/>
  <c r="BK275"/>
  <c r="J267"/>
  <c r="BK266"/>
  <c r="BK261"/>
  <c r="J259"/>
  <c r="J254"/>
  <c r="BK246"/>
  <c r="J232"/>
  <c r="BK227"/>
  <c r="J221"/>
  <c r="BK215"/>
  <c r="J212"/>
  <c r="J209"/>
  <c r="BK206"/>
  <c r="BK191"/>
  <c r="J188"/>
  <c r="BK186"/>
  <c r="BK174"/>
  <c r="BK164"/>
  <c r="J161"/>
  <c r="BK152"/>
  <c r="BK135"/>
  <c r="J127"/>
  <c r="BK125"/>
  <c i="5" r="BK329"/>
  <c r="BK327"/>
  <c r="BK321"/>
  <c r="J315"/>
  <c r="BK310"/>
  <c r="BK306"/>
  <c r="J301"/>
  <c r="BK299"/>
  <c r="BK296"/>
  <c r="BK294"/>
  <c r="J291"/>
  <c r="J286"/>
  <c r="BK283"/>
  <c r="J283"/>
  <c r="J278"/>
  <c r="J277"/>
  <c r="J276"/>
  <c r="BK275"/>
  <c r="J274"/>
  <c r="BK272"/>
  <c r="J270"/>
  <c r="BK269"/>
  <c r="BK268"/>
  <c r="BK267"/>
  <c r="J267"/>
  <c r="BK266"/>
  <c r="BK265"/>
  <c r="BK264"/>
  <c r="J264"/>
  <c r="BK255"/>
  <c r="BK252"/>
  <c r="BK251"/>
  <c r="J251"/>
  <c r="BK245"/>
  <c r="J245"/>
  <c r="BK236"/>
  <c r="BK234"/>
  <c r="BK231"/>
  <c r="J231"/>
  <c r="J224"/>
  <c r="J221"/>
  <c r="BK218"/>
  <c r="J218"/>
  <c r="J210"/>
  <c r="BK206"/>
  <c r="J202"/>
  <c r="BK201"/>
  <c r="J198"/>
  <c r="BK195"/>
  <c r="J192"/>
  <c r="J189"/>
  <c r="J180"/>
  <c r="J173"/>
  <c r="BK171"/>
  <c r="J165"/>
  <c r="J160"/>
  <c r="J157"/>
  <c r="J143"/>
  <c r="BK140"/>
  <c r="J137"/>
  <c r="J131"/>
  <c r="J129"/>
  <c r="BK127"/>
  <c i="4" r="BK227"/>
  <c r="J224"/>
  <c r="J221"/>
  <c r="J217"/>
  <c r="BK213"/>
  <c r="BK208"/>
  <c r="BK207"/>
  <c r="J204"/>
  <c r="J203"/>
  <c r="J202"/>
  <c r="BK201"/>
  <c r="J195"/>
  <c r="J193"/>
  <c r="BK189"/>
  <c r="J186"/>
  <c r="BK183"/>
  <c r="J180"/>
  <c r="J178"/>
  <c r="J175"/>
  <c r="J172"/>
  <c r="BK163"/>
  <c r="BK161"/>
  <c r="BK158"/>
  <c r="BK153"/>
  <c r="J150"/>
  <c r="J131"/>
  <c i="3" r="BK297"/>
  <c r="BK294"/>
  <c r="BK289"/>
  <c r="J286"/>
  <c r="BK283"/>
  <c r="J279"/>
  <c r="J275"/>
  <c r="J273"/>
  <c r="J271"/>
  <c r="J268"/>
  <c r="J267"/>
  <c r="J264"/>
  <c r="J262"/>
  <c r="J260"/>
  <c r="J259"/>
  <c r="J256"/>
  <c r="BK254"/>
  <c r="J248"/>
  <c r="BK245"/>
  <c r="J242"/>
  <c r="BK241"/>
  <c r="J239"/>
  <c r="J238"/>
  <c r="J233"/>
  <c r="BK231"/>
  <c r="J225"/>
  <c r="BK221"/>
  <c r="J218"/>
  <c r="J216"/>
  <c r="BK210"/>
  <c r="J203"/>
  <c r="BK195"/>
  <c r="J194"/>
  <c r="J185"/>
  <c r="J182"/>
  <c r="BK177"/>
  <c r="BK172"/>
  <c r="BK167"/>
  <c r="J162"/>
  <c r="J159"/>
  <c r="BK153"/>
  <c r="BK150"/>
  <c r="J147"/>
  <c r="BK140"/>
  <c r="J137"/>
  <c r="J134"/>
  <c r="BK129"/>
  <c i="2" r="J136"/>
  <c r="BK133"/>
  <c r="J128"/>
  <c r="BK127"/>
  <c r="BK126"/>
  <c i="1" r="AS94"/>
  <c i="7" r="J180"/>
  <c r="BK178"/>
  <c r="BK177"/>
  <c r="J176"/>
  <c r="BK175"/>
  <c r="BK172"/>
  <c r="BK166"/>
  <c r="J165"/>
  <c r="BK152"/>
  <c r="BK138"/>
  <c r="J132"/>
  <c r="BK130"/>
  <c r="BK127"/>
  <c r="J124"/>
  <c i="6" r="J314"/>
  <c r="BK296"/>
  <c r="BK293"/>
  <c r="J289"/>
  <c r="BK280"/>
  <c r="BK279"/>
  <c r="J273"/>
  <c r="BK263"/>
  <c r="BK260"/>
  <c r="BK259"/>
  <c r="J257"/>
  <c r="BK255"/>
  <c r="BK249"/>
  <c r="J245"/>
  <c r="BK239"/>
  <c r="BK238"/>
  <c r="BK237"/>
  <c r="BK221"/>
  <c r="J215"/>
  <c r="BK212"/>
  <c r="J206"/>
  <c r="BK197"/>
  <c r="J194"/>
  <c r="J186"/>
  <c r="J149"/>
  <c r="J141"/>
  <c r="BK132"/>
  <c r="J129"/>
  <c i="5" r="BK324"/>
  <c r="J321"/>
  <c r="J318"/>
  <c r="BK308"/>
  <c r="J307"/>
  <c r="J306"/>
  <c r="BK301"/>
  <c r="J299"/>
  <c r="J296"/>
  <c r="J294"/>
  <c r="BK291"/>
  <c r="BK286"/>
  <c r="BK278"/>
  <c r="BK277"/>
  <c r="BK276"/>
  <c r="J275"/>
  <c r="BK274"/>
  <c r="J272"/>
  <c r="BK270"/>
  <c r="J269"/>
  <c r="J268"/>
  <c r="J266"/>
  <c r="J265"/>
  <c r="J255"/>
  <c r="J252"/>
  <c r="J242"/>
  <c r="BK239"/>
  <c r="J239"/>
  <c r="J236"/>
  <c r="J234"/>
  <c r="BK224"/>
  <c r="BK221"/>
  <c r="BK210"/>
  <c r="J206"/>
  <c r="BK202"/>
  <c r="J201"/>
  <c r="BK198"/>
  <c r="J195"/>
  <c r="BK192"/>
  <c r="BK189"/>
  <c r="J178"/>
  <c r="J175"/>
  <c r="BK173"/>
  <c r="J171"/>
  <c r="J168"/>
  <c r="BK160"/>
  <c r="BK157"/>
  <c r="J146"/>
  <c r="BK143"/>
  <c r="J140"/>
  <c r="BK137"/>
  <c r="BK134"/>
  <c r="J127"/>
  <c i="4" r="J227"/>
  <c r="BK221"/>
  <c r="BK217"/>
  <c r="J213"/>
  <c r="J212"/>
  <c r="J210"/>
  <c r="J208"/>
  <c r="J207"/>
  <c r="BK203"/>
  <c r="BK195"/>
  <c r="BK193"/>
  <c r="BK190"/>
  <c r="J183"/>
  <c r="BK178"/>
  <c r="BK175"/>
  <c r="BK169"/>
  <c r="J161"/>
  <c r="J158"/>
  <c r="J155"/>
  <c r="BK150"/>
  <c r="J144"/>
  <c r="BK141"/>
  <c r="BK134"/>
  <c r="BK131"/>
  <c r="J128"/>
  <c r="BK125"/>
  <c i="3" r="J294"/>
  <c r="BK292"/>
  <c r="J289"/>
  <c r="J283"/>
  <c r="BK279"/>
  <c r="BK273"/>
  <c r="BK271"/>
  <c r="BK267"/>
  <c r="BK262"/>
  <c r="BK260"/>
  <c r="BK259"/>
  <c r="BK251"/>
  <c r="J245"/>
  <c r="J241"/>
  <c r="J240"/>
  <c r="BK239"/>
  <c r="BK236"/>
  <c r="J234"/>
  <c r="BK233"/>
  <c r="BK232"/>
  <c r="BK225"/>
  <c r="J221"/>
  <c r="BK218"/>
  <c r="BK216"/>
  <c r="BK213"/>
  <c r="J210"/>
  <c r="BK207"/>
  <c r="BK203"/>
  <c r="BK199"/>
  <c r="J195"/>
  <c r="J191"/>
  <c r="BK188"/>
  <c r="J177"/>
  <c r="J175"/>
  <c r="J169"/>
  <c r="J165"/>
  <c r="BK162"/>
  <c r="BK159"/>
  <c r="BK147"/>
  <c r="BK137"/>
  <c r="J131"/>
  <c r="J129"/>
  <c r="BK127"/>
  <c i="2" r="J140"/>
  <c r="BK136"/>
  <c r="J130"/>
  <c r="J126"/>
  <c r="BK123"/>
  <c i="7" r="BK174"/>
  <c r="BK173"/>
  <c r="BK170"/>
  <c r="BK168"/>
  <c r="BK164"/>
  <c r="J161"/>
  <c r="J159"/>
  <c r="J152"/>
  <c r="BK143"/>
  <c r="J140"/>
  <c r="J138"/>
  <c r="BK135"/>
  <c r="J127"/>
  <c r="BK124"/>
  <c i="6" r="BK307"/>
  <c r="BK304"/>
  <c r="J296"/>
  <c r="J284"/>
  <c r="J279"/>
  <c r="BK276"/>
  <c r="J274"/>
  <c r="J262"/>
  <c r="J260"/>
  <c r="BK257"/>
  <c r="BK245"/>
  <c r="J238"/>
  <c r="J227"/>
  <c r="BK209"/>
  <c r="BK183"/>
  <c r="J177"/>
  <c r="J174"/>
  <c r="J158"/>
  <c r="J155"/>
  <c r="J138"/>
  <c r="BK127"/>
  <c r="J125"/>
  <c i="5" r="J329"/>
  <c r="J324"/>
  <c r="BK312"/>
  <c r="J310"/>
  <c r="J308"/>
  <c r="BK307"/>
  <c i="7" r="BK169"/>
  <c r="BK165"/>
  <c r="J164"/>
  <c r="BK159"/>
  <c r="BK156"/>
  <c r="BK149"/>
  <c r="BK146"/>
  <c r="J135"/>
  <c r="BK132"/>
  <c r="J130"/>
  <c i="6" r="J293"/>
  <c r="BK289"/>
  <c r="BK285"/>
  <c r="BK282"/>
  <c r="J280"/>
  <c r="J276"/>
  <c r="J275"/>
  <c r="BK274"/>
  <c r="BK273"/>
  <c r="BK267"/>
  <c r="J266"/>
  <c r="J263"/>
  <c r="BK262"/>
  <c r="J261"/>
  <c r="J255"/>
  <c r="BK254"/>
  <c r="J249"/>
  <c r="J246"/>
  <c r="J239"/>
  <c r="J237"/>
  <c r="BK232"/>
  <c r="J197"/>
  <c r="BK194"/>
  <c r="J191"/>
  <c r="BK188"/>
  <c r="J183"/>
  <c r="BK177"/>
  <c r="J164"/>
  <c r="BK161"/>
  <c r="BK158"/>
  <c r="BK155"/>
  <c r="J152"/>
  <c r="BK149"/>
  <c r="BK141"/>
  <c r="BK138"/>
  <c r="J135"/>
  <c r="J132"/>
  <c r="BK129"/>
  <c i="5" r="BK332"/>
  <c r="J332"/>
  <c r="J327"/>
  <c r="BK318"/>
  <c r="BK315"/>
  <c r="J312"/>
  <c r="BK242"/>
  <c r="BK180"/>
  <c r="BK178"/>
  <c r="BK175"/>
  <c r="BK168"/>
  <c r="BK165"/>
  <c r="BK146"/>
  <c r="J134"/>
  <c r="BK131"/>
  <c r="BK129"/>
  <c i="4" r="BK224"/>
  <c r="BK212"/>
  <c r="BK210"/>
  <c r="BK204"/>
  <c r="BK202"/>
  <c r="J201"/>
  <c r="J190"/>
  <c r="J189"/>
  <c r="BK186"/>
  <c r="BK180"/>
  <c r="BK172"/>
  <c r="J169"/>
  <c r="J163"/>
  <c r="BK155"/>
  <c r="J153"/>
  <c r="BK144"/>
  <c r="J141"/>
  <c r="J134"/>
  <c r="BK128"/>
  <c r="J125"/>
  <c i="3" r="J297"/>
  <c r="J292"/>
  <c r="BK286"/>
  <c r="BK275"/>
  <c r="BK268"/>
  <c r="BK264"/>
  <c r="BK256"/>
  <c r="J254"/>
  <c r="J251"/>
  <c r="BK248"/>
  <c r="BK242"/>
  <c r="BK240"/>
  <c r="BK238"/>
  <c r="J236"/>
  <c r="BK234"/>
  <c r="J232"/>
  <c r="J231"/>
  <c r="J213"/>
  <c r="J207"/>
  <c r="J199"/>
  <c r="BK194"/>
  <c r="BK191"/>
  <c r="J188"/>
  <c r="BK185"/>
  <c r="BK182"/>
  <c r="BK175"/>
  <c r="J172"/>
  <c r="BK169"/>
  <c r="J167"/>
  <c r="BK165"/>
  <c r="J153"/>
  <c r="J150"/>
  <c r="J140"/>
  <c r="BK134"/>
  <c r="BK131"/>
  <c r="J127"/>
  <c i="2" r="BK140"/>
  <c r="J133"/>
  <c r="BK130"/>
  <c r="BK128"/>
  <c r="J127"/>
  <c r="J123"/>
  <c l="1" r="P122"/>
  <c r="BK129"/>
  <c r="J129"/>
  <c r="J99"/>
  <c r="R129"/>
  <c i="3" r="BK126"/>
  <c r="R126"/>
  <c r="P190"/>
  <c r="BK224"/>
  <c r="J224"/>
  <c r="J102"/>
  <c r="T224"/>
  <c r="T278"/>
  <c i="4" r="BK124"/>
  <c r="R124"/>
  <c r="P177"/>
  <c r="T177"/>
  <c r="R194"/>
  <c r="R216"/>
  <c i="5" r="BK126"/>
  <c r="J126"/>
  <c r="J98"/>
  <c r="R126"/>
  <c r="BK197"/>
  <c r="J197"/>
  <c r="J99"/>
  <c r="T197"/>
  <c r="R209"/>
  <c r="R254"/>
  <c r="T314"/>
  <c i="6" r="R124"/>
  <c r="T214"/>
  <c r="T248"/>
  <c r="R288"/>
  <c i="5" r="P126"/>
  <c r="P197"/>
  <c r="R197"/>
  <c r="T209"/>
  <c r="T254"/>
  <c i="6" r="P124"/>
  <c r="R214"/>
  <c r="P248"/>
  <c r="T288"/>
  <c i="2" r="R122"/>
  <c r="R121"/>
  <c r="R120"/>
  <c r="P129"/>
  <c i="3" r="T126"/>
  <c r="R190"/>
  <c r="P202"/>
  <c r="T202"/>
  <c r="R224"/>
  <c r="P278"/>
  <c i="4" r="T124"/>
  <c r="R177"/>
  <c r="P194"/>
  <c r="BK216"/>
  <c r="J216"/>
  <c r="J101"/>
  <c r="T216"/>
  <c i="5" r="P209"/>
  <c r="P254"/>
  <c r="BK314"/>
  <c r="J314"/>
  <c r="J103"/>
  <c r="P314"/>
  <c i="6" r="BK124"/>
  <c r="J124"/>
  <c r="J98"/>
  <c r="BK214"/>
  <c r="J214"/>
  <c r="J99"/>
  <c r="BK248"/>
  <c r="J248"/>
  <c r="J100"/>
  <c r="BK288"/>
  <c r="J288"/>
  <c r="J101"/>
  <c i="2" r="BK122"/>
  <c r="J122"/>
  <c r="J98"/>
  <c r="T122"/>
  <c r="T129"/>
  <c i="3" r="P126"/>
  <c r="BK190"/>
  <c r="J190"/>
  <c r="J99"/>
  <c r="T190"/>
  <c r="BK202"/>
  <c r="J202"/>
  <c r="J101"/>
  <c r="R202"/>
  <c r="P224"/>
  <c r="BK278"/>
  <c r="J278"/>
  <c r="J103"/>
  <c r="R278"/>
  <c i="4" r="P124"/>
  <c r="BK177"/>
  <c r="J177"/>
  <c r="J99"/>
  <c r="BK194"/>
  <c r="J194"/>
  <c r="J100"/>
  <c r="T194"/>
  <c r="P216"/>
  <c i="5" r="T126"/>
  <c r="T125"/>
  <c r="T124"/>
  <c r="BK209"/>
  <c r="J209"/>
  <c r="J101"/>
  <c r="BK254"/>
  <c r="J254"/>
  <c r="J102"/>
  <c r="R314"/>
  <c i="6" r="T124"/>
  <c r="T123"/>
  <c r="T122"/>
  <c r="P214"/>
  <c r="R248"/>
  <c r="P288"/>
  <c i="7" r="BK123"/>
  <c r="J123"/>
  <c r="J98"/>
  <c r="P123"/>
  <c r="R123"/>
  <c r="T123"/>
  <c r="BK155"/>
  <c r="J155"/>
  <c r="J100"/>
  <c r="P155"/>
  <c r="R155"/>
  <c r="T155"/>
  <c i="2" r="E85"/>
  <c r="J89"/>
  <c r="J92"/>
  <c r="BE127"/>
  <c r="BE128"/>
  <c i="3" r="J89"/>
  <c r="J91"/>
  <c r="F121"/>
  <c r="BE129"/>
  <c r="BE131"/>
  <c r="BE140"/>
  <c r="BE147"/>
  <c r="BE162"/>
  <c r="BE167"/>
  <c r="BE172"/>
  <c r="BE177"/>
  <c r="BE182"/>
  <c r="BE188"/>
  <c r="BE191"/>
  <c r="BE203"/>
  <c r="BE210"/>
  <c r="BE233"/>
  <c r="BE236"/>
  <c r="BE239"/>
  <c r="BE240"/>
  <c r="BE241"/>
  <c r="BE245"/>
  <c r="BE254"/>
  <c r="BE267"/>
  <c r="BE273"/>
  <c r="BE275"/>
  <c r="BE283"/>
  <c r="BE294"/>
  <c r="BE297"/>
  <c r="BK198"/>
  <c r="J198"/>
  <c r="J100"/>
  <c i="4" r="E85"/>
  <c r="J89"/>
  <c r="J91"/>
  <c r="F119"/>
  <c r="BE125"/>
  <c r="BE128"/>
  <c r="BE131"/>
  <c r="BE158"/>
  <c r="BE163"/>
  <c r="BE178"/>
  <c r="BE183"/>
  <c r="BE201"/>
  <c r="BE203"/>
  <c r="BE208"/>
  <c r="BE221"/>
  <c r="BK226"/>
  <c r="J226"/>
  <c r="J102"/>
  <c i="5" r="F91"/>
  <c r="F92"/>
  <c r="J120"/>
  <c r="BE127"/>
  <c r="BE129"/>
  <c r="BE137"/>
  <c r="BE143"/>
  <c r="BE160"/>
  <c r="BE173"/>
  <c r="BE239"/>
  <c r="BE242"/>
  <c r="BE307"/>
  <c r="BE308"/>
  <c r="BE310"/>
  <c r="BE321"/>
  <c r="BE327"/>
  <c r="BE329"/>
  <c r="BE332"/>
  <c i="6" r="F92"/>
  <c r="J116"/>
  <c r="BE164"/>
  <c r="BE174"/>
  <c r="BE206"/>
  <c r="BE209"/>
  <c r="BE221"/>
  <c r="BE238"/>
  <c r="BE239"/>
  <c r="BE257"/>
  <c r="BE259"/>
  <c r="BE260"/>
  <c r="BE296"/>
  <c r="BE304"/>
  <c r="BE307"/>
  <c i="7" r="J91"/>
  <c r="BE138"/>
  <c r="BE140"/>
  <c r="BE143"/>
  <c r="BE152"/>
  <c r="BE166"/>
  <c i="5" r="BE315"/>
  <c r="BE318"/>
  <c r="BE324"/>
  <c r="BK205"/>
  <c r="J205"/>
  <c r="J100"/>
  <c r="BK331"/>
  <c r="J331"/>
  <c r="J104"/>
  <c i="6" r="J91"/>
  <c r="F118"/>
  <c r="BE129"/>
  <c r="BE132"/>
  <c r="BE141"/>
  <c r="BE149"/>
  <c r="BE152"/>
  <c r="BE188"/>
  <c r="BE191"/>
  <c r="BE197"/>
  <c r="BE212"/>
  <c r="BE215"/>
  <c r="BE232"/>
  <c r="BE246"/>
  <c r="BE249"/>
  <c r="BE254"/>
  <c r="BE263"/>
  <c r="BE267"/>
  <c r="BE279"/>
  <c r="BE280"/>
  <c r="BE289"/>
  <c r="BE314"/>
  <c i="7" r="J89"/>
  <c r="J92"/>
  <c r="F118"/>
  <c r="BE130"/>
  <c r="BE146"/>
  <c r="BE165"/>
  <c i="2" r="F91"/>
  <c r="F117"/>
  <c r="BE133"/>
  <c r="BE140"/>
  <c r="BK139"/>
  <c r="J139"/>
  <c r="J100"/>
  <c i="3" r="E85"/>
  <c r="F91"/>
  <c r="J92"/>
  <c r="BE134"/>
  <c r="BE153"/>
  <c r="BE159"/>
  <c r="BE175"/>
  <c r="BE185"/>
  <c r="BE199"/>
  <c r="BE213"/>
  <c r="BE216"/>
  <c r="BE221"/>
  <c r="BE231"/>
  <c r="BE238"/>
  <c r="BE248"/>
  <c r="BE256"/>
  <c r="BE259"/>
  <c r="BE264"/>
  <c r="BE271"/>
  <c r="BE289"/>
  <c r="BK296"/>
  <c r="J296"/>
  <c r="J104"/>
  <c i="4" r="BE134"/>
  <c r="BE144"/>
  <c r="BE153"/>
  <c r="BE161"/>
  <c r="BE172"/>
  <c r="BE186"/>
  <c r="BE189"/>
  <c r="BE190"/>
  <c r="BE193"/>
  <c r="BE202"/>
  <c r="BE204"/>
  <c r="BE210"/>
  <c r="BE213"/>
  <c r="BE227"/>
  <c i="5" r="J89"/>
  <c r="J92"/>
  <c r="BE131"/>
  <c r="BE140"/>
  <c r="BE146"/>
  <c r="BE165"/>
  <c r="BE171"/>
  <c r="BE175"/>
  <c r="BE180"/>
  <c r="BE189"/>
  <c r="BE201"/>
  <c r="BE202"/>
  <c r="BE210"/>
  <c r="BE224"/>
  <c r="BE231"/>
  <c r="BE236"/>
  <c r="BE252"/>
  <c r="BE265"/>
  <c r="BE267"/>
  <c r="BE268"/>
  <c r="BE269"/>
  <c r="BE270"/>
  <c r="BE275"/>
  <c r="BE277"/>
  <c r="BE278"/>
  <c r="BE283"/>
  <c r="BE299"/>
  <c r="BE301"/>
  <c r="BE306"/>
  <c r="BE312"/>
  <c i="6" r="E85"/>
  <c r="BE125"/>
  <c r="BE127"/>
  <c r="BE135"/>
  <c r="BE158"/>
  <c r="BE161"/>
  <c r="BE183"/>
  <c r="BE186"/>
  <c r="BE227"/>
  <c r="BE245"/>
  <c r="BE261"/>
  <c r="BE266"/>
  <c r="BE274"/>
  <c r="BE275"/>
  <c r="BE282"/>
  <c r="BE284"/>
  <c r="BK319"/>
  <c r="J319"/>
  <c r="J102"/>
  <c i="7" r="F91"/>
  <c r="E111"/>
  <c r="BE149"/>
  <c r="BE156"/>
  <c r="BE159"/>
  <c r="BE161"/>
  <c r="BE168"/>
  <c r="BE169"/>
  <c r="BE170"/>
  <c r="BE174"/>
  <c r="BE176"/>
  <c r="BE177"/>
  <c i="2" r="J91"/>
  <c r="BE123"/>
  <c r="BE126"/>
  <c r="BE130"/>
  <c r="BE136"/>
  <c i="3" r="BE127"/>
  <c r="BE137"/>
  <c r="BE150"/>
  <c r="BE165"/>
  <c r="BE169"/>
  <c r="BE194"/>
  <c r="BE195"/>
  <c r="BE207"/>
  <c r="BE218"/>
  <c r="BE225"/>
  <c r="BE232"/>
  <c r="BE234"/>
  <c r="BE242"/>
  <c r="BE251"/>
  <c r="BE260"/>
  <c r="BE262"/>
  <c r="BE268"/>
  <c r="BE279"/>
  <c r="BE286"/>
  <c r="BE292"/>
  <c i="4" r="F91"/>
  <c r="J92"/>
  <c r="BE141"/>
  <c r="BE150"/>
  <c r="BE155"/>
  <c r="BE169"/>
  <c r="BE175"/>
  <c r="BE180"/>
  <c r="BE195"/>
  <c r="BE207"/>
  <c r="BE212"/>
  <c r="BE217"/>
  <c r="BE224"/>
  <c i="5" r="E85"/>
  <c r="BE134"/>
  <c r="BE157"/>
  <c r="BE168"/>
  <c r="BE178"/>
  <c r="BE192"/>
  <c r="BE195"/>
  <c r="BE198"/>
  <c r="BE206"/>
  <c r="BE218"/>
  <c r="BE221"/>
  <c r="BE234"/>
  <c r="BE245"/>
  <c r="BE251"/>
  <c r="BE255"/>
  <c r="BE264"/>
  <c r="BE266"/>
  <c r="BE272"/>
  <c r="BE274"/>
  <c r="BE276"/>
  <c r="BE286"/>
  <c r="BE291"/>
  <c r="BE294"/>
  <c r="BE296"/>
  <c i="6" r="J92"/>
  <c r="BE138"/>
  <c r="BE155"/>
  <c r="BE177"/>
  <c r="BE194"/>
  <c r="BE237"/>
  <c r="BE255"/>
  <c r="BE262"/>
  <c r="BE273"/>
  <c r="BE276"/>
  <c r="BE285"/>
  <c r="BE293"/>
  <c r="BE320"/>
  <c i="7" r="BE124"/>
  <c r="BE127"/>
  <c r="BE132"/>
  <c r="BE135"/>
  <c r="BE164"/>
  <c r="BE172"/>
  <c r="BE173"/>
  <c r="BE175"/>
  <c r="BE178"/>
  <c r="BE180"/>
  <c r="BE181"/>
  <c r="BE183"/>
  <c r="BK151"/>
  <c r="J151"/>
  <c r="J99"/>
  <c r="BK182"/>
  <c r="J182"/>
  <c r="J101"/>
  <c i="2" r="F35"/>
  <c i="1" r="BB95"/>
  <c i="4" r="J34"/>
  <c i="1" r="AW97"/>
  <c i="5" r="J34"/>
  <c i="1" r="AW98"/>
  <c i="5" r="F36"/>
  <c i="1" r="BC98"/>
  <c i="3" r="F37"/>
  <c i="1" r="BD96"/>
  <c i="6" r="F34"/>
  <c i="1" r="BA99"/>
  <c i="2" r="J34"/>
  <c i="1" r="AW95"/>
  <c i="3" r="F36"/>
  <c i="1" r="BC96"/>
  <c i="5" r="F35"/>
  <c i="1" r="BB98"/>
  <c i="7" r="F34"/>
  <c i="1" r="BA100"/>
  <c i="7" r="F36"/>
  <c i="1" r="BC100"/>
  <c i="3" r="J34"/>
  <c i="1" r="AW96"/>
  <c i="2" r="F37"/>
  <c i="1" r="BD95"/>
  <c i="3" r="F34"/>
  <c i="1" r="BA96"/>
  <c i="4" r="F34"/>
  <c i="1" r="BA97"/>
  <c i="5" r="F37"/>
  <c i="1" r="BD98"/>
  <c i="7" r="F37"/>
  <c i="1" r="BD100"/>
  <c i="4" r="F37"/>
  <c i="1" r="BD97"/>
  <c i="5" r="F34"/>
  <c i="1" r="BA98"/>
  <c i="7" r="J34"/>
  <c i="1" r="AW100"/>
  <c i="3" r="F35"/>
  <c i="1" r="BB96"/>
  <c i="4" r="F36"/>
  <c i="1" r="BC97"/>
  <c i="6" r="F35"/>
  <c i="1" r="BB99"/>
  <c i="6" r="J34"/>
  <c i="1" r="AW99"/>
  <c i="2" r="F34"/>
  <c i="1" r="BA95"/>
  <c i="4" r="F35"/>
  <c i="1" r="BB97"/>
  <c i="6" r="F37"/>
  <c i="1" r="BD99"/>
  <c i="2" r="F36"/>
  <c i="1" r="BC95"/>
  <c i="6" r="F36"/>
  <c i="1" r="BC99"/>
  <c i="7" r="F35"/>
  <c i="1" r="BB100"/>
  <c i="7" l="1" r="P122"/>
  <c r="P121"/>
  <c i="1" r="AU100"/>
  <c i="3" r="P125"/>
  <c r="P124"/>
  <c i="1" r="AU96"/>
  <c i="2" r="T121"/>
  <c r="T120"/>
  <c i="3" r="T125"/>
  <c r="T124"/>
  <c i="5" r="R125"/>
  <c r="R124"/>
  <c i="4" r="BK123"/>
  <c r="BK122"/>
  <c r="J122"/>
  <c i="7" r="R122"/>
  <c r="R121"/>
  <c i="4" r="T123"/>
  <c r="T122"/>
  <c i="6" r="P123"/>
  <c r="P122"/>
  <c i="1" r="AU99"/>
  <c i="5" r="P125"/>
  <c r="P124"/>
  <c i="1" r="AU98"/>
  <c i="6" r="R123"/>
  <c r="R122"/>
  <c i="2" r="P121"/>
  <c r="P120"/>
  <c i="1" r="AU95"/>
  <c i="7" r="T122"/>
  <c r="T121"/>
  <c i="4" r="P123"/>
  <c r="P122"/>
  <c i="1" r="AU97"/>
  <c i="4" r="R123"/>
  <c r="R122"/>
  <c i="3" r="R125"/>
  <c r="R124"/>
  <c r="BK125"/>
  <c r="J125"/>
  <c r="J97"/>
  <c i="2" r="BK121"/>
  <c r="BK120"/>
  <c r="J120"/>
  <c r="J96"/>
  <c i="5" r="BK125"/>
  <c r="J125"/>
  <c r="J97"/>
  <c i="6" r="BK123"/>
  <c r="J123"/>
  <c r="J97"/>
  <c i="3" r="J126"/>
  <c r="J98"/>
  <c i="4" r="J124"/>
  <c r="J98"/>
  <c i="7" r="BK122"/>
  <c r="J122"/>
  <c r="J97"/>
  <c i="2" r="J33"/>
  <c i="1" r="AV95"/>
  <c r="AT95"/>
  <c i="5" r="J33"/>
  <c i="1" r="AV98"/>
  <c r="AT98"/>
  <c i="5" r="F33"/>
  <c i="1" r="AZ98"/>
  <c i="2" r="F33"/>
  <c i="1" r="AZ95"/>
  <c i="4" r="J33"/>
  <c i="1" r="AV97"/>
  <c r="AT97"/>
  <c i="7" r="J33"/>
  <c i="1" r="AV100"/>
  <c r="AT100"/>
  <c i="4" r="J30"/>
  <c i="1" r="AG97"/>
  <c r="AN97"/>
  <c i="4" r="F33"/>
  <c i="1" r="AZ97"/>
  <c i="6" r="F33"/>
  <c i="1" r="AZ99"/>
  <c i="7" r="F33"/>
  <c i="1" r="AZ100"/>
  <c r="BB94"/>
  <c r="AX94"/>
  <c i="3" r="J33"/>
  <c i="1" r="AV96"/>
  <c r="AT96"/>
  <c r="BC94"/>
  <c r="AY94"/>
  <c i="6" r="J33"/>
  <c i="1" r="AV99"/>
  <c r="AT99"/>
  <c r="BA94"/>
  <c r="W30"/>
  <c r="BD94"/>
  <c r="W33"/>
  <c i="3" r="F33"/>
  <c i="1" r="AZ96"/>
  <c i="4" l="1" r="J39"/>
  <c r="J96"/>
  <c i="6" r="BK122"/>
  <c r="J122"/>
  <c r="J96"/>
  <c i="2" r="J121"/>
  <c r="J97"/>
  <c i="3" r="BK124"/>
  <c r="J124"/>
  <c i="4" r="J123"/>
  <c r="J97"/>
  <c i="5" r="BK124"/>
  <c r="J124"/>
  <c i="7" r="BK121"/>
  <c r="J121"/>
  <c r="J96"/>
  <c i="1" r="AZ94"/>
  <c r="AV94"/>
  <c r="AK29"/>
  <c i="2" r="J30"/>
  <c i="1" r="AG95"/>
  <c r="AN95"/>
  <c r="W31"/>
  <c i="5" r="J30"/>
  <c i="1" r="AG98"/>
  <c r="AN98"/>
  <c r="AU94"/>
  <c r="W32"/>
  <c i="3" r="J30"/>
  <c i="1" r="AG96"/>
  <c r="AN96"/>
  <c r="AW94"/>
  <c r="AK30"/>
  <c i="3" l="1" r="J39"/>
  <c r="J96"/>
  <c i="5" r="J96"/>
  <c r="J39"/>
  <c i="2" r="J39"/>
  <c i="1" r="W29"/>
  <c i="6" r="J30"/>
  <c i="1" r="AG99"/>
  <c r="AN99"/>
  <c r="AT94"/>
  <c i="7" r="J30"/>
  <c i="1" r="AG100"/>
  <c r="AN100"/>
  <c i="6" l="1" r="J39"/>
  <c i="7" r="J39"/>
  <c i="1" r="AG94"/>
  <c r="AK26"/>
  <c r="AK35"/>
  <c l="1" r="AN94"/>
</calcChain>
</file>

<file path=xl/sharedStrings.xml><?xml version="1.0" encoding="utf-8"?>
<sst xmlns="http://schemas.openxmlformats.org/spreadsheetml/2006/main">
  <si>
    <t>Export Komplet</t>
  </si>
  <si>
    <t/>
  </si>
  <si>
    <t>2.0</t>
  </si>
  <si>
    <t>ZAMOK</t>
  </si>
  <si>
    <t>False</t>
  </si>
  <si>
    <t>{263a6f2e-d146-45cd-893f-81e43166bf3d}</t>
  </si>
  <si>
    <t>0,01</t>
  </si>
  <si>
    <t>21</t>
  </si>
  <si>
    <t>15</t>
  </si>
  <si>
    <t>REKAPITULACE STAVBY</t>
  </si>
  <si>
    <t xml:space="preserve">v ---  níže se nacházejí doplnkové a pomocné údaje k sestavám  --- v</t>
  </si>
  <si>
    <t>Návod na vyplnění</t>
  </si>
  <si>
    <t>0,001</t>
  </si>
  <si>
    <t>Kód:</t>
  </si>
  <si>
    <t>2616</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</si>
  <si>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</si>
  <si>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</si>
  <si>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III/18047, III/18025 LOSINÁ - PRŮTAH, REKONSTRUKCE</t>
  </si>
  <si>
    <t>KSO:</t>
  </si>
  <si>
    <t>CC-CZ:</t>
  </si>
  <si>
    <t>Místo:</t>
  </si>
  <si>
    <t xml:space="preserve"> </t>
  </si>
  <si>
    <t>Datum:</t>
  </si>
  <si>
    <t>13. 2. 2020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</si>
  <si>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</si>
  <si>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</si>
  <si>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</si>
  <si>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</si>
  <si>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</si>
  <si>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</si>
  <si>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</si>
  <si>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</si>
  <si>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</si>
  <si>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</si>
  <si>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</si>
  <si>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</si>
  <si>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</si>
  <si>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</si>
  <si>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</si>
  <si>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</si>
  <si>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</si>
  <si>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</si>
  <si>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</si>
  <si>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</si>
  <si>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</si>
  <si>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</si>
  <si>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</si>
  <si>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</si>
  <si>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</si>
  <si>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</si>
  <si>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</si>
  <si>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</si>
  <si>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</si>
  <si>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</si>
  <si>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</si>
  <si>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</si>
  <si>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</si>
  <si>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</si>
  <si>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</si>
  <si>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</si>
  <si>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</si>
  <si>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</si>
  <si>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</si>
  <si>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</si>
  <si>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</si>
  <si>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</si>
  <si>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</si>
  <si>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</si>
  <si>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</si>
  <si>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</si>
  <si>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</si>
  <si>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</si>
  <si>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</si>
  <si>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</si>
  <si>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</si>
  <si>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</si>
  <si>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</si>
  <si>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</si>
  <si>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VRN</t>
  </si>
  <si>
    <t xml:space="preserve">Vedlejší rozpočtové náklady </t>
  </si>
  <si>
    <t>STA</t>
  </si>
  <si>
    <t>1</t>
  </si>
  <si>
    <t>{82b03187-c1cb-4606-b619-6a9ae6ac1da9}</t>
  </si>
  <si>
    <t>2</t>
  </si>
  <si>
    <t>SO 110</t>
  </si>
  <si>
    <t>Komunikace</t>
  </si>
  <si>
    <t>{6a421fe9-865b-4b7d-a6e9-6474de346806}</t>
  </si>
  <si>
    <t>SO 110.1</t>
  </si>
  <si>
    <t>Chodník pro pěší podél SO 110 KOMUNIKACE v délce 60,0m</t>
  </si>
  <si>
    <t>{00d0b539-1bd7-46f9-b0fa-4d767c4e7dd5}</t>
  </si>
  <si>
    <t>SO 120</t>
  </si>
  <si>
    <t>{41201ffb-261e-42dc-8003-a5c31698ad4c}</t>
  </si>
  <si>
    <t>SO 120.1</t>
  </si>
  <si>
    <t>Chodník pro pěší podél SO 120 KOMUNIKACE v délce 983,0m</t>
  </si>
  <si>
    <t>{09e246c4-9922-4a4b-af7d-23d981caea21}</t>
  </si>
  <si>
    <t>SO 310</t>
  </si>
  <si>
    <t>Odvodnění komunikace (UV + přípojky)</t>
  </si>
  <si>
    <t>{0e75652a-ecd1-4b04-9803-3d8227226145}</t>
  </si>
  <si>
    <t>KRYCÍ LIST SOUPISU PRACÍ</t>
  </si>
  <si>
    <t>Objekt:</t>
  </si>
  <si>
    <t xml:space="preserve">VRN - Vedlejší rozpočtové náklady </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</si>
  <si>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</si>
  <si>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</si>
  <si>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</si>
  <si>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</si>
  <si>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</si>
  <si>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</si>
  <si>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</si>
  <si>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</si>
  <si>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</si>
  <si>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</si>
  <si>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</si>
  <si>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</si>
  <si>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</si>
  <si>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</si>
  <si>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</si>
  <si>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</si>
  <si>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</si>
  <si>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</si>
  <si>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</si>
  <si>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</si>
  <si>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</si>
  <si>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</si>
  <si>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</si>
  <si>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ROZPOCET</t>
  </si>
  <si>
    <t>VRN1</t>
  </si>
  <si>
    <t>Průzkumné, geodetické a projektové práce</t>
  </si>
  <si>
    <t>K</t>
  </si>
  <si>
    <t>012002000</t>
  </si>
  <si>
    <t>Geodetické práce</t>
  </si>
  <si>
    <t>kpl</t>
  </si>
  <si>
    <t>CS ÚRS 2020 01</t>
  </si>
  <si>
    <t>4</t>
  </si>
  <si>
    <t>VV</t>
  </si>
  <si>
    <t>1,0</t>
  </si>
  <si>
    <t>Součet</t>
  </si>
  <si>
    <t>012203000</t>
  </si>
  <si>
    <t>Geodetické práce při provádění stavby</t>
  </si>
  <si>
    <t>1024</t>
  </si>
  <si>
    <t>-258553824</t>
  </si>
  <si>
    <t>3</t>
  </si>
  <si>
    <t>012303000</t>
  </si>
  <si>
    <t>Geodetické práce po výstavbě</t>
  </si>
  <si>
    <t>1683505942</t>
  </si>
  <si>
    <t>013254000</t>
  </si>
  <si>
    <t>Dokumentace skutečného provedení stavby</t>
  </si>
  <si>
    <t>219751528</t>
  </si>
  <si>
    <t>VRN3</t>
  </si>
  <si>
    <t>Zařízení staveniště</t>
  </si>
  <si>
    <t>5</t>
  </si>
  <si>
    <t>030001000</t>
  </si>
  <si>
    <t>8</t>
  </si>
  <si>
    <t>6</t>
  </si>
  <si>
    <t>034303000</t>
  </si>
  <si>
    <t>Dopravní značení na staveništi</t>
  </si>
  <si>
    <t>10</t>
  </si>
  <si>
    <t>7</t>
  </si>
  <si>
    <t>034503000</t>
  </si>
  <si>
    <t>Informační tabule na staveništi</t>
  </si>
  <si>
    <t>12</t>
  </si>
  <si>
    <t>VRN4</t>
  </si>
  <si>
    <t>Inženýrská činnost</t>
  </si>
  <si>
    <t>043002000</t>
  </si>
  <si>
    <t>Zkoušky a ostatní měření</t>
  </si>
  <si>
    <t>24</t>
  </si>
  <si>
    <t>SO 110 - Komunikace</t>
  </si>
  <si>
    <t>HSV - Práce a dodávky HSV</t>
  </si>
  <si>
    <t xml:space="preserve">    1 - Zemní práce</t>
  </si>
  <si>
    <t xml:space="preserve">    2 - Zakládání</t>
  </si>
  <si>
    <t xml:space="preserve">    4 - Vodorovné konstrukce</t>
  </si>
  <si>
    <t xml:space="preserve">    5 - Komunikace pozemní</t>
  </si>
  <si>
    <t xml:space="preserve">    9 - Ostatní konstrukce a práce, bourání</t>
  </si>
  <si>
    <t xml:space="preserve">    997 - Přesun sutě</t>
  </si>
  <si>
    <t xml:space="preserve">    998 - Přesun hmot</t>
  </si>
  <si>
    <t>HSV</t>
  </si>
  <si>
    <t>Práce a dodávky HSV</t>
  </si>
  <si>
    <t>Zemní práce</t>
  </si>
  <si>
    <t>112101105</t>
  </si>
  <si>
    <t>Odstranění stromů s odřezáním kmene a s odvětvením listnatých, průměru kmene přes 900 do 1100 mm</t>
  </si>
  <si>
    <t>kus</t>
  </si>
  <si>
    <t>1170014034</t>
  </si>
  <si>
    <t>PSC</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</si>
  <si>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</si>
  <si>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112251105</t>
  </si>
  <si>
    <t>Odstranění pařezů strojně s jejich vykopáním, vytrháním nebo odstřelením průměru přes 900 do 1100 mm</t>
  </si>
  <si>
    <t>-979444104</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</si>
  <si>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</si>
  <si>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113107223</t>
  </si>
  <si>
    <t>Odstranění podkladů nebo krytů strojně plochy jednotlivě přes 200 m2 s přemístěním hmot na skládku na vzdálenost do 20 m nebo s naložením na dopravní prostředek z kameniva hrubého drceného, o tl. vrstvy přes 200 do 300 mm</t>
  </si>
  <si>
    <t>m2</t>
  </si>
  <si>
    <t>-432180891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</si>
  <si>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</si>
  <si>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"Plocha původní komunikace" 895</t>
  </si>
  <si>
    <t>113154264</t>
  </si>
  <si>
    <t xml:space="preserve">Frézování živičného podkladu nebo krytu  s naložením na dopravní prostředek plochy přes 500 do 1 000 m2 s překážkami v trase pruhu šířky přes 1 m do 2 m, tloušťky vrstvy 100 mm</t>
  </si>
  <si>
    <t>1607864648</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</si>
  <si>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</si>
  <si>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"Plocha původní komunikace - odkup na místě zhotovitelem" 895</t>
  </si>
  <si>
    <t>121151103</t>
  </si>
  <si>
    <t>Sejmutí ornice strojně při souvislé ploše do 100 m2, tl. vrstvy do 200 mm</t>
  </si>
  <si>
    <t>-2031485757</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</si>
  <si>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</si>
  <si>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(832+290+249*0,4)-(895)</t>
  </si>
  <si>
    <t>122452205</t>
  </si>
  <si>
    <t>Odkopávky a prokopávky nezapažené pro silnice a dálnice strojně v hornině třídy těžitelnosti II přes 500 do 1 000 m3</t>
  </si>
  <si>
    <t>m3</t>
  </si>
  <si>
    <t>90223196</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</si>
  <si>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</si>
  <si>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"Odkop pro konstrukci vozovka" 832*0,48</t>
  </si>
  <si>
    <t>"Odkop pro obruby" 249*0,3*0,48+249*0,1*0,48</t>
  </si>
  <si>
    <t>"Sanace - poze se souhlasem TDI"832*0,5+249*0,3*0,5+249*0,1*0,5+249*0,2*0,5</t>
  </si>
  <si>
    <t>"Odpočet původní konstrukce" -(895*0,4)</t>
  </si>
  <si>
    <t>132351103</t>
  </si>
  <si>
    <t>Hloubení nezapažených rýh šířky do 800 mm strojně s urovnáním dna do předepsaného profilu a spádu v hornině třídy těžitelnosti II skupiny 4 přes 50 do 100 m3</t>
  </si>
  <si>
    <t>-1901011658</t>
  </si>
  <si>
    <t xml:space="preserve">Poznámka k souboru cen:_x000d_
1. V cenách jsou započteny i náklady na přehození výkopku na přilehlém terénu na vzdálenost do 3 m od podélné osy rýhy nebo naložení na dopravní prostředek. </t>
  </si>
  <si>
    <t>"Rýha trativod" 140*0,5*0,4</t>
  </si>
  <si>
    <t>132351111</t>
  </si>
  <si>
    <t>Hloubení nezapažených rýh šířky přes 800 do 2 000 mm při překopech inženýrských sítí strojně s urovnáním dna do předepsaného profilu a spádu objemu do 15 m3 v hornině třídy těžitelnosti II skupiny 4</t>
  </si>
  <si>
    <t>-443034167</t>
  </si>
  <si>
    <t xml:space="preserve">Poznámka k souboru cen:_x000d_
1. V cenách jsou započteny i náklady na případné nutné přemístění výkopku ve výkopišti na vzdálenost do 3 m a na přehození výkopku na přilehlém terénu na vzdálenost do 3 m od okraje jámy nebo naložení na dopravní prostředek. 2. Ceny jsou určeny pouze pro případy havárií, přeložek nebo běžných oprav inženýrských sítí. 3. Ceny nelze použít v rámci výstavby nových inženýrských sítí. </t>
  </si>
  <si>
    <t>"Prodloužení propustku" 5*1*1</t>
  </si>
  <si>
    <t>9</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</si>
  <si>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</si>
  <si>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</si>
  <si>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466985299</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</si>
  <si>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</si>
  <si>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"Odkopávky, rýhy" 579,868+28+5</t>
  </si>
  <si>
    <t>"Přebytečná ornice" 326,6*0,1-29</t>
  </si>
  <si>
    <t>"Zásyp"-3,2</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</si>
  <si>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</si>
  <si>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</si>
  <si>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1057152799</t>
  </si>
  <si>
    <t>613,328*5</t>
  </si>
  <si>
    <t>11</t>
  </si>
  <si>
    <t>171152111</t>
  </si>
  <si>
    <t>Uložení sypaniny do zhutněných násypů pro silnice, dálnice a letiště s rozprostřením sypaniny ve vrstvách, s hrubým urovnáním a uzavřením povrchu násypu z hornin nesoudržných sypkých v aktivní zóně</t>
  </si>
  <si>
    <t>-1841683391</t>
  </si>
  <si>
    <t xml:space="preserve">Poznámka k souboru cen:_x000d_
1. Ceny lze použít i pro uložení sypaniny odebírané z hald, pro hlušinu apod. 2. Ceny lze použít i pro uložení sypaniny s předepsaným zhutněním na trvalé skládky. </t>
  </si>
  <si>
    <t>"Sanace - poze se souhlasem TDI"832*0,6+249*0,3*0,6+249*0,1*0,6+249*0,2*0,6</t>
  </si>
  <si>
    <t>M</t>
  </si>
  <si>
    <t>583442300</t>
  </si>
  <si>
    <t>štěrkodrť frakce 0/125</t>
  </si>
  <si>
    <t>t</t>
  </si>
  <si>
    <t>-1139912307</t>
  </si>
  <si>
    <t>588,84*1,9</t>
  </si>
  <si>
    <t>13</t>
  </si>
  <si>
    <t>171201201</t>
  </si>
  <si>
    <t>Uložení sypaniny na skládky nebo meziskládky bez hutnění s upravením uložené sypaniny do předepsaného tvaru</t>
  </si>
  <si>
    <t>-1201394415</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</si>
  <si>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</si>
  <si>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14</t>
  </si>
  <si>
    <t>171201221</t>
  </si>
  <si>
    <t>Poplatek za uložení stavebního odpadu na skládce (skládkovné) zeminy a kamení zatříděného do Katalogu odpadů pod kódem 17 05 04</t>
  </si>
  <si>
    <t>973868087</t>
  </si>
  <si>
    <t xml:space="preserve">Poznámka k souboru cen:_x000d_
1. Ceny uvedené v souboru cen je doporučeno opravit podle aktuálních cen místně příslušné skládky. 2. V cenách je započítán poplatek za ukládání odpadu dle zákona 185/2001 Sb. </t>
  </si>
  <si>
    <t>613,328*1,9</t>
  </si>
  <si>
    <t>174151101</t>
  </si>
  <si>
    <t>Zásyp sypaninou z jakékoliv horniny strojně s uložením výkopku ve vrstvách se zhutněním jam, šachet, rýh nebo kolem objektů v těchto vykopávkách</t>
  </si>
  <si>
    <t>-177192531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</si>
  <si>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</si>
  <si>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5*(1*1-0,6*0,6)</t>
  </si>
  <si>
    <t>16</t>
  </si>
  <si>
    <t>181152301</t>
  </si>
  <si>
    <t>Úprava pláně na stavbách silnic a dálnic strojně v zářezech mimo skalních bez zhutnění</t>
  </si>
  <si>
    <t>1993799943</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</si>
  <si>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</si>
  <si>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17</t>
  </si>
  <si>
    <t>181152302</t>
  </si>
  <si>
    <t>Úprava pláně na stavbách silnic a dálnic strojně v zářezech mimo skalních se zhutněním</t>
  </si>
  <si>
    <t>1382989263</t>
  </si>
  <si>
    <t>"Vozovka" 161+671</t>
  </si>
  <si>
    <t>"V místě obrub" 249*0,3+249*0,1</t>
  </si>
  <si>
    <t>18</t>
  </si>
  <si>
    <t>181301111</t>
  </si>
  <si>
    <t>Rozprostření a urovnání ornice v rovině nebo ve svahu sklonu do 1:5 strojně při souvislé ploše přes 500 m2, tl. vrstvy do 200 mm</t>
  </si>
  <si>
    <t>-1855763017</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</si>
  <si>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</si>
  <si>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290*0,1</t>
  </si>
  <si>
    <t>19</t>
  </si>
  <si>
    <t>181411131</t>
  </si>
  <si>
    <t>Založení trávníku na půdě předem připravené plochy do 1000 m2 výsevem včetně utažení parkového v rovině nebo na svahu do 1:5</t>
  </si>
  <si>
    <t>-1054100020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</si>
  <si>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</si>
  <si>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209+26+50+5</t>
  </si>
  <si>
    <t>20</t>
  </si>
  <si>
    <t>005724100</t>
  </si>
  <si>
    <t>osivo směs travní parková</t>
  </si>
  <si>
    <t>kg</t>
  </si>
  <si>
    <t>-1034782048</t>
  </si>
  <si>
    <t>290*0,0125</t>
  </si>
  <si>
    <t>Zakládání</t>
  </si>
  <si>
    <t>211971110</t>
  </si>
  <si>
    <t xml:space="preserve">Zřízení opláštění výplně z geotextilie odvodňovacích žeber nebo trativodů  v rýze nebo zářezu se stěnami šikmými o sklonu do 1:2</t>
  </si>
  <si>
    <t>649637246</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</si>
  <si>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</si>
  <si>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140*2</t>
  </si>
  <si>
    <t>22</t>
  </si>
  <si>
    <t>693111990</t>
  </si>
  <si>
    <t>geotextilie netkaná separační, ochranná, filtrační, drenážní PES(70%)+PP(30%) 300g/m2</t>
  </si>
  <si>
    <t>-945362636</t>
  </si>
  <si>
    <t>23</t>
  </si>
  <si>
    <t>212752101</t>
  </si>
  <si>
    <t>Trativody z drenážních trubek pro liniové stavby a komunikace se zřízením štěrkového lože pod trubky a s jejich obsypem v otevřeném výkopu trubka korugovaná sendvičová PE-HD SN 4 celoperforovaná 360° DN 100</t>
  </si>
  <si>
    <t>m</t>
  </si>
  <si>
    <t>1560278905</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</si>
  <si>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</si>
  <si>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140</t>
  </si>
  <si>
    <t>Vodorovné konstrukce</t>
  </si>
  <si>
    <t>457532111</t>
  </si>
  <si>
    <t xml:space="preserve">Filtrační vrstvy jakékoliv tloušťky a sklonu  z hrubého drceného kameniva se zhutněním do 10 pojezdů/m3, frakce od 4-8 do 22-32 mm</t>
  </si>
  <si>
    <t>-37802076</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</si>
  <si>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</si>
  <si>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"Filtrační vrstva trativod" 140*0,5*0,4</t>
  </si>
  <si>
    <t>Komunikace pozemní</t>
  </si>
  <si>
    <t>25</t>
  </si>
  <si>
    <t>564851111</t>
  </si>
  <si>
    <t xml:space="preserve">Podklad ze štěrkodrti ŠD  s rozprostřením a zhutněním, po zhutnění tl. 150 mm</t>
  </si>
  <si>
    <t>878691278</t>
  </si>
  <si>
    <t>26</t>
  </si>
  <si>
    <t>564932111</t>
  </si>
  <si>
    <t xml:space="preserve">Podklad z mechanicky zpevněného kameniva MZK (minerální beton)  s rozprostřením a s hutněním, po zhutnění tl. 100 mm</t>
  </si>
  <si>
    <t>244324055</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</si>
  <si>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</si>
  <si>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27</t>
  </si>
  <si>
    <t>564952113</t>
  </si>
  <si>
    <t xml:space="preserve">Podklad z mechanicky zpevněného kameniva MZK (minerální beton)  s rozprostřením a s hutněním, po zhutnění tl. 170 mm</t>
  </si>
  <si>
    <t>2013523546</t>
  </si>
  <si>
    <t>28</t>
  </si>
  <si>
    <t>565135121</t>
  </si>
  <si>
    <t xml:space="preserve">Asfaltový beton vrstva podkladní ACP 16 (obalované kamenivo střednězrnné - OKS)  s rozprostřením a zhutněním v pruhu šířky přes 3 m, po zhutnění tl. 50 mm</t>
  </si>
  <si>
    <t>-1356752336</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</si>
  <si>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</si>
  <si>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29</t>
  </si>
  <si>
    <t>573231107</t>
  </si>
  <si>
    <t>Postřik spojovací PS bez posypu kamenivem ze silniční emulze, v množství 0,40 kg/m2</t>
  </si>
  <si>
    <t>-829986104</t>
  </si>
  <si>
    <t>"Vozovka" (161+671)*3</t>
  </si>
  <si>
    <t>30</t>
  </si>
  <si>
    <t>577134121</t>
  </si>
  <si>
    <t xml:space="preserve">Asfaltový beton vrstva obrusná ACO 11 (ABS)  s rozprostřením a se zhutněním z nemodifikovaného asfaltu v pruhu šířky přes 3 m tř. I, po zhutnění tl. 40 mm</t>
  </si>
  <si>
    <t>285193581</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</si>
  <si>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</si>
  <si>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31</t>
  </si>
  <si>
    <t>577155122</t>
  </si>
  <si>
    <t xml:space="preserve">Asfaltový beton vrstva ložní ACL 16 (ABH)  s rozprostřením a zhutněním z nemodifikovaného asfaltu v pruhu šířky přes 3 m, po zhutnění tl. 60 mm</t>
  </si>
  <si>
    <t>84677804</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</si>
  <si>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</si>
  <si>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Ostatní konstrukce a práce, bourání</t>
  </si>
  <si>
    <t>32</t>
  </si>
  <si>
    <t>914111111</t>
  </si>
  <si>
    <t xml:space="preserve">Montáž svislé dopravní značky základní  velikosti do 1 m2 objímkami na sloupky nebo konzoly</t>
  </si>
  <si>
    <t>-1670439262</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</si>
  <si>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</si>
  <si>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"P6" 1</t>
  </si>
  <si>
    <t>"P2" 2</t>
  </si>
  <si>
    <t>"E2b" 2</t>
  </si>
  <si>
    <t>33</t>
  </si>
  <si>
    <t>40445611</t>
  </si>
  <si>
    <t>značky upravující přednost P2, P3, P8 500mm</t>
  </si>
  <si>
    <t>-1536203269</t>
  </si>
  <si>
    <t>34</t>
  </si>
  <si>
    <t>40445615</t>
  </si>
  <si>
    <t>značky upravující přednost P6 700mm</t>
  </si>
  <si>
    <t>756862719</t>
  </si>
  <si>
    <t>35</t>
  </si>
  <si>
    <t>40445647</t>
  </si>
  <si>
    <t>dodatkové tabulky E1, E2a,b , E6, E9, E10 E12c, E17 500x500mm</t>
  </si>
  <si>
    <t>-624705009</t>
  </si>
  <si>
    <t>36</t>
  </si>
  <si>
    <t>914511112</t>
  </si>
  <si>
    <t xml:space="preserve">Montáž sloupku dopravních značek  délky do 3,5 m do hliníkové patky</t>
  </si>
  <si>
    <t>1213565410</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</si>
  <si>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</si>
  <si>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37</t>
  </si>
  <si>
    <t>914531111</t>
  </si>
  <si>
    <t xml:space="preserve">Montáž konzol nebo nástavců pro osazení dopravních značek  velikosti do 1 m2 na sloupek</t>
  </si>
  <si>
    <t>437606585</t>
  </si>
  <si>
    <t xml:space="preserve">Poznámka k souboru cen:_x000d_
1. V ceně nejsou započteny náklady na: a) dodání konzol nebo nástavců, tyto se oceňují ve specifikaci, b) ochranné nátěry nástavce, tyto se oceňují příslušnými cenami katalogu 800-783 Nátěry. </t>
  </si>
  <si>
    <t>38</t>
  </si>
  <si>
    <t>40445225</t>
  </si>
  <si>
    <t>sloupek pro dopravní značku Zn D 60mm v 3,5m</t>
  </si>
  <si>
    <t>1274911233</t>
  </si>
  <si>
    <t>39</t>
  </si>
  <si>
    <t>40445240</t>
  </si>
  <si>
    <t>patka pro sloupek Al D 60mm</t>
  </si>
  <si>
    <t>-1962825181</t>
  </si>
  <si>
    <t>40</t>
  </si>
  <si>
    <t>40445256</t>
  </si>
  <si>
    <t>svorka upínací na sloupek dopravní značky D 60mm</t>
  </si>
  <si>
    <t>173468409</t>
  </si>
  <si>
    <t>41</t>
  </si>
  <si>
    <t>40445253</t>
  </si>
  <si>
    <t>víčko plastové na sloupek D 60mm</t>
  </si>
  <si>
    <t>239696067</t>
  </si>
  <si>
    <t>42</t>
  </si>
  <si>
    <t>915211111</t>
  </si>
  <si>
    <t xml:space="preserve">Vodorovné dopravní značení stříkaným plastem  dělící čára šířky 125 mm souvislá bílá základní</t>
  </si>
  <si>
    <t>-1911086094</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</si>
  <si>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</si>
  <si>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"V4 0,125" 46+75+129</t>
  </si>
  <si>
    <t>43</t>
  </si>
  <si>
    <t>915221121</t>
  </si>
  <si>
    <t xml:space="preserve">Vodorovné dopravní značení stříkaným plastem  vodící čára bílá šířky 250 mm přerušovaná základní</t>
  </si>
  <si>
    <t>1176353797</t>
  </si>
  <si>
    <t>"V2b 1,5/1,5/0,25" 19</t>
  </si>
  <si>
    <t>44</t>
  </si>
  <si>
    <t>915611111</t>
  </si>
  <si>
    <t xml:space="preserve">Předznačení pro vodorovné značení  stříkané barvou nebo prováděné z nátěrových hmot liniové dělicí čáry, vodicí proužky</t>
  </si>
  <si>
    <t>1123107559</t>
  </si>
  <si>
    <t xml:space="preserve">Poznámka k souboru cen:_x000d_
1. Množství měrných jednotek se určuje: a) pro cenu -1111 v m délky dělicí čáry nebo vodícího proužku (včetně mezer), b) pro cenu -1112 v m2 natírané nebo stříkané plochy. </t>
  </si>
  <si>
    <t>250+19</t>
  </si>
  <si>
    <t>45</t>
  </si>
  <si>
    <t>916111123</t>
  </si>
  <si>
    <t xml:space="preserve">Osazení silniční obruby z dlažebních kostek v jedné řadě  s ložem tl. přes 50 do 100 mm, s vyplněním a zatřením spár cementovou maltou z drobných kostek s boční opěrou z betonu prostého tř. C 12/15, do lože z betonu prostého téže značky</t>
  </si>
  <si>
    <t>1898180879</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</si>
  <si>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</si>
  <si>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"Přídlažba" 45+76+128</t>
  </si>
  <si>
    <t>46</t>
  </si>
  <si>
    <t>59245020</t>
  </si>
  <si>
    <t>dlažba tvar obdélník betonová 200x100x80mm přírodní</t>
  </si>
  <si>
    <t>171514073</t>
  </si>
  <si>
    <t>249*0,1</t>
  </si>
  <si>
    <t>47</t>
  </si>
  <si>
    <t>916131213</t>
  </si>
  <si>
    <t>Osazení silničního obrubníku betonového se zřízením lože, s vyplněním a zatřením spár cementovou maltou stojatého s boční opěrou z betonu prostého, do lože z betonu prostého</t>
  </si>
  <si>
    <t>-1098600576</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</si>
  <si>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</si>
  <si>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45+128-15,5-6</t>
  </si>
  <si>
    <t>48</t>
  </si>
  <si>
    <t>59217031</t>
  </si>
  <si>
    <t>obrubník betonový silniční 1000x150x250mm</t>
  </si>
  <si>
    <t>-1503366751</t>
  </si>
  <si>
    <t>49</t>
  </si>
  <si>
    <t>919122121</t>
  </si>
  <si>
    <t xml:space="preserve">Utěsnění dilatačních spár zálivkou za tepla  v cementobetonovém nebo živičném krytu včetně adhezního nátěru s těsnicím profilem pod zálivkou, pro komůrky šířky 15 mm, hloubky 25 mm</t>
  </si>
  <si>
    <t>972807621</t>
  </si>
  <si>
    <t xml:space="preserve">Poznámka k souboru cen:_x000d_
1. V cenách jsou započteny i náklady na vyčištění spár před těsněním a zalitím a náklady na impregnaci, těsnění a zalití spár včetně dodání hmot. </t>
  </si>
  <si>
    <t>50</t>
  </si>
  <si>
    <t>919411121</t>
  </si>
  <si>
    <t xml:space="preserve">Čelo propustku  včetně římsy z betonu prostého bez zvláštních nároků na prostředí, pro propustek z trub DN 600 až 800 mm</t>
  </si>
  <si>
    <t>319333718</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</si>
  <si>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</si>
  <si>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51</t>
  </si>
  <si>
    <t>919521140</t>
  </si>
  <si>
    <t xml:space="preserve">Zřízení silničního propustku z trub betonových nebo železobetonových  DN 600 mm</t>
  </si>
  <si>
    <t>-121300454</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</si>
  <si>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</si>
  <si>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"Prodloužení propustku DN600" 4</t>
  </si>
  <si>
    <t>52</t>
  </si>
  <si>
    <t>59222001</t>
  </si>
  <si>
    <t>trouba ŽB hrdlová DN 600</t>
  </si>
  <si>
    <t>-623485453</t>
  </si>
  <si>
    <t>53</t>
  </si>
  <si>
    <t>919535555</t>
  </si>
  <si>
    <t xml:space="preserve">Obetonování trubního propustku  betonem prostým bez zvýšených nároků na prostředí tř. C 12/15</t>
  </si>
  <si>
    <t>-231386048</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</si>
  <si>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</si>
  <si>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5*0,5*0,1*4</t>
  </si>
  <si>
    <t>54</t>
  </si>
  <si>
    <t>919731121</t>
  </si>
  <si>
    <t xml:space="preserve">Zarovnání styčné plochy podkladu nebo krytu podél vybourané části komunikace nebo zpevněné plochy  živičné tl. do 50 mm</t>
  </si>
  <si>
    <t>1903404276</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</si>
  <si>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</si>
  <si>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55</t>
  </si>
  <si>
    <t>919735114</t>
  </si>
  <si>
    <t xml:space="preserve">Řezání stávajícího živičného krytu nebo podkladu  hloubky přes 150 do 200 mm</t>
  </si>
  <si>
    <t>-1886513674</t>
  </si>
  <si>
    <t xml:space="preserve">Poznámka k souboru cen:_x000d_
1. V cenách jsou započteny i náklady na spotřebu vody. </t>
  </si>
  <si>
    <t>56</t>
  </si>
  <si>
    <t>962051111</t>
  </si>
  <si>
    <t>Bourání mostních konstrukcí zdiva a pilířů ze železového betonu</t>
  </si>
  <si>
    <t>-57274626</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</si>
  <si>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</si>
  <si>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"Původní čelo prodlouženého propustku" 2*1,5*0,3</t>
  </si>
  <si>
    <t>997</t>
  </si>
  <si>
    <t>Přesun sutě</t>
  </si>
  <si>
    <t>57</t>
  </si>
  <si>
    <t>997221551</t>
  </si>
  <si>
    <t xml:space="preserve">Vodorovná doprava suti  bez naložení, ale se složením a s hrubým urovnáním ze sypkých materiálů, na vzdálenost do 1 km</t>
  </si>
  <si>
    <t>2142446751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</si>
  <si>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</si>
  <si>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"podkladní vrstvy" 895*0,3*1,9</t>
  </si>
  <si>
    <t>58</t>
  </si>
  <si>
    <t>997221559</t>
  </si>
  <si>
    <t xml:space="preserve">Vodorovná doprava suti  bez naložení, ale se složením a s hrubým urovnáním Příplatek k ceně za každý další i započatý 1 km přes 1 km</t>
  </si>
  <si>
    <t>-252446120</t>
  </si>
  <si>
    <t>510,15*14</t>
  </si>
  <si>
    <t>59</t>
  </si>
  <si>
    <t>997221561</t>
  </si>
  <si>
    <t xml:space="preserve">Vodorovná doprava suti  bez naložení, ale se složením a s hrubým urovnáním z kusových materiálů, na vzdálenost do 1 km</t>
  </si>
  <si>
    <t>630081280</t>
  </si>
  <si>
    <t>"Betonové čelo propustku" 2,16</t>
  </si>
  <si>
    <t>60</t>
  </si>
  <si>
    <t>997221569</t>
  </si>
  <si>
    <t>1344342148</t>
  </si>
  <si>
    <t>2,16*14</t>
  </si>
  <si>
    <t>61</t>
  </si>
  <si>
    <t>997221625</t>
  </si>
  <si>
    <t>Poplatek za uložení stavebního odpadu na skládce (skládkovné) z armovaného betonu zatříděného do Katalogu odpadů pod kódem 17 01 01</t>
  </si>
  <si>
    <t>-1237026945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</si>
  <si>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</si>
  <si>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62</t>
  </si>
  <si>
    <t>997221655</t>
  </si>
  <si>
    <t>1975106005</t>
  </si>
  <si>
    <t>998</t>
  </si>
  <si>
    <t>Přesun hmot</t>
  </si>
  <si>
    <t>63</t>
  </si>
  <si>
    <t>998225111</t>
  </si>
  <si>
    <t xml:space="preserve">Přesun hmot pro komunikace s krytem z kameniva, monolitickým betonovým nebo živičným  dopravní vzdálenost do 200 m jakékoliv délky objektu</t>
  </si>
  <si>
    <t>1926902209</t>
  </si>
  <si>
    <t xml:space="preserve">Poznámka k souboru cen:_x000d_
1. Ceny lze použít i pro plochy letišť s krytem monolitickým betonovým nebo živičným. </t>
  </si>
  <si>
    <t>SO 110.1 - Chodník pro pěší podél SO 110 KOMUNIKACE v délce 60,0m</t>
  </si>
  <si>
    <t>-1423229661</t>
  </si>
  <si>
    <t>"Plocha původní komunikace v místě chodníku" 8,5+6+29+3</t>
  </si>
  <si>
    <t>1984680426</t>
  </si>
  <si>
    <t>"Plocha původní komunikace v místě chodníku - odkup na místě zhotovitelem" 8,5+6+29+3</t>
  </si>
  <si>
    <t>-1155329002</t>
  </si>
  <si>
    <t>(110+49+46+86*0,2)-(8,5+6+29+3)</t>
  </si>
  <si>
    <t>-3606937</t>
  </si>
  <si>
    <t>"Chodník" 110*0,29</t>
  </si>
  <si>
    <t>"Vjezd" 49*0,42</t>
  </si>
  <si>
    <t>"Odkop pro obruby" 86*0,2*0,35</t>
  </si>
  <si>
    <t>"Odpočet původní konstrukce" -(46,5*0,4)</t>
  </si>
  <si>
    <t>132351104</t>
  </si>
  <si>
    <t>Hloubení nezapažených rýh šířky do 800 mm strojně s urovnáním dna do předepsaného profilu a spádu v hornině třídy těžitelnosti II skupiny 4 přes 100 m3</t>
  </si>
  <si>
    <t>1536727379</t>
  </si>
  <si>
    <t>"Rýha propustků pod vjezdy" 10*0,6*0,6</t>
  </si>
  <si>
    <t>925570420</t>
  </si>
  <si>
    <t>"Odkopávky, rýhy"39,9+3,6</t>
  </si>
  <si>
    <t>"Ornice" 175,7*0,1-4,6</t>
  </si>
  <si>
    <t>"Zásyp"-2,7</t>
  </si>
  <si>
    <t>-1751372665</t>
  </si>
  <si>
    <t>53,77*5</t>
  </si>
  <si>
    <t>1300950197</t>
  </si>
  <si>
    <t>1207358746</t>
  </si>
  <si>
    <t>53,77*1,9</t>
  </si>
  <si>
    <t>174101101</t>
  </si>
  <si>
    <t>-1622728317</t>
  </si>
  <si>
    <t>"Přípojky UV" 10*(0,6*0,6-0,3*0,3)</t>
  </si>
  <si>
    <t>-1783136658</t>
  </si>
  <si>
    <t>1928777841</t>
  </si>
  <si>
    <t>"Chodník" 138-28</t>
  </si>
  <si>
    <t>"Vjezd" 28+12+9</t>
  </si>
  <si>
    <t>"v místě obruby" 86*0,2</t>
  </si>
  <si>
    <t>1707027958</t>
  </si>
  <si>
    <t>46*0,1</t>
  </si>
  <si>
    <t>-2020601515</t>
  </si>
  <si>
    <t>10+31+5</t>
  </si>
  <si>
    <t>-945325189</t>
  </si>
  <si>
    <t>46*0,0125</t>
  </si>
  <si>
    <t>1791465775</t>
  </si>
  <si>
    <t>564952111</t>
  </si>
  <si>
    <t xml:space="preserve">Podklad z mechanicky zpevněného kameniva MZK (minerální beton)  s rozprostřením a s hutněním, po zhutnění tl. 150 mm</t>
  </si>
  <si>
    <t>547105445</t>
  </si>
  <si>
    <t>564962111</t>
  </si>
  <si>
    <t xml:space="preserve">Podklad z mechanicky zpevněného kameniva MZK (minerální beton)  s rozprostřením a s hutněním, po zhutnění tl. 200 mm</t>
  </si>
  <si>
    <t>1287606029</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</si>
  <si>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</si>
  <si>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</si>
  <si>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1321412219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</si>
  <si>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</si>
  <si>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59245212</t>
  </si>
  <si>
    <t>dlažba zámková tvaru I 196x161x60mm přírodní</t>
  </si>
  <si>
    <t>-1252973789</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</si>
  <si>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</si>
  <si>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</si>
  <si>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-1824018579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</si>
  <si>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</si>
  <si>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59245213</t>
  </si>
  <si>
    <t>dlažba zámková tvaru I 196x161x80mm přírodní</t>
  </si>
  <si>
    <t>-1356277491</t>
  </si>
  <si>
    <t>-372751000</t>
  </si>
  <si>
    <t>"Rovný" 76</t>
  </si>
  <si>
    <t>"Nájezdový" 5+5+5,5</t>
  </si>
  <si>
    <t>"Přechodový" 3*2</t>
  </si>
  <si>
    <t>59217029</t>
  </si>
  <si>
    <t>obrubník betonový silniční nájezdový 1000x150x150mm</t>
  </si>
  <si>
    <t>-1998457256</t>
  </si>
  <si>
    <t>59217030</t>
  </si>
  <si>
    <t>obrubník betonový silniční přechodový 1000x150x150-250mm</t>
  </si>
  <si>
    <t>-762210763</t>
  </si>
  <si>
    <t>594779429</t>
  </si>
  <si>
    <t>916231213</t>
  </si>
  <si>
    <t>Osazení chodníkového obrubníku betonového se zřízením lože, s vyplněním a zatřením spár cementovou maltou stojatého s boční opěrou z betonu prostého, do lože z betonu prostého</t>
  </si>
  <si>
    <t>337251817</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</si>
  <si>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</si>
  <si>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5+4+15+62</t>
  </si>
  <si>
    <t>59217016</t>
  </si>
  <si>
    <t>obrubník betonový chodníkový 1000x80x250mm</t>
  </si>
  <si>
    <t>-1047660078</t>
  </si>
  <si>
    <t>919411111</t>
  </si>
  <si>
    <t xml:space="preserve">Čelo propustku  včetně římsy z betonu prostého bez zvláštních nároků na prostředí, pro propustek z trub DN 300 až 500 mm</t>
  </si>
  <si>
    <t>-219050796</t>
  </si>
  <si>
    <t>919521110</t>
  </si>
  <si>
    <t xml:space="preserve">Zřízení silničního propustku z trub betonových nebo železobetonových  DN 300 mm</t>
  </si>
  <si>
    <t>-1589680161</t>
  </si>
  <si>
    <t>59223020</t>
  </si>
  <si>
    <t>trouba betonová hrdlová DN 300</t>
  </si>
  <si>
    <t>-1856747900</t>
  </si>
  <si>
    <t>1315574861</t>
  </si>
  <si>
    <t>10*0,2*0,1*4</t>
  </si>
  <si>
    <t>-140036427</t>
  </si>
  <si>
    <t>"podkladní vrstvy" 46,5*0,1*1,9</t>
  </si>
  <si>
    <t>-536736129</t>
  </si>
  <si>
    <t>8,835*14</t>
  </si>
  <si>
    <t>-1951413923</t>
  </si>
  <si>
    <t>998223011</t>
  </si>
  <si>
    <t xml:space="preserve">Přesun hmot pro pozemní komunikace s krytem dlážděným  dopravní vzdálenost do 200 m jakékoliv délky objektu</t>
  </si>
  <si>
    <t>730421891</t>
  </si>
  <si>
    <t>SO 120 - Komunikace</t>
  </si>
  <si>
    <t>113106186</t>
  </si>
  <si>
    <t>Rozebrání dlažeb a dílců vozovek a ploch s přemístěním hmot na skládku na vzdálenost do 3 m nebo s naložením na dopravní prostředek, s jakoukoliv výplní spár strojně plochy jednotlivě do 50 m2 z drobných kostek nebo odseků s ložem ze živice</t>
  </si>
  <si>
    <t>1474037579</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</si>
  <si>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</si>
  <si>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"Původní žlab z dlažebních kostek" 36*0,5</t>
  </si>
  <si>
    <t>"Plocha původní komunikace" 1251+1093+1667+899+797+439+175+46+75</t>
  </si>
  <si>
    <t>113154364</t>
  </si>
  <si>
    <t xml:space="preserve">Frézování živičného podkladu nebo krytu  s naložením na dopravní prostředek plochy přes 1 000 do 10 000 m2 s překážkami v trase pruhu šířky přes 1 m do 2 m, tloušťky vrstvy 100 mm</t>
  </si>
  <si>
    <t>1407890813</t>
  </si>
  <si>
    <t>"Plocha původní komunikace - odkup na místě zhotovitelem" 1251+1093+1667+899+797+439+175+46+75</t>
  </si>
  <si>
    <t>113202111</t>
  </si>
  <si>
    <t xml:space="preserve">Vytrhání obrub  s vybouráním lože, s přemístěním hmot na skládku na vzdálenost do 3 m nebo s naložením na dopravní prostředek z krajníků nebo obrubníků stojatých</t>
  </si>
  <si>
    <t>-1670914352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</si>
  <si>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</si>
  <si>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28+150+29+42+89+66</t>
  </si>
  <si>
    <t>(5737+152+40+29+707+2301*0,3+2266*0,1)-(6442+18)</t>
  </si>
  <si>
    <t>122452206</t>
  </si>
  <si>
    <t>Odkopávky a prokopávky nezapažené pro silnice a dálnice strojně v hornině třídy těžitelnosti II přes 1 000 do 5 000 m3</t>
  </si>
  <si>
    <t>-2051263146</t>
  </si>
  <si>
    <t>"Odkop pro konstrukci vozovka" (5737-80)*0,48</t>
  </si>
  <si>
    <t>"Odkop pro konstrukci zastávka" 80*0,54</t>
  </si>
  <si>
    <t>"Odkop pro konstrukci Křižovatka dlažba" 152*0,48</t>
  </si>
  <si>
    <t>"Odkop pro konstrukci Slepecká v místě odbočky komunikace" 40*0,48</t>
  </si>
  <si>
    <t>"Odkop pro konstukci ostrůvek" 29*0,48</t>
  </si>
  <si>
    <t>"Odkop pro obruby" 2301*0,3*0,48+2266*0,1*0,48</t>
  </si>
  <si>
    <t>"Sanace - poze se souhlasem TDI"(5737+152+40)*0,5+2301*0,3*0,5+2266*0,1*0,5+2301*0,2*0,5</t>
  </si>
  <si>
    <t>"Odpočet původní konstrukce" -(6442*0,4+18*0,15)</t>
  </si>
  <si>
    <t>692381328</t>
  </si>
  <si>
    <t>"Rýha trativod" 1127*0,5*0,4</t>
  </si>
  <si>
    <t>"Odkopávky, rýhy" 4378,302+225,4</t>
  </si>
  <si>
    <t>"Přebytečná ornice" 1121,9*0,1-70,7</t>
  </si>
  <si>
    <t>4645,192*5</t>
  </si>
  <si>
    <t>"Sanace - poze se souhlasem TDI"(5737+152+40)*0,6+2301*0,3*0,6+2266*0,1*0,6+2301*0,2*0,6</t>
  </si>
  <si>
    <t>4383,66*1,9</t>
  </si>
  <si>
    <t>4645,192*1,9</t>
  </si>
  <si>
    <t>"Vozovka" 6048-671+62+91+28+86+48+34+11-80</t>
  </si>
  <si>
    <t>"Zastávka" 40+40</t>
  </si>
  <si>
    <t>"Křižovatka dlažba" 42+110</t>
  </si>
  <si>
    <t>"Slepecká dlažba v místě odbočky komunikace" 8,4+9,4+4+9,2+9</t>
  </si>
  <si>
    <t>"Ostrůvek" 29</t>
  </si>
  <si>
    <t>"V místě obruby" 2301*0,3+2266*0,1</t>
  </si>
  <si>
    <t>707*0,1</t>
  </si>
  <si>
    <t>20+23+57+22+12+8+11+16+8+4+52+17+15+5+14+21+22+12+18+18+5+11+15+4+23+75+63+78+58</t>
  </si>
  <si>
    <t>707*0,0125</t>
  </si>
  <si>
    <t>1127*2</t>
  </si>
  <si>
    <t>996+30+10+18+40+18+15</t>
  </si>
  <si>
    <t>"Filtrační vrstva trativod" 1127*0,5*0,4</t>
  </si>
  <si>
    <t>1945973037</t>
  </si>
  <si>
    <t>"Vozovka" 5657*3</t>
  </si>
  <si>
    <t>581141113</t>
  </si>
  <si>
    <t xml:space="preserve">Kryt cementobetonový silničních komunikací  skupiny CB I tl. 240 mm</t>
  </si>
  <si>
    <t>1618432304</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</si>
  <si>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</si>
  <si>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-1422048200</t>
  </si>
  <si>
    <t>59245226</t>
  </si>
  <si>
    <t>dlažba tvar obdélník betonová pro nevidomé 200x100x80mm barevná</t>
  </si>
  <si>
    <t>87147291</t>
  </si>
  <si>
    <t>38832109</t>
  </si>
  <si>
    <t>152+29</t>
  </si>
  <si>
    <t>"IJ4c"2</t>
  </si>
  <si>
    <t>"C4a"2</t>
  </si>
  <si>
    <t>"Z4b"2</t>
  </si>
  <si>
    <t>40445619</t>
  </si>
  <si>
    <t>zákazové, příkazové dopravní značky B1-B34, C1-15 500mm</t>
  </si>
  <si>
    <t>244710107</t>
  </si>
  <si>
    <t>40445642</t>
  </si>
  <si>
    <t>informativní značky směrové Z4 250x1000mm</t>
  </si>
  <si>
    <t>-974282632</t>
  </si>
  <si>
    <t>40445643</t>
  </si>
  <si>
    <t>informativní značky jiné IJ1-IJ3, IJ4c-IJ16 500x700mm</t>
  </si>
  <si>
    <t>13838773</t>
  </si>
  <si>
    <t>5026286</t>
  </si>
  <si>
    <t>"V1a 0,125" 25+25</t>
  </si>
  <si>
    <t>"V4 0,125" 969+18+162+221+90+163+125+159+37</t>
  </si>
  <si>
    <t>-2001846932</t>
  </si>
  <si>
    <t>"V2b 1,5/1,5/0,25" 11+22+15+16+6+31</t>
  </si>
  <si>
    <t>915231112</t>
  </si>
  <si>
    <t xml:space="preserve">Vodorovné dopravní značení stříkaným plastem  přechody pro chodce, šipky, symboly nápisy bílé retroreflexní</t>
  </si>
  <si>
    <t>670661076</t>
  </si>
  <si>
    <t>"V7a" 1,5*6</t>
  </si>
  <si>
    <t>"V11a" ((29+5+14)*0,25+(3+2+2,5)*0,25*2)*2</t>
  </si>
  <si>
    <t>168943016</t>
  </si>
  <si>
    <t>1994+101</t>
  </si>
  <si>
    <t>915621111</t>
  </si>
  <si>
    <t xml:space="preserve">Předznačení pro vodorovné značení  stříkané barvou nebo prováděné z nátěrových hmot plošné šipky, symboly, nápisy</t>
  </si>
  <si>
    <t>-932935472</t>
  </si>
  <si>
    <t>"Přídlažba" 992+23+1006+21+28+4+24+19+17+14+15+21+15+14+16+37</t>
  </si>
  <si>
    <t>2266*0,1</t>
  </si>
  <si>
    <t>"Rovný"1006+23+21+11+28+4+24+19+17+24+14+15+21+15+14+16+37-5,5-5-5-5-5-5-4-5,5-14-6-5,5-6,5-9-6-5-5-6-8-7-5-38-12-119</t>
  </si>
  <si>
    <t>"Nájezdový" 16+22+14+15+6+15+13+18</t>
  </si>
  <si>
    <t>-266290310</t>
  </si>
  <si>
    <t>"podkladní vrstvy" 6442*0,3*1,9</t>
  </si>
  <si>
    <t>64</t>
  </si>
  <si>
    <t>3671,94*14</t>
  </si>
  <si>
    <t>65</t>
  </si>
  <si>
    <t>400228515</t>
  </si>
  <si>
    <t>"Dlažby, obruby" 6,984+82,82</t>
  </si>
  <si>
    <t>66</t>
  </si>
  <si>
    <t>-1210474139</t>
  </si>
  <si>
    <t>89,804*14</t>
  </si>
  <si>
    <t>67</t>
  </si>
  <si>
    <t>997221615</t>
  </si>
  <si>
    <t>Poplatek za uložení stavebního odpadu na skládce (skládkovné) z prostého betonu zatříděného do Katalogu odpadů pod kódem 17 01 01</t>
  </si>
  <si>
    <t>-510606684</t>
  </si>
  <si>
    <t>68</t>
  </si>
  <si>
    <t>69</t>
  </si>
  <si>
    <t>SO 120.1 - Chodník pro pěší podél SO 120 KOMUNIKACE v délce 983,0m</t>
  </si>
  <si>
    <t>-1887999862</t>
  </si>
  <si>
    <t>1074992247</t>
  </si>
  <si>
    <t>113106133</t>
  </si>
  <si>
    <t>Rozebrání dlažeb komunikací pro pěší s přemístěním hmot na skládku na vzdálenost do 3 m nebo s naložením na dopravní prostředek s ložem z kameniva nebo živice a s jakoukoliv výplní spár strojně plochy jednotlivě do 50 m2 z kamenných dlaždic nebo desek</t>
  </si>
  <si>
    <t>1376445021</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</si>
  <si>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</si>
  <si>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"Plocha původní kamené dlažby" 5</t>
  </si>
  <si>
    <t>1051134163</t>
  </si>
  <si>
    <t>"Původní žlab z dlažebních kostek" (110+19+13+68+16+20+39+15+31+50-36)*0,5</t>
  </si>
  <si>
    <t>113106187</t>
  </si>
  <si>
    <t>Rozebrání dlažeb a dílců vozovek a ploch s přemístěním hmot na skládku na vzdálenost do 3 m nebo s naložením na dopravní prostředek, s jakoukoliv výplní spár strojně plochy jednotlivě do 50 m2 ze zámkové dlažby s ložem z kameniva</t>
  </si>
  <si>
    <t>-884051221</t>
  </si>
  <si>
    <t>15+45+48+68+16</t>
  </si>
  <si>
    <t>113106192</t>
  </si>
  <si>
    <t>Rozebrání dlažeb a dílců vozovek a ploch s přemístěním hmot na skládku na vzdálenost do 3 m nebo s naložením na dopravní prostředek, s jakoukoliv výplní spár strojně ze silničních dílců jakýchkoliv rozměrů, s ložem z kameniva nebo živice se spárami zalitými cementovou maltou</t>
  </si>
  <si>
    <t>1092307750</t>
  </si>
  <si>
    <t>"Původní panelové plochy" 32</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</si>
  <si>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</si>
  <si>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</si>
  <si>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1949121681</t>
  </si>
  <si>
    <t>"Původní štěrkové plochy tl.150mm" 15+15+38+190+133+58+37+87+221+41+48</t>
  </si>
  <si>
    <t>"Podklad pod původní bet. dlažbou" 15+45+48+68+16</t>
  </si>
  <si>
    <t>"Podklad pod původní betonovou plochou" 16+11+18+43</t>
  </si>
  <si>
    <t>"Podklad pod původní kamenou dlažbou" 5</t>
  </si>
  <si>
    <t>"Podklad pod původní panelovou plochou" 32</t>
  </si>
  <si>
    <t>496157109</t>
  </si>
  <si>
    <t>"Plocha původní komunikace v místě chodníku" 2+29+5+26+250+254+161+72+62+78+240+74</t>
  </si>
  <si>
    <t>113107330</t>
  </si>
  <si>
    <t>Odstranění podkladů nebo krytů strojně plochy jednotlivě do 50 m2 s přemístěním hmot na skládku na vzdálenost do 3 m nebo s naložením na dopravní prostředek z betonu prostého, o tl. vrstvy do 100 mm</t>
  </si>
  <si>
    <t>-1271345566</t>
  </si>
  <si>
    <t>"Původní betonové plochy" 16+11+18+43</t>
  </si>
  <si>
    <t>-1289749344</t>
  </si>
  <si>
    <t>"Plocha původní komunikace v místě chodníku - odkup na místě zhotovitelem" 2+29+5+26+250+254+161+72+62+78+240+74</t>
  </si>
  <si>
    <t>1108047503</t>
  </si>
  <si>
    <t>"Původní obruby" 35</t>
  </si>
  <si>
    <t>5530310</t>
  </si>
  <si>
    <t>(1416+1971+111,1+92+7,2+1086+1753*0,2)-(1253+192+883+88+5+32+345*0,5)</t>
  </si>
  <si>
    <t>1038803216</t>
  </si>
  <si>
    <t>"Parkovací stání" 92*0,47</t>
  </si>
  <si>
    <t>"Chodník" 1416*0,29</t>
  </si>
  <si>
    <t>"Vjezd" 1971*0,42</t>
  </si>
  <si>
    <t>"Varovné pásy"111,1*0,42</t>
  </si>
  <si>
    <t>"Kontrastní pás zastávka" 7,2*0,29</t>
  </si>
  <si>
    <t>"Odkop pro obruby" 1753*0,2*0,35</t>
  </si>
  <si>
    <t>"Odpočet původní konstrukce" -(1253*0,4+192*0,25+883*0,2+88*0,25+5*0,25+32*0,3)</t>
  </si>
  <si>
    <t>875354330</t>
  </si>
  <si>
    <t>"Rýha propustků pod vjezdy" 20*0,6*0,6</t>
  </si>
  <si>
    <t>-2091494588</t>
  </si>
  <si>
    <t>"Odkopávky, rýhy"694,51+7,2</t>
  </si>
  <si>
    <t>"Ornice" 2408,4*0,1-108,6</t>
  </si>
  <si>
    <t>"Zásyp" -5,4</t>
  </si>
  <si>
    <t>273817504</t>
  </si>
  <si>
    <t>828,55*5</t>
  </si>
  <si>
    <t>-937615155</t>
  </si>
  <si>
    <t>887670566</t>
  </si>
  <si>
    <t>828,55*1,9</t>
  </si>
  <si>
    <t>908360074</t>
  </si>
  <si>
    <t>"Přípojky UV" 20*(0,6*0,6-0,3*0,3)</t>
  </si>
  <si>
    <t>225799201</t>
  </si>
  <si>
    <t>1086</t>
  </si>
  <si>
    <t>-1631422078</t>
  </si>
  <si>
    <t>"Parkovací stání" 68+24</t>
  </si>
  <si>
    <t>"Chodník" 228+150+91+233+218+794+9+4+3+3+26+2-345</t>
  </si>
  <si>
    <t>"Vjezd" 66+31+300+184+58+51+65+57+41+32+30+30+32+54+87+66+99+50+9+2+7+11+6+10+15+13+18+14+8+9+9+10+20+32+14+7+6+8+10+5+20+115+15+7+7+31+54+43+47+56</t>
  </si>
  <si>
    <t>"Varovné pásy"2,3+2,4+2,5+2,6+2,4+2,4+3,5+3,5+1,1+2,4+1,9+2,8+2,8+3+2,6+2,5+3,8+2,7+2,4+3+2,5+2,5+4,7+2,5+4,5+2+5+2,6+2,5+2,7+2,6+2,5+3+5,1+2,9+10,9</t>
  </si>
  <si>
    <t>"Kontrastní pás zastávka" 3,6+3,6</t>
  </si>
  <si>
    <t>"v místě obruby" 1753*0,2</t>
  </si>
  <si>
    <t>-1096927093</t>
  </si>
  <si>
    <t>1086*0,1</t>
  </si>
  <si>
    <t>956266780</t>
  </si>
  <si>
    <t>148+42+68+100+79+8+7+7+32+8+14+35+21+22+12+20+15+11+11+12+8+14+13+20+20+6+10+24+26+11+10+35+2+5+14+2+10+47+20+20+5+20+50+22</t>
  </si>
  <si>
    <t>-1795621712</t>
  </si>
  <si>
    <t>1086*0,0125</t>
  </si>
  <si>
    <t>-1470386666</t>
  </si>
  <si>
    <t>"v místě obruby - pouze vjezdy (50%)" 1753*0,2*0,5</t>
  </si>
  <si>
    <t>-806887066</t>
  </si>
  <si>
    <t>1169902566</t>
  </si>
  <si>
    <t>-1876126785</t>
  </si>
  <si>
    <t>59245008</t>
  </si>
  <si>
    <t>dlažba tvar obdélník betonová 200x100x60mm barevná</t>
  </si>
  <si>
    <t>1335675304</t>
  </si>
  <si>
    <t>1550373832</t>
  </si>
  <si>
    <t>-261929452</t>
  </si>
  <si>
    <t>-1902192789</t>
  </si>
  <si>
    <t>-1470804416</t>
  </si>
  <si>
    <t>1971+92</t>
  </si>
  <si>
    <t>1188616216</t>
  </si>
  <si>
    <t>"IZ5a" 6</t>
  </si>
  <si>
    <t>"IZ5b" 6</t>
  </si>
  <si>
    <t>404452999R</t>
  </si>
  <si>
    <t>Dopravní značky IZ5a/IZ5b</t>
  </si>
  <si>
    <t>ks</t>
  </si>
  <si>
    <t>-1566395344</t>
  </si>
  <si>
    <t>1678740603</t>
  </si>
  <si>
    <t>-778747829</t>
  </si>
  <si>
    <t>1600390394</t>
  </si>
  <si>
    <t>573875241</t>
  </si>
  <si>
    <t>-852587281</t>
  </si>
  <si>
    <t>435839312</t>
  </si>
  <si>
    <t>916131113</t>
  </si>
  <si>
    <t>Osazení silničního obrubníku betonového se zřízením lože, s vyplněním a zatřením spár cementovou maltou ležatého s boční opěrou z betonu prostého, do lože z betonu prostého</t>
  </si>
  <si>
    <t>121320099</t>
  </si>
  <si>
    <t>"Zastávková obruba" 12*2</t>
  </si>
  <si>
    <t>592170999R</t>
  </si>
  <si>
    <t>Obrubník zastávkový HK 600/130-330/1000</t>
  </si>
  <si>
    <t>37271969</t>
  </si>
  <si>
    <t>65409594</t>
  </si>
  <si>
    <t>"Rovný" 992-203-(53-19)*2-12</t>
  </si>
  <si>
    <t>"Nájezdový" 10+6+6+5,5+5+6+25+11,5+14+15+10+6,5+5+8+5,5+5+5,5+6+5,5+6+4+10+11+11+5,5+15+10+4+5,5+14+6+5,5+6,5+9+6+10+6+8+7+5</t>
  </si>
  <si>
    <t>"Přechodový" 53*2</t>
  </si>
  <si>
    <t>-833327394</t>
  </si>
  <si>
    <t>362888425</t>
  </si>
  <si>
    <t>-163974348</t>
  </si>
  <si>
    <t>-725799709</t>
  </si>
  <si>
    <t>1398+30+27+44+25+21+21+30+20+19+3+8+5+37+6+2+2+3+9+2+3+14+16+8</t>
  </si>
  <si>
    <t>1472718170</t>
  </si>
  <si>
    <t>-2010931048</t>
  </si>
  <si>
    <t>-1577361227</t>
  </si>
  <si>
    <t>-1014612796</t>
  </si>
  <si>
    <t>1702543132</t>
  </si>
  <si>
    <t>20*0,2*0,1*4</t>
  </si>
  <si>
    <t>-1987327579</t>
  </si>
  <si>
    <t>"podkladní vrstvy" 1200*0,15*1,9+1253*0,3*1,9</t>
  </si>
  <si>
    <t>-1572770511</t>
  </si>
  <si>
    <t>1056,21*14</t>
  </si>
  <si>
    <t>1154959466</t>
  </si>
  <si>
    <t>"Dlažba kamen" 1,175+66,93</t>
  </si>
  <si>
    <t>"Dlažba beton" 56,64</t>
  </si>
  <si>
    <t>"Silniční dílce" 13,6</t>
  </si>
  <si>
    <t>"Obruby" 7,175</t>
  </si>
  <si>
    <t>"Betonové plochy" 88*0,1*2,5</t>
  </si>
  <si>
    <t>-495931856</t>
  </si>
  <si>
    <t>167,52*14</t>
  </si>
  <si>
    <t>2042315682</t>
  </si>
  <si>
    <t>1500171547</t>
  </si>
  <si>
    <t>"podkladní vrstvy" 1056,21</t>
  </si>
  <si>
    <t>1433036882</t>
  </si>
  <si>
    <t>SO 310 - Odvodnění komunikace (UV + přípojky)</t>
  </si>
  <si>
    <t xml:space="preserve">    8 - Trubní vedení</t>
  </si>
  <si>
    <t>132354202</t>
  </si>
  <si>
    <t>Hloubení zapažených rýh šířky přes 800 do 2 000 mm strojně s urovnáním dna do předepsaného profilu a spádu v hornině třídy těžitelnosti II skupiny 4 přes 20 do 50 m3</t>
  </si>
  <si>
    <t>1924610247</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</si>
  <si>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</si>
  <si>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"Přípojky UV" 150,2*1,1*1,15</t>
  </si>
  <si>
    <t>151101101</t>
  </si>
  <si>
    <t>Zřízení pažení a rozepření stěn rýh pro podzemní vedení příložné pro jakoukoliv mezerovitost, hloubky do 2 m</t>
  </si>
  <si>
    <t>-1262506919</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</si>
  <si>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</si>
  <si>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"Přípojky UV" 150,2*1,15*2</t>
  </si>
  <si>
    <t>151101111</t>
  </si>
  <si>
    <t>Odstranění pažení a rozepření stěn rýh pro podzemní vedení s uložením materiálu na vzdálenost do 3 m od kraje výkopu příložné, hloubky do 2 m</t>
  </si>
  <si>
    <t>-405173528</t>
  </si>
  <si>
    <t>-1026115951</t>
  </si>
  <si>
    <t>190,003-99,132</t>
  </si>
  <si>
    <t>-1962554106</t>
  </si>
  <si>
    <t>90,871*5</t>
  </si>
  <si>
    <t>-1715998421</t>
  </si>
  <si>
    <t>-1288037749</t>
  </si>
  <si>
    <t>90,871*1,9</t>
  </si>
  <si>
    <t>-1258219252</t>
  </si>
  <si>
    <t>"Přípojky UV" 150,2*1,1*0,6</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</si>
  <si>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</si>
  <si>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</si>
  <si>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1970090448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</si>
  <si>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</si>
  <si>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"Přípojka UV" 150,2*1,1*0,45</t>
  </si>
  <si>
    <t>583336740</t>
  </si>
  <si>
    <t>kamenivo těžené hrubé frakce 16/32</t>
  </si>
  <si>
    <t>1280795269</t>
  </si>
  <si>
    <t>74,349*1,9</t>
  </si>
  <si>
    <t>451573111</t>
  </si>
  <si>
    <t>Lože pod potrubí, stoky a drobné objekty v otevřeném výkopu z písku a štěrkopísku do 63 mm</t>
  </si>
  <si>
    <t>1337820855</t>
  </si>
  <si>
    <t xml:space="preserve">Poznámka k souboru cen:_x000d_
1. Ceny -1111 a -1192 lze použít i pro zřízení sběrných vrstev nad drenážními trubkami. 2. V cenách -5111 a -1192 jsou započteny i náklady na prohození výkopku získaného při zemních pracích. </t>
  </si>
  <si>
    <t>"Přípojka UV" 150,2*1,1*0,1</t>
  </si>
  <si>
    <t>Trubní vedení</t>
  </si>
  <si>
    <t>871313121</t>
  </si>
  <si>
    <t>Montáž kanalizačního potrubí z plastů z tvrdého PVC těsněných gumovým kroužkem v otevřeném výkopu ve sklonu do 20 % DN 160</t>
  </si>
  <si>
    <t>-359060569</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</si>
  <si>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</si>
  <si>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4+5+6+2,3+2,1+6,8+1,1+1,9+1,9+1,9+3,7+3,2+4,3+5+1,9+1,7+1,9+1,9+1,9+1,9+2,4+4,2+4+3,7+3,7+1,5+2,3+12+3,5+3,8+4+3,9+4+4+4+4+4,1+4,1+4,2+4,4+4,3+4</t>
  </si>
  <si>
    <t>28611164</t>
  </si>
  <si>
    <t>trubka kanalizační PVC DN 160x1000mm SN8</t>
  </si>
  <si>
    <t>41463558</t>
  </si>
  <si>
    <t>150,5*1,05</t>
  </si>
  <si>
    <t>877315211</t>
  </si>
  <si>
    <t xml:space="preserve">Montáž tvarovek na kanalizačním potrubí z trub z plastu  z tvrdého PVC nebo z polypropylenu v otevřeném výkopu jednoosých DN 160</t>
  </si>
  <si>
    <t>-673429132</t>
  </si>
  <si>
    <t xml:space="preserve">Poznámka k souboru cen:_x000d_
1. V cenách nejsou započteny náklady na dodání tvarovek. Tvarovky se oceňují ve ve specifikaci. </t>
  </si>
  <si>
    <t>42*2</t>
  </si>
  <si>
    <t>286113600</t>
  </si>
  <si>
    <t>koleno kanalizace PVC KG 160x30°</t>
  </si>
  <si>
    <t>-1476393177</t>
  </si>
  <si>
    <t>286113610</t>
  </si>
  <si>
    <t>koleno kanalizační PVC KG 160x45°</t>
  </si>
  <si>
    <t>1177151041</t>
  </si>
  <si>
    <t>877315221</t>
  </si>
  <si>
    <t xml:space="preserve">Montáž tvarovek na kanalizačním potrubí z trub z plastu  z tvrdého PVC nebo z polypropylenu v otevřeném výkopu dvouosých DN 160</t>
  </si>
  <si>
    <t>-416156304</t>
  </si>
  <si>
    <t>286113900</t>
  </si>
  <si>
    <t>odbočka kanalizační plastová s hrdlem KG 150/110/45°</t>
  </si>
  <si>
    <t>-1024846519</t>
  </si>
  <si>
    <t>879001009R</t>
  </si>
  <si>
    <t>Napojení uliční vpusti do stávající kanalizace</t>
  </si>
  <si>
    <t>1504956252</t>
  </si>
  <si>
    <t>895941111</t>
  </si>
  <si>
    <t xml:space="preserve">Zřízení vpusti kanalizační  uliční z betonových dílců typ UV-50 normální</t>
  </si>
  <si>
    <t>-892001688</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</si>
  <si>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</si>
  <si>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592238520</t>
  </si>
  <si>
    <t>dno pro uliční vpusť s kalovou prohlubní betonové 450x300x50mm</t>
  </si>
  <si>
    <t>-725561890</t>
  </si>
  <si>
    <t>592238540R</t>
  </si>
  <si>
    <t>skruž pro uliční vpusť s výtokovým otvorem PVC betonová 450x350x50mm, zápachový uzávěr</t>
  </si>
  <si>
    <t>-571627501</t>
  </si>
  <si>
    <t>592238560</t>
  </si>
  <si>
    <t>skruž pro uliční vpusť horní betonová 450x195x50mm</t>
  </si>
  <si>
    <t>968317126</t>
  </si>
  <si>
    <t>592238600</t>
  </si>
  <si>
    <t>skruž pro uliční vpusť středová betonová 450x195x50mm</t>
  </si>
  <si>
    <t>-1267066482</t>
  </si>
  <si>
    <t>592238640</t>
  </si>
  <si>
    <t>prstenec pro uliční vpusť vyrovnávací betonový 390x60x130mm</t>
  </si>
  <si>
    <t>-121980238</t>
  </si>
  <si>
    <t>592238740</t>
  </si>
  <si>
    <t>koš vysoký pro uliční vpusti žárově Pz plech pro rám 500/300mm</t>
  </si>
  <si>
    <t>1955471219</t>
  </si>
  <si>
    <t>899204112</t>
  </si>
  <si>
    <t>Osazení mříží litinových včetně rámů a košů na bahno pro třídu zatížení D400, E600</t>
  </si>
  <si>
    <t>-716343168</t>
  </si>
  <si>
    <t xml:space="preserve">Poznámka k souboru cen:_x000d_
1. V cenách nejsou započteny náklady na dodání mříží, rámů a košů na bahno; tyto náklady se oceňují ve specifikaci. </t>
  </si>
  <si>
    <t>592238780R</t>
  </si>
  <si>
    <t>mříž D400 Obrubníková typ RADBUZA</t>
  </si>
  <si>
    <t>-553247649</t>
  </si>
  <si>
    <t>89999001R</t>
  </si>
  <si>
    <t>Vybourání uliční vpusti vč odvozu a likvidace</t>
  </si>
  <si>
    <t>-750150999</t>
  </si>
  <si>
    <t>998276101</t>
  </si>
  <si>
    <t>Přesun hmot pro trubní vedení hloubené z trub z plastických hmot nebo sklolaminátových pro vodovody nebo kanalizace v otevřeném výkopu dopravní vzdálenost do 15 m</t>
  </si>
  <si>
    <t>-1616980241</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</si>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</sst>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4"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26</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28</v>
      </c>
      <c r="AO13" s="21"/>
      <c r="AP13" s="21"/>
      <c r="AQ13" s="21"/>
      <c r="AR13" s="19"/>
      <c r="BE13" s="30"/>
      <c r="BS13" s="16" t="s">
        <v>6</v>
      </c>
    </row>
    <row r="14">
      <c r="B14" s="20"/>
      <c r="C14" s="21"/>
      <c r="D14" s="21"/>
      <c r="E14" s="33" t="s">
        <v>28</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26</v>
      </c>
      <c r="AL14" s="21"/>
      <c r="AM14" s="21"/>
      <c r="AN14" s="33" t="s">
        <v>28</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26</v>
      </c>
      <c r="AL17" s="21"/>
      <c r="AM17" s="21"/>
      <c r="AN17" s="26" t="s">
        <v>1</v>
      </c>
      <c r="AO17" s="21"/>
      <c r="AP17" s="21"/>
      <c r="AQ17" s="21"/>
      <c r="AR17" s="19"/>
      <c r="BE17" s="30"/>
      <c r="BS17" s="16" t="s">
        <v>30</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26</v>
      </c>
      <c r="AL20" s="21"/>
      <c r="AM20" s="21"/>
      <c r="AN20" s="26" t="s">
        <v>1</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34</v>
      </c>
      <c r="M28" s="44"/>
      <c r="N28" s="44"/>
      <c r="O28" s="44"/>
      <c r="P28" s="44"/>
      <c r="Q28" s="39"/>
      <c r="R28" s="39"/>
      <c r="S28" s="39"/>
      <c r="T28" s="39"/>
      <c r="U28" s="39"/>
      <c r="V28" s="39"/>
      <c r="W28" s="44" t="s">
        <v>35</v>
      </c>
      <c r="X28" s="44"/>
      <c r="Y28" s="44"/>
      <c r="Z28" s="44"/>
      <c r="AA28" s="44"/>
      <c r="AB28" s="44"/>
      <c r="AC28" s="44"/>
      <c r="AD28" s="44"/>
      <c r="AE28" s="44"/>
      <c r="AF28" s="39"/>
      <c r="AG28" s="39"/>
      <c r="AH28" s="39"/>
      <c r="AI28" s="39"/>
      <c r="AJ28" s="39"/>
      <c r="AK28" s="44" t="s">
        <v>36</v>
      </c>
      <c r="AL28" s="44"/>
      <c r="AM28" s="44"/>
      <c r="AN28" s="44"/>
      <c r="AO28" s="44"/>
      <c r="AP28" s="39"/>
      <c r="AQ28" s="39"/>
      <c r="AR28" s="43"/>
      <c r="BE28" s="30"/>
    </row>
    <row r="29" s="3" customFormat="1" ht="14.4" customHeight="1">
      <c r="A29" s="3"/>
      <c r="B29" s="45"/>
      <c r="C29" s="46"/>
      <c r="D29" s="31" t="s">
        <v>37</v>
      </c>
      <c r="E29" s="46"/>
      <c r="F29" s="31" t="s">
        <v>38</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39</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40</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41</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42</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43</v>
      </c>
      <c r="E35" s="53"/>
      <c r="F35" s="53"/>
      <c r="G35" s="53"/>
      <c r="H35" s="53"/>
      <c r="I35" s="53"/>
      <c r="J35" s="53"/>
      <c r="K35" s="53"/>
      <c r="L35" s="53"/>
      <c r="M35" s="53"/>
      <c r="N35" s="53"/>
      <c r="O35" s="53"/>
      <c r="P35" s="53"/>
      <c r="Q35" s="53"/>
      <c r="R35" s="53"/>
      <c r="S35" s="53"/>
      <c r="T35" s="54" t="s">
        <v>44</v>
      </c>
      <c r="U35" s="53"/>
      <c r="V35" s="53"/>
      <c r="W35" s="53"/>
      <c r="X35" s="55" t="s">
        <v>45</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47</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48</v>
      </c>
      <c r="E60" s="41"/>
      <c r="F60" s="41"/>
      <c r="G60" s="41"/>
      <c r="H60" s="41"/>
      <c r="I60" s="41"/>
      <c r="J60" s="41"/>
      <c r="K60" s="41"/>
      <c r="L60" s="41"/>
      <c r="M60" s="41"/>
      <c r="N60" s="41"/>
      <c r="O60" s="41"/>
      <c r="P60" s="41"/>
      <c r="Q60" s="41"/>
      <c r="R60" s="41"/>
      <c r="S60" s="41"/>
      <c r="T60" s="41"/>
      <c r="U60" s="41"/>
      <c r="V60" s="63" t="s">
        <v>49</v>
      </c>
      <c r="W60" s="41"/>
      <c r="X60" s="41"/>
      <c r="Y60" s="41"/>
      <c r="Z60" s="41"/>
      <c r="AA60" s="41"/>
      <c r="AB60" s="41"/>
      <c r="AC60" s="41"/>
      <c r="AD60" s="41"/>
      <c r="AE60" s="41"/>
      <c r="AF60" s="41"/>
      <c r="AG60" s="41"/>
      <c r="AH60" s="63" t="s">
        <v>48</v>
      </c>
      <c r="AI60" s="41"/>
      <c r="AJ60" s="41"/>
      <c r="AK60" s="41"/>
      <c r="AL60" s="41"/>
      <c r="AM60" s="63" t="s">
        <v>49</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50</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51</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48</v>
      </c>
      <c r="E75" s="41"/>
      <c r="F75" s="41"/>
      <c r="G75" s="41"/>
      <c r="H75" s="41"/>
      <c r="I75" s="41"/>
      <c r="J75" s="41"/>
      <c r="K75" s="41"/>
      <c r="L75" s="41"/>
      <c r="M75" s="41"/>
      <c r="N75" s="41"/>
      <c r="O75" s="41"/>
      <c r="P75" s="41"/>
      <c r="Q75" s="41"/>
      <c r="R75" s="41"/>
      <c r="S75" s="41"/>
      <c r="T75" s="41"/>
      <c r="U75" s="41"/>
      <c r="V75" s="63" t="s">
        <v>49</v>
      </c>
      <c r="W75" s="41"/>
      <c r="X75" s="41"/>
      <c r="Y75" s="41"/>
      <c r="Z75" s="41"/>
      <c r="AA75" s="41"/>
      <c r="AB75" s="41"/>
      <c r="AC75" s="41"/>
      <c r="AD75" s="41"/>
      <c r="AE75" s="41"/>
      <c r="AF75" s="41"/>
      <c r="AG75" s="41"/>
      <c r="AH75" s="63" t="s">
        <v>48</v>
      </c>
      <c r="AI75" s="41"/>
      <c r="AJ75" s="41"/>
      <c r="AK75" s="41"/>
      <c r="AL75" s="41"/>
      <c r="AM75" s="63" t="s">
        <v>49</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52</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2616</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III/18047, III/18025 LOSINÁ - PRŮTAH, REKONSTRUKCE</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13. 2. 2020</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79" t="str">
        <f>IF(E17="","",E17)</f>
        <v xml:space="preserve"> </v>
      </c>
      <c r="AN89" s="70"/>
      <c r="AO89" s="70"/>
      <c r="AP89" s="70"/>
      <c r="AQ89" s="39"/>
      <c r="AR89" s="43"/>
      <c r="AS89" s="80" t="s">
        <v>53</v>
      </c>
      <c r="AT89" s="81"/>
      <c r="AU89" s="82"/>
      <c r="AV89" s="82"/>
      <c r="AW89" s="82"/>
      <c r="AX89" s="82"/>
      <c r="AY89" s="82"/>
      <c r="AZ89" s="82"/>
      <c r="BA89" s="82"/>
      <c r="BB89" s="82"/>
      <c r="BC89" s="82"/>
      <c r="BD89" s="83"/>
      <c r="BE89" s="37"/>
    </row>
    <row r="90" s="2" customFormat="1" ht="15.15" customHeight="1">
      <c r="A90" s="37"/>
      <c r="B90" s="38"/>
      <c r="C90" s="31" t="s">
        <v>27</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54</v>
      </c>
      <c r="D92" s="93"/>
      <c r="E92" s="93"/>
      <c r="F92" s="93"/>
      <c r="G92" s="93"/>
      <c r="H92" s="94"/>
      <c r="I92" s="95" t="s">
        <v>55</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56</v>
      </c>
      <c r="AH92" s="93"/>
      <c r="AI92" s="93"/>
      <c r="AJ92" s="93"/>
      <c r="AK92" s="93"/>
      <c r="AL92" s="93"/>
      <c r="AM92" s="93"/>
      <c r="AN92" s="95" t="s">
        <v>57</v>
      </c>
      <c r="AO92" s="93"/>
      <c r="AP92" s="97"/>
      <c r="AQ92" s="98" t="s">
        <v>58</v>
      </c>
      <c r="AR92" s="43"/>
      <c r="AS92" s="99" t="s">
        <v>59</v>
      </c>
      <c r="AT92" s="100" t="s">
        <v>60</v>
      </c>
      <c r="AU92" s="100" t="s">
        <v>61</v>
      </c>
      <c r="AV92" s="100" t="s">
        <v>62</v>
      </c>
      <c r="AW92" s="100" t="s">
        <v>63</v>
      </c>
      <c r="AX92" s="100" t="s">
        <v>64</v>
      </c>
      <c r="AY92" s="100" t="s">
        <v>65</v>
      </c>
      <c r="AZ92" s="100" t="s">
        <v>66</v>
      </c>
      <c r="BA92" s="100" t="s">
        <v>67</v>
      </c>
      <c r="BB92" s="100" t="s">
        <v>68</v>
      </c>
      <c r="BC92" s="100" t="s">
        <v>69</v>
      </c>
      <c r="BD92" s="101" t="s">
        <v>70</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ROUND(SUM(AG95:AG100),2)</f>
        <v>0</v>
      </c>
      <c r="AH94" s="108"/>
      <c r="AI94" s="108"/>
      <c r="AJ94" s="108"/>
      <c r="AK94" s="108"/>
      <c r="AL94" s="108"/>
      <c r="AM94" s="108"/>
      <c r="AN94" s="109">
        <f>SUM(AG94,AT94)</f>
        <v>0</v>
      </c>
      <c r="AO94" s="109"/>
      <c r="AP94" s="109"/>
      <c r="AQ94" s="110" t="s">
        <v>1</v>
      </c>
      <c r="AR94" s="111"/>
      <c r="AS94" s="112">
        <f>ROUND(SUM(AS95:AS100),2)</f>
        <v>0</v>
      </c>
      <c r="AT94" s="113">
        <f>ROUND(SUM(AV94:AW94),2)</f>
        <v>0</v>
      </c>
      <c r="AU94" s="114">
        <f>ROUND(SUM(AU95:AU100),5)</f>
        <v>0</v>
      </c>
      <c r="AV94" s="113">
        <f>ROUND(AZ94*L29,2)</f>
        <v>0</v>
      </c>
      <c r="AW94" s="113">
        <f>ROUND(BA94*L30,2)</f>
        <v>0</v>
      </c>
      <c r="AX94" s="113">
        <f>ROUND(BB94*L29,2)</f>
        <v>0</v>
      </c>
      <c r="AY94" s="113">
        <f>ROUND(BC94*L30,2)</f>
        <v>0</v>
      </c>
      <c r="AZ94" s="113">
        <f>ROUND(SUM(AZ95:AZ100),2)</f>
        <v>0</v>
      </c>
      <c r="BA94" s="113">
        <f>ROUND(SUM(BA95:BA100),2)</f>
        <v>0</v>
      </c>
      <c r="BB94" s="113">
        <f>ROUND(SUM(BB95:BB100),2)</f>
        <v>0</v>
      </c>
      <c r="BC94" s="113">
        <f>ROUND(SUM(BC95:BC100),2)</f>
        <v>0</v>
      </c>
      <c r="BD94" s="115">
        <f>ROUND(SUM(BD95:BD100),2)</f>
        <v>0</v>
      </c>
      <c r="BE94" s="6"/>
      <c r="BS94" s="116" t="s">
        <v>72</v>
      </c>
      <c r="BT94" s="116" t="s">
        <v>73</v>
      </c>
      <c r="BU94" s="117" t="s">
        <v>74</v>
      </c>
      <c r="BV94" s="116" t="s">
        <v>75</v>
      </c>
      <c r="BW94" s="116" t="s">
        <v>5</v>
      </c>
      <c r="BX94" s="116" t="s">
        <v>76</v>
      </c>
      <c r="CL94" s="116" t="s">
        <v>1</v>
      </c>
    </row>
    <row r="95" s="7" customFormat="1" ht="16.5" customHeight="1">
      <c r="A95" s="118" t="s">
        <v>77</v>
      </c>
      <c r="B95" s="119"/>
      <c r="C95" s="120"/>
      <c r="D95" s="121" t="s">
        <v>78</v>
      </c>
      <c r="E95" s="121"/>
      <c r="F95" s="121"/>
      <c r="G95" s="121"/>
      <c r="H95" s="121"/>
      <c r="I95" s="122"/>
      <c r="J95" s="121" t="s">
        <v>79</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'VRN - Vedlejší rozpočtové...'!J30</f>
        <v>0</v>
      </c>
      <c r="AH95" s="122"/>
      <c r="AI95" s="122"/>
      <c r="AJ95" s="122"/>
      <c r="AK95" s="122"/>
      <c r="AL95" s="122"/>
      <c r="AM95" s="122"/>
      <c r="AN95" s="123">
        <f>SUM(AG95,AT95)</f>
        <v>0</v>
      </c>
      <c r="AO95" s="122"/>
      <c r="AP95" s="122"/>
      <c r="AQ95" s="124" t="s">
        <v>80</v>
      </c>
      <c r="AR95" s="125"/>
      <c r="AS95" s="126">
        <v>0</v>
      </c>
      <c r="AT95" s="127">
        <f>ROUND(SUM(AV95:AW95),2)</f>
        <v>0</v>
      </c>
      <c r="AU95" s="128">
        <f>'VRN - Vedlejší rozpočtové...'!P120</f>
        <v>0</v>
      </c>
      <c r="AV95" s="127">
        <f>'VRN - Vedlejší rozpočtové...'!J33</f>
        <v>0</v>
      </c>
      <c r="AW95" s="127">
        <f>'VRN - Vedlejší rozpočtové...'!J34</f>
        <v>0</v>
      </c>
      <c r="AX95" s="127">
        <f>'VRN - Vedlejší rozpočtové...'!J35</f>
        <v>0</v>
      </c>
      <c r="AY95" s="127">
        <f>'VRN - Vedlejší rozpočtové...'!J36</f>
        <v>0</v>
      </c>
      <c r="AZ95" s="127">
        <f>'VRN - Vedlejší rozpočtové...'!F33</f>
        <v>0</v>
      </c>
      <c r="BA95" s="127">
        <f>'VRN - Vedlejší rozpočtové...'!F34</f>
        <v>0</v>
      </c>
      <c r="BB95" s="127">
        <f>'VRN - Vedlejší rozpočtové...'!F35</f>
        <v>0</v>
      </c>
      <c r="BC95" s="127">
        <f>'VRN - Vedlejší rozpočtové...'!F36</f>
        <v>0</v>
      </c>
      <c r="BD95" s="129">
        <f>'VRN - Vedlejší rozpočtové...'!F37</f>
        <v>0</v>
      </c>
      <c r="BE95" s="7"/>
      <c r="BT95" s="130" t="s">
        <v>81</v>
      </c>
      <c r="BV95" s="130" t="s">
        <v>75</v>
      </c>
      <c r="BW95" s="130" t="s">
        <v>82</v>
      </c>
      <c r="BX95" s="130" t="s">
        <v>5</v>
      </c>
      <c r="CL95" s="130" t="s">
        <v>1</v>
      </c>
      <c r="CM95" s="130" t="s">
        <v>83</v>
      </c>
    </row>
    <row r="96" s="7" customFormat="1" ht="16.5" customHeight="1">
      <c r="A96" s="118" t="s">
        <v>77</v>
      </c>
      <c r="B96" s="119"/>
      <c r="C96" s="120"/>
      <c r="D96" s="121" t="s">
        <v>84</v>
      </c>
      <c r="E96" s="121"/>
      <c r="F96" s="121"/>
      <c r="G96" s="121"/>
      <c r="H96" s="121"/>
      <c r="I96" s="122"/>
      <c r="J96" s="121" t="s">
        <v>85</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'SO 110 - Komunikace'!J30</f>
        <v>0</v>
      </c>
      <c r="AH96" s="122"/>
      <c r="AI96" s="122"/>
      <c r="AJ96" s="122"/>
      <c r="AK96" s="122"/>
      <c r="AL96" s="122"/>
      <c r="AM96" s="122"/>
      <c r="AN96" s="123">
        <f>SUM(AG96,AT96)</f>
        <v>0</v>
      </c>
      <c r="AO96" s="122"/>
      <c r="AP96" s="122"/>
      <c r="AQ96" s="124" t="s">
        <v>80</v>
      </c>
      <c r="AR96" s="125"/>
      <c r="AS96" s="126">
        <v>0</v>
      </c>
      <c r="AT96" s="127">
        <f>ROUND(SUM(AV96:AW96),2)</f>
        <v>0</v>
      </c>
      <c r="AU96" s="128">
        <f>'SO 110 - Komunikace'!P124</f>
        <v>0</v>
      </c>
      <c r="AV96" s="127">
        <f>'SO 110 - Komunikace'!J33</f>
        <v>0</v>
      </c>
      <c r="AW96" s="127">
        <f>'SO 110 - Komunikace'!J34</f>
        <v>0</v>
      </c>
      <c r="AX96" s="127">
        <f>'SO 110 - Komunikace'!J35</f>
        <v>0</v>
      </c>
      <c r="AY96" s="127">
        <f>'SO 110 - Komunikace'!J36</f>
        <v>0</v>
      </c>
      <c r="AZ96" s="127">
        <f>'SO 110 - Komunikace'!F33</f>
        <v>0</v>
      </c>
      <c r="BA96" s="127">
        <f>'SO 110 - Komunikace'!F34</f>
        <v>0</v>
      </c>
      <c r="BB96" s="127">
        <f>'SO 110 - Komunikace'!F35</f>
        <v>0</v>
      </c>
      <c r="BC96" s="127">
        <f>'SO 110 - Komunikace'!F36</f>
        <v>0</v>
      </c>
      <c r="BD96" s="129">
        <f>'SO 110 - Komunikace'!F37</f>
        <v>0</v>
      </c>
      <c r="BE96" s="7"/>
      <c r="BT96" s="130" t="s">
        <v>81</v>
      </c>
      <c r="BV96" s="130" t="s">
        <v>75</v>
      </c>
      <c r="BW96" s="130" t="s">
        <v>86</v>
      </c>
      <c r="BX96" s="130" t="s">
        <v>5</v>
      </c>
      <c r="CL96" s="130" t="s">
        <v>1</v>
      </c>
      <c r="CM96" s="130" t="s">
        <v>83</v>
      </c>
    </row>
    <row r="97" s="7" customFormat="1" ht="24.75" customHeight="1">
      <c r="A97" s="118" t="s">
        <v>77</v>
      </c>
      <c r="B97" s="119"/>
      <c r="C97" s="120"/>
      <c r="D97" s="121" t="s">
        <v>87</v>
      </c>
      <c r="E97" s="121"/>
      <c r="F97" s="121"/>
      <c r="G97" s="121"/>
      <c r="H97" s="121"/>
      <c r="I97" s="122"/>
      <c r="J97" s="121" t="s">
        <v>88</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'SO 110.1 - Chodník pro pě...'!J30</f>
        <v>0</v>
      </c>
      <c r="AH97" s="122"/>
      <c r="AI97" s="122"/>
      <c r="AJ97" s="122"/>
      <c r="AK97" s="122"/>
      <c r="AL97" s="122"/>
      <c r="AM97" s="122"/>
      <c r="AN97" s="123">
        <f>SUM(AG97,AT97)</f>
        <v>0</v>
      </c>
      <c r="AO97" s="122"/>
      <c r="AP97" s="122"/>
      <c r="AQ97" s="124" t="s">
        <v>80</v>
      </c>
      <c r="AR97" s="125"/>
      <c r="AS97" s="126">
        <v>0</v>
      </c>
      <c r="AT97" s="127">
        <f>ROUND(SUM(AV97:AW97),2)</f>
        <v>0</v>
      </c>
      <c r="AU97" s="128">
        <f>'SO 110.1 - Chodník pro pě...'!P122</f>
        <v>0</v>
      </c>
      <c r="AV97" s="127">
        <f>'SO 110.1 - Chodník pro pě...'!J33</f>
        <v>0</v>
      </c>
      <c r="AW97" s="127">
        <f>'SO 110.1 - Chodník pro pě...'!J34</f>
        <v>0</v>
      </c>
      <c r="AX97" s="127">
        <f>'SO 110.1 - Chodník pro pě...'!J35</f>
        <v>0</v>
      </c>
      <c r="AY97" s="127">
        <f>'SO 110.1 - Chodník pro pě...'!J36</f>
        <v>0</v>
      </c>
      <c r="AZ97" s="127">
        <f>'SO 110.1 - Chodník pro pě...'!F33</f>
        <v>0</v>
      </c>
      <c r="BA97" s="127">
        <f>'SO 110.1 - Chodník pro pě...'!F34</f>
        <v>0</v>
      </c>
      <c r="BB97" s="127">
        <f>'SO 110.1 - Chodník pro pě...'!F35</f>
        <v>0</v>
      </c>
      <c r="BC97" s="127">
        <f>'SO 110.1 - Chodník pro pě...'!F36</f>
        <v>0</v>
      </c>
      <c r="BD97" s="129">
        <f>'SO 110.1 - Chodník pro pě...'!F37</f>
        <v>0</v>
      </c>
      <c r="BE97" s="7"/>
      <c r="BT97" s="130" t="s">
        <v>81</v>
      </c>
      <c r="BV97" s="130" t="s">
        <v>75</v>
      </c>
      <c r="BW97" s="130" t="s">
        <v>89</v>
      </c>
      <c r="BX97" s="130" t="s">
        <v>5</v>
      </c>
      <c r="CL97" s="130" t="s">
        <v>1</v>
      </c>
      <c r="CM97" s="130" t="s">
        <v>83</v>
      </c>
    </row>
    <row r="98" s="7" customFormat="1" ht="16.5" customHeight="1">
      <c r="A98" s="118" t="s">
        <v>77</v>
      </c>
      <c r="B98" s="119"/>
      <c r="C98" s="120"/>
      <c r="D98" s="121" t="s">
        <v>90</v>
      </c>
      <c r="E98" s="121"/>
      <c r="F98" s="121"/>
      <c r="G98" s="121"/>
      <c r="H98" s="121"/>
      <c r="I98" s="122"/>
      <c r="J98" s="121" t="s">
        <v>85</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'SO 120 - Komunikace'!J30</f>
        <v>0</v>
      </c>
      <c r="AH98" s="122"/>
      <c r="AI98" s="122"/>
      <c r="AJ98" s="122"/>
      <c r="AK98" s="122"/>
      <c r="AL98" s="122"/>
      <c r="AM98" s="122"/>
      <c r="AN98" s="123">
        <f>SUM(AG98,AT98)</f>
        <v>0</v>
      </c>
      <c r="AO98" s="122"/>
      <c r="AP98" s="122"/>
      <c r="AQ98" s="124" t="s">
        <v>80</v>
      </c>
      <c r="AR98" s="125"/>
      <c r="AS98" s="126">
        <v>0</v>
      </c>
      <c r="AT98" s="127">
        <f>ROUND(SUM(AV98:AW98),2)</f>
        <v>0</v>
      </c>
      <c r="AU98" s="128">
        <f>'SO 120 - Komunikace'!P124</f>
        <v>0</v>
      </c>
      <c r="AV98" s="127">
        <f>'SO 120 - Komunikace'!J33</f>
        <v>0</v>
      </c>
      <c r="AW98" s="127">
        <f>'SO 120 - Komunikace'!J34</f>
        <v>0</v>
      </c>
      <c r="AX98" s="127">
        <f>'SO 120 - Komunikace'!J35</f>
        <v>0</v>
      </c>
      <c r="AY98" s="127">
        <f>'SO 120 - Komunikace'!J36</f>
        <v>0</v>
      </c>
      <c r="AZ98" s="127">
        <f>'SO 120 - Komunikace'!F33</f>
        <v>0</v>
      </c>
      <c r="BA98" s="127">
        <f>'SO 120 - Komunikace'!F34</f>
        <v>0</v>
      </c>
      <c r="BB98" s="127">
        <f>'SO 120 - Komunikace'!F35</f>
        <v>0</v>
      </c>
      <c r="BC98" s="127">
        <f>'SO 120 - Komunikace'!F36</f>
        <v>0</v>
      </c>
      <c r="BD98" s="129">
        <f>'SO 120 - Komunikace'!F37</f>
        <v>0</v>
      </c>
      <c r="BE98" s="7"/>
      <c r="BT98" s="130" t="s">
        <v>81</v>
      </c>
      <c r="BV98" s="130" t="s">
        <v>75</v>
      </c>
      <c r="BW98" s="130" t="s">
        <v>91</v>
      </c>
      <c r="BX98" s="130" t="s">
        <v>5</v>
      </c>
      <c r="CL98" s="130" t="s">
        <v>1</v>
      </c>
      <c r="CM98" s="130" t="s">
        <v>83</v>
      </c>
    </row>
    <row r="99" s="7" customFormat="1" ht="24.75" customHeight="1">
      <c r="A99" s="118" t="s">
        <v>77</v>
      </c>
      <c r="B99" s="119"/>
      <c r="C99" s="120"/>
      <c r="D99" s="121" t="s">
        <v>92</v>
      </c>
      <c r="E99" s="121"/>
      <c r="F99" s="121"/>
      <c r="G99" s="121"/>
      <c r="H99" s="121"/>
      <c r="I99" s="122"/>
      <c r="J99" s="121" t="s">
        <v>93</v>
      </c>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3">
        <f>'SO 120.1 - Chodník pro pě...'!J30</f>
        <v>0</v>
      </c>
      <c r="AH99" s="122"/>
      <c r="AI99" s="122"/>
      <c r="AJ99" s="122"/>
      <c r="AK99" s="122"/>
      <c r="AL99" s="122"/>
      <c r="AM99" s="122"/>
      <c r="AN99" s="123">
        <f>SUM(AG99,AT99)</f>
        <v>0</v>
      </c>
      <c r="AO99" s="122"/>
      <c r="AP99" s="122"/>
      <c r="AQ99" s="124" t="s">
        <v>80</v>
      </c>
      <c r="AR99" s="125"/>
      <c r="AS99" s="126">
        <v>0</v>
      </c>
      <c r="AT99" s="127">
        <f>ROUND(SUM(AV99:AW99),2)</f>
        <v>0</v>
      </c>
      <c r="AU99" s="128">
        <f>'SO 120.1 - Chodník pro pě...'!P122</f>
        <v>0</v>
      </c>
      <c r="AV99" s="127">
        <f>'SO 120.1 - Chodník pro pě...'!J33</f>
        <v>0</v>
      </c>
      <c r="AW99" s="127">
        <f>'SO 120.1 - Chodník pro pě...'!J34</f>
        <v>0</v>
      </c>
      <c r="AX99" s="127">
        <f>'SO 120.1 - Chodník pro pě...'!J35</f>
        <v>0</v>
      </c>
      <c r="AY99" s="127">
        <f>'SO 120.1 - Chodník pro pě...'!J36</f>
        <v>0</v>
      </c>
      <c r="AZ99" s="127">
        <f>'SO 120.1 - Chodník pro pě...'!F33</f>
        <v>0</v>
      </c>
      <c r="BA99" s="127">
        <f>'SO 120.1 - Chodník pro pě...'!F34</f>
        <v>0</v>
      </c>
      <c r="BB99" s="127">
        <f>'SO 120.1 - Chodník pro pě...'!F35</f>
        <v>0</v>
      </c>
      <c r="BC99" s="127">
        <f>'SO 120.1 - Chodník pro pě...'!F36</f>
        <v>0</v>
      </c>
      <c r="BD99" s="129">
        <f>'SO 120.1 - Chodník pro pě...'!F37</f>
        <v>0</v>
      </c>
      <c r="BE99" s="7"/>
      <c r="BT99" s="130" t="s">
        <v>81</v>
      </c>
      <c r="BV99" s="130" t="s">
        <v>75</v>
      </c>
      <c r="BW99" s="130" t="s">
        <v>94</v>
      </c>
      <c r="BX99" s="130" t="s">
        <v>5</v>
      </c>
      <c r="CL99" s="130" t="s">
        <v>1</v>
      </c>
      <c r="CM99" s="130" t="s">
        <v>83</v>
      </c>
    </row>
    <row r="100" s="7" customFormat="1" ht="16.5" customHeight="1">
      <c r="A100" s="118" t="s">
        <v>77</v>
      </c>
      <c r="B100" s="119"/>
      <c r="C100" s="120"/>
      <c r="D100" s="121" t="s">
        <v>95</v>
      </c>
      <c r="E100" s="121"/>
      <c r="F100" s="121"/>
      <c r="G100" s="121"/>
      <c r="H100" s="121"/>
      <c r="I100" s="122"/>
      <c r="J100" s="121" t="s">
        <v>96</v>
      </c>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3">
        <f>'SO 310 - Odvodnění komuni...'!J30</f>
        <v>0</v>
      </c>
      <c r="AH100" s="122"/>
      <c r="AI100" s="122"/>
      <c r="AJ100" s="122"/>
      <c r="AK100" s="122"/>
      <c r="AL100" s="122"/>
      <c r="AM100" s="122"/>
      <c r="AN100" s="123">
        <f>SUM(AG100,AT100)</f>
        <v>0</v>
      </c>
      <c r="AO100" s="122"/>
      <c r="AP100" s="122"/>
      <c r="AQ100" s="124" t="s">
        <v>80</v>
      </c>
      <c r="AR100" s="125"/>
      <c r="AS100" s="131">
        <v>0</v>
      </c>
      <c r="AT100" s="132">
        <f>ROUND(SUM(AV100:AW100),2)</f>
        <v>0</v>
      </c>
      <c r="AU100" s="133">
        <f>'SO 310 - Odvodnění komuni...'!P121</f>
        <v>0</v>
      </c>
      <c r="AV100" s="132">
        <f>'SO 310 - Odvodnění komuni...'!J33</f>
        <v>0</v>
      </c>
      <c r="AW100" s="132">
        <f>'SO 310 - Odvodnění komuni...'!J34</f>
        <v>0</v>
      </c>
      <c r="AX100" s="132">
        <f>'SO 310 - Odvodnění komuni...'!J35</f>
        <v>0</v>
      </c>
      <c r="AY100" s="132">
        <f>'SO 310 - Odvodnění komuni...'!J36</f>
        <v>0</v>
      </c>
      <c r="AZ100" s="132">
        <f>'SO 310 - Odvodnění komuni...'!F33</f>
        <v>0</v>
      </c>
      <c r="BA100" s="132">
        <f>'SO 310 - Odvodnění komuni...'!F34</f>
        <v>0</v>
      </c>
      <c r="BB100" s="132">
        <f>'SO 310 - Odvodnění komuni...'!F35</f>
        <v>0</v>
      </c>
      <c r="BC100" s="132">
        <f>'SO 310 - Odvodnění komuni...'!F36</f>
        <v>0</v>
      </c>
      <c r="BD100" s="134">
        <f>'SO 310 - Odvodnění komuni...'!F37</f>
        <v>0</v>
      </c>
      <c r="BE100" s="7"/>
      <c r="BT100" s="130" t="s">
        <v>81</v>
      </c>
      <c r="BV100" s="130" t="s">
        <v>75</v>
      </c>
      <c r="BW100" s="130" t="s">
        <v>97</v>
      </c>
      <c r="BX100" s="130" t="s">
        <v>5</v>
      </c>
      <c r="CL100" s="130" t="s">
        <v>1</v>
      </c>
      <c r="CM100" s="130" t="s">
        <v>83</v>
      </c>
    </row>
    <row r="101" s="2" customFormat="1" ht="30" customHeight="1">
      <c r="A101" s="37"/>
      <c r="B101" s="38"/>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43"/>
      <c r="AS101" s="37"/>
      <c r="AT101" s="37"/>
      <c r="AU101" s="37"/>
      <c r="AV101" s="37"/>
      <c r="AW101" s="37"/>
      <c r="AX101" s="37"/>
      <c r="AY101" s="37"/>
      <c r="AZ101" s="37"/>
      <c r="BA101" s="37"/>
      <c r="BB101" s="37"/>
      <c r="BC101" s="37"/>
      <c r="BD101" s="37"/>
      <c r="BE101" s="37"/>
    </row>
    <row r="102" s="2" customFormat="1" ht="6.96" customHeight="1">
      <c r="A102" s="37"/>
      <c r="B102" s="65"/>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43"/>
      <c r="AS102" s="37"/>
      <c r="AT102" s="37"/>
      <c r="AU102" s="37"/>
      <c r="AV102" s="37"/>
      <c r="AW102" s="37"/>
      <c r="AX102" s="37"/>
      <c r="AY102" s="37"/>
      <c r="AZ102" s="37"/>
      <c r="BA102" s="37"/>
      <c r="BB102" s="37"/>
      <c r="BC102" s="37"/>
      <c r="BD102" s="37"/>
      <c r="BE102" s="37"/>
    </row>
  </sheetData>
  <sheetProtection sheet="1" formatColumns="0" formatRows="0" objects="1" scenarios="1" spinCount="100000" saltValue="hcg3wXKXjR46iuvY8xGWivncq903pE0fRQw/7PcIhevu2X1mF/OHegIpCq0mvjcQQHLaJLf/dHT7xCpo4fHKng==" hashValue="Yj1tOIh5+DqAQRlS+yzd2c6pYVTdxrrsXTIHFIBjab33Qhhk1Qeddg/M1ecZbCCBdAtrfW99F1k+y7fQ2gzRsg=="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VRN - Vedlejší rozpočtové...'!C2" display="/"/>
    <hyperlink ref="A96" location="'SO 110 - Komunikace'!C2" display="/"/>
    <hyperlink ref="A97" location="'SO 110.1 - Chodník pro pě...'!C2" display="/"/>
    <hyperlink ref="A98" location="'SO 120 - Komunikace'!C2" display="/"/>
    <hyperlink ref="A99" location="'SO 120.1 - Chodník pro pě...'!C2" display="/"/>
    <hyperlink ref="A100" location="'SO 310 - Odvodnění komuni...'!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82</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100</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ROUND((SUM(BE120:BE142)),  2)</f>
        <v>0</v>
      </c>
      <c r="G33" s="37"/>
      <c r="H33" s="37"/>
      <c r="I33" s="161">
        <v>0.20999999999999999</v>
      </c>
      <c r="J33" s="160">
        <f>ROUND(((SUM(BE120:BE142))*I33),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ROUND((SUM(BF120:BF142)),  2)</f>
        <v>0</v>
      </c>
      <c r="G34" s="37"/>
      <c r="H34" s="37"/>
      <c r="I34" s="161">
        <v>0.14999999999999999</v>
      </c>
      <c r="J34" s="160">
        <f>ROUND(((SUM(BF120:BF142))*I34),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ROUND((SUM(BG120:BG142)),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ROUND((SUM(BH120:BH142)),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ROUND((SUM(BI120:BI142)),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 xml:space="preserve">VRN - Vedlejší rozpočtové náklady </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J120</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106</v>
      </c>
      <c r="E97" s="195"/>
      <c r="F97" s="195"/>
      <c r="G97" s="195"/>
      <c r="H97" s="195"/>
      <c r="I97" s="196"/>
      <c r="J97" s="197">
        <f>J121</f>
        <v>0</v>
      </c>
      <c r="K97" s="193"/>
      <c r="L97" s="198"/>
      <c r="S97" s="9"/>
      <c r="T97" s="9"/>
      <c r="U97" s="9"/>
      <c r="V97" s="9"/>
      <c r="W97" s="9"/>
      <c r="X97" s="9"/>
      <c r="Y97" s="9"/>
      <c r="Z97" s="9"/>
      <c r="AA97" s="9"/>
      <c r="AB97" s="9"/>
      <c r="AC97" s="9"/>
      <c r="AD97" s="9"/>
      <c r="AE97" s="9"/>
    </row>
    <row r="98" s="10" customFormat="1" ht="19.92" customHeight="1">
      <c r="A98" s="10"/>
      <c r="B98" s="199"/>
      <c r="C98" s="200"/>
      <c r="D98" s="201" t="s">
        <v>107</v>
      </c>
      <c r="E98" s="202"/>
      <c r="F98" s="202"/>
      <c r="G98" s="202"/>
      <c r="H98" s="202"/>
      <c r="I98" s="203"/>
      <c r="J98" s="204">
        <f>J122</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108</v>
      </c>
      <c r="E99" s="202"/>
      <c r="F99" s="202"/>
      <c r="G99" s="202"/>
      <c r="H99" s="202"/>
      <c r="I99" s="203"/>
      <c r="J99" s="204">
        <f>J129</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109</v>
      </c>
      <c r="E100" s="202"/>
      <c r="F100" s="202"/>
      <c r="G100" s="202"/>
      <c r="H100" s="202"/>
      <c r="I100" s="203"/>
      <c r="J100" s="204">
        <f>J139</f>
        <v>0</v>
      </c>
      <c r="K100" s="200"/>
      <c r="L100" s="205"/>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143"/>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182"/>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185"/>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110</v>
      </c>
      <c r="D107" s="39"/>
      <c r="E107" s="39"/>
      <c r="F107" s="39"/>
      <c r="G107" s="39"/>
      <c r="H107" s="39"/>
      <c r="I107" s="143"/>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143"/>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86" t="str">
        <f>E7</f>
        <v>III/18047, III/18025 LOSINÁ - PRŮTAH, REKONSTRUKCE</v>
      </c>
      <c r="F110" s="31"/>
      <c r="G110" s="31"/>
      <c r="H110" s="31"/>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99</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 xml:space="preserve">VRN - Vedlejší rozpočtové náklady </v>
      </c>
      <c r="F112" s="39"/>
      <c r="G112" s="39"/>
      <c r="H112" s="39"/>
      <c r="I112" s="143"/>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 xml:space="preserve"> </v>
      </c>
      <c r="G114" s="39"/>
      <c r="H114" s="39"/>
      <c r="I114" s="146" t="s">
        <v>22</v>
      </c>
      <c r="J114" s="78" t="str">
        <f>IF(J12="","",J12)</f>
        <v>13. 2. 2020</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 xml:space="preserve"> </v>
      </c>
      <c r="G116" s="39"/>
      <c r="H116" s="39"/>
      <c r="I116" s="146" t="s">
        <v>29</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27</v>
      </c>
      <c r="D117" s="39"/>
      <c r="E117" s="39"/>
      <c r="F117" s="26" t="str">
        <f>IF(E18="","",E18)</f>
        <v>Vyplň údaj</v>
      </c>
      <c r="G117" s="39"/>
      <c r="H117" s="39"/>
      <c r="I117" s="146" t="s">
        <v>31</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143"/>
      <c r="J118" s="39"/>
      <c r="K118" s="39"/>
      <c r="L118" s="62"/>
      <c r="S118" s="37"/>
      <c r="T118" s="37"/>
      <c r="U118" s="37"/>
      <c r="V118" s="37"/>
      <c r="W118" s="37"/>
      <c r="X118" s="37"/>
      <c r="Y118" s="37"/>
      <c r="Z118" s="37"/>
      <c r="AA118" s="37"/>
      <c r="AB118" s="37"/>
      <c r="AC118" s="37"/>
      <c r="AD118" s="37"/>
      <c r="AE118" s="37"/>
    </row>
    <row r="119" s="11" customFormat="1" ht="29.28" customHeight="1">
      <c r="A119" s="206"/>
      <c r="B119" s="207"/>
      <c r="C119" s="208" t="s">
        <v>111</v>
      </c>
      <c r="D119" s="209" t="s">
        <v>58</v>
      </c>
      <c r="E119" s="209" t="s">
        <v>54</v>
      </c>
      <c r="F119" s="209" t="s">
        <v>55</v>
      </c>
      <c r="G119" s="209" t="s">
        <v>112</v>
      </c>
      <c r="H119" s="209" t="s">
        <v>113</v>
      </c>
      <c r="I119" s="210" t="s">
        <v>114</v>
      </c>
      <c r="J119" s="209" t="s">
        <v>103</v>
      </c>
      <c r="K119" s="211" t="s">
        <v>115</v>
      </c>
      <c r="L119" s="212"/>
      <c r="M119" s="99" t="s">
        <v>1</v>
      </c>
      <c r="N119" s="100" t="s">
        <v>37</v>
      </c>
      <c r="O119" s="100" t="s">
        <v>116</v>
      </c>
      <c r="P119" s="100" t="s">
        <v>117</v>
      </c>
      <c r="Q119" s="100" t="s">
        <v>118</v>
      </c>
      <c r="R119" s="100" t="s">
        <v>119</v>
      </c>
      <c r="S119" s="100" t="s">
        <v>120</v>
      </c>
      <c r="T119" s="101" t="s">
        <v>121</v>
      </c>
      <c r="U119" s="206"/>
      <c r="V119" s="206"/>
      <c r="W119" s="206"/>
      <c r="X119" s="206"/>
      <c r="Y119" s="206"/>
      <c r="Z119" s="206"/>
      <c r="AA119" s="206"/>
      <c r="AB119" s="206"/>
      <c r="AC119" s="206"/>
      <c r="AD119" s="206"/>
      <c r="AE119" s="206"/>
    </row>
    <row r="120" s="2" customFormat="1" ht="22.8" customHeight="1">
      <c r="A120" s="37"/>
      <c r="B120" s="38"/>
      <c r="C120" s="106" t="s">
        <v>122</v>
      </c>
      <c r="D120" s="39"/>
      <c r="E120" s="39"/>
      <c r="F120" s="39"/>
      <c r="G120" s="39"/>
      <c r="H120" s="39"/>
      <c r="I120" s="143"/>
      <c r="J120" s="213">
        <f>BK120</f>
        <v>0</v>
      </c>
      <c r="K120" s="39"/>
      <c r="L120" s="43"/>
      <c r="M120" s="102"/>
      <c r="N120" s="214"/>
      <c r="O120" s="103"/>
      <c r="P120" s="215">
        <f>P121</f>
        <v>0</v>
      </c>
      <c r="Q120" s="103"/>
      <c r="R120" s="215">
        <f>R121</f>
        <v>0</v>
      </c>
      <c r="S120" s="103"/>
      <c r="T120" s="216">
        <f>T121</f>
        <v>0</v>
      </c>
      <c r="U120" s="37"/>
      <c r="V120" s="37"/>
      <c r="W120" s="37"/>
      <c r="X120" s="37"/>
      <c r="Y120" s="37"/>
      <c r="Z120" s="37"/>
      <c r="AA120" s="37"/>
      <c r="AB120" s="37"/>
      <c r="AC120" s="37"/>
      <c r="AD120" s="37"/>
      <c r="AE120" s="37"/>
      <c r="AT120" s="16" t="s">
        <v>72</v>
      </c>
      <c r="AU120" s="16" t="s">
        <v>105</v>
      </c>
      <c r="BK120" s="217">
        <f>BK121</f>
        <v>0</v>
      </c>
    </row>
    <row r="121" s="12" customFormat="1" ht="25.92" customHeight="1">
      <c r="A121" s="12"/>
      <c r="B121" s="218"/>
      <c r="C121" s="219"/>
      <c r="D121" s="220" t="s">
        <v>72</v>
      </c>
      <c r="E121" s="221" t="s">
        <v>78</v>
      </c>
      <c r="F121" s="221" t="s">
        <v>123</v>
      </c>
      <c r="G121" s="219"/>
      <c r="H121" s="219"/>
      <c r="I121" s="222"/>
      <c r="J121" s="223">
        <f>BK121</f>
        <v>0</v>
      </c>
      <c r="K121" s="219"/>
      <c r="L121" s="224"/>
      <c r="M121" s="225"/>
      <c r="N121" s="226"/>
      <c r="O121" s="226"/>
      <c r="P121" s="227">
        <f>P122+P129+P139</f>
        <v>0</v>
      </c>
      <c r="Q121" s="226"/>
      <c r="R121" s="227">
        <f>R122+R129+R139</f>
        <v>0</v>
      </c>
      <c r="S121" s="226"/>
      <c r="T121" s="228">
        <f>T122+T129+T139</f>
        <v>0</v>
      </c>
      <c r="U121" s="12"/>
      <c r="V121" s="12"/>
      <c r="W121" s="12"/>
      <c r="X121" s="12"/>
      <c r="Y121" s="12"/>
      <c r="Z121" s="12"/>
      <c r="AA121" s="12"/>
      <c r="AB121" s="12"/>
      <c r="AC121" s="12"/>
      <c r="AD121" s="12"/>
      <c r="AE121" s="12"/>
      <c r="AR121" s="229" t="s">
        <v>81</v>
      </c>
      <c r="AT121" s="230" t="s">
        <v>72</v>
      </c>
      <c r="AU121" s="230" t="s">
        <v>73</v>
      </c>
      <c r="AY121" s="229" t="s">
        <v>124</v>
      </c>
      <c r="BK121" s="231">
        <f>BK122+BK129+BK139</f>
        <v>0</v>
      </c>
    </row>
    <row r="122" s="12" customFormat="1" ht="22.8" customHeight="1">
      <c r="A122" s="12"/>
      <c r="B122" s="218"/>
      <c r="C122" s="219"/>
      <c r="D122" s="220" t="s">
        <v>72</v>
      </c>
      <c r="E122" s="232" t="s">
        <v>125</v>
      </c>
      <c r="F122" s="232" t="s">
        <v>126</v>
      </c>
      <c r="G122" s="219"/>
      <c r="H122" s="219"/>
      <c r="I122" s="222"/>
      <c r="J122" s="233">
        <f>BK122</f>
        <v>0</v>
      </c>
      <c r="K122" s="219"/>
      <c r="L122" s="224"/>
      <c r="M122" s="225"/>
      <c r="N122" s="226"/>
      <c r="O122" s="226"/>
      <c r="P122" s="227">
        <f>SUM(P123:P128)</f>
        <v>0</v>
      </c>
      <c r="Q122" s="226"/>
      <c r="R122" s="227">
        <f>SUM(R123:R128)</f>
        <v>0</v>
      </c>
      <c r="S122" s="226"/>
      <c r="T122" s="228">
        <f>SUM(T123:T128)</f>
        <v>0</v>
      </c>
      <c r="U122" s="12"/>
      <c r="V122" s="12"/>
      <c r="W122" s="12"/>
      <c r="X122" s="12"/>
      <c r="Y122" s="12"/>
      <c r="Z122" s="12"/>
      <c r="AA122" s="12"/>
      <c r="AB122" s="12"/>
      <c r="AC122" s="12"/>
      <c r="AD122" s="12"/>
      <c r="AE122" s="12"/>
      <c r="AR122" s="229" t="s">
        <v>81</v>
      </c>
      <c r="AT122" s="230" t="s">
        <v>72</v>
      </c>
      <c r="AU122" s="230" t="s">
        <v>81</v>
      </c>
      <c r="AY122" s="229" t="s">
        <v>124</v>
      </c>
      <c r="BK122" s="231">
        <f>SUM(BK123:BK128)</f>
        <v>0</v>
      </c>
    </row>
    <row r="123" s="2" customFormat="1" ht="16.5" customHeight="1">
      <c r="A123" s="37"/>
      <c r="B123" s="38"/>
      <c r="C123" s="234" t="s">
        <v>81</v>
      </c>
      <c r="D123" s="234" t="s">
        <v>127</v>
      </c>
      <c r="E123" s="235" t="s">
        <v>128</v>
      </c>
      <c r="F123" s="236" t="s">
        <v>129</v>
      </c>
      <c r="G123" s="237" t="s">
        <v>130</v>
      </c>
      <c r="H123" s="238">
        <v>1</v>
      </c>
      <c r="I123" s="239"/>
      <c r="J123" s="240">
        <f>ROUND(I123*H123,2)</f>
        <v>0</v>
      </c>
      <c r="K123" s="236" t="s">
        <v>131</v>
      </c>
      <c r="L123" s="43"/>
      <c r="M123" s="241" t="s">
        <v>1</v>
      </c>
      <c r="N123" s="242" t="s">
        <v>38</v>
      </c>
      <c r="O123" s="90"/>
      <c r="P123" s="243">
        <f>O123*H123</f>
        <v>0</v>
      </c>
      <c r="Q123" s="243">
        <v>0</v>
      </c>
      <c r="R123" s="243">
        <f>Q123*H123</f>
        <v>0</v>
      </c>
      <c r="S123" s="243">
        <v>0</v>
      </c>
      <c r="T123" s="244">
        <f>S123*H123</f>
        <v>0</v>
      </c>
      <c r="U123" s="37"/>
      <c r="V123" s="37"/>
      <c r="W123" s="37"/>
      <c r="X123" s="37"/>
      <c r="Y123" s="37"/>
      <c r="Z123" s="37"/>
      <c r="AA123" s="37"/>
      <c r="AB123" s="37"/>
      <c r="AC123" s="37"/>
      <c r="AD123" s="37"/>
      <c r="AE123" s="37"/>
      <c r="AR123" s="245" t="s">
        <v>132</v>
      </c>
      <c r="AT123" s="245" t="s">
        <v>127</v>
      </c>
      <c r="AU123" s="245" t="s">
        <v>83</v>
      </c>
      <c r="AY123" s="16" t="s">
        <v>124</v>
      </c>
      <c r="BE123" s="246">
        <f>IF(N123="základní",J123,0)</f>
        <v>0</v>
      </c>
      <c r="BF123" s="246">
        <f>IF(N123="snížená",J123,0)</f>
        <v>0</v>
      </c>
      <c r="BG123" s="246">
        <f>IF(N123="zákl. přenesená",J123,0)</f>
        <v>0</v>
      </c>
      <c r="BH123" s="246">
        <f>IF(N123="sníž. přenesená",J123,0)</f>
        <v>0</v>
      </c>
      <c r="BI123" s="246">
        <f>IF(N123="nulová",J123,0)</f>
        <v>0</v>
      </c>
      <c r="BJ123" s="16" t="s">
        <v>81</v>
      </c>
      <c r="BK123" s="246">
        <f>ROUND(I123*H123,2)</f>
        <v>0</v>
      </c>
      <c r="BL123" s="16" t="s">
        <v>132</v>
      </c>
      <c r="BM123" s="245" t="s">
        <v>132</v>
      </c>
    </row>
    <row r="124" s="13" customFormat="1">
      <c r="A124" s="13"/>
      <c r="B124" s="247"/>
      <c r="C124" s="248"/>
      <c r="D124" s="249" t="s">
        <v>133</v>
      </c>
      <c r="E124" s="250" t="s">
        <v>1</v>
      </c>
      <c r="F124" s="251" t="s">
        <v>134</v>
      </c>
      <c r="G124" s="248"/>
      <c r="H124" s="252">
        <v>1</v>
      </c>
      <c r="I124" s="253"/>
      <c r="J124" s="248"/>
      <c r="K124" s="248"/>
      <c r="L124" s="254"/>
      <c r="M124" s="255"/>
      <c r="N124" s="256"/>
      <c r="O124" s="256"/>
      <c r="P124" s="256"/>
      <c r="Q124" s="256"/>
      <c r="R124" s="256"/>
      <c r="S124" s="256"/>
      <c r="T124" s="257"/>
      <c r="U124" s="13"/>
      <c r="V124" s="13"/>
      <c r="W124" s="13"/>
      <c r="X124" s="13"/>
      <c r="Y124" s="13"/>
      <c r="Z124" s="13"/>
      <c r="AA124" s="13"/>
      <c r="AB124" s="13"/>
      <c r="AC124" s="13"/>
      <c r="AD124" s="13"/>
      <c r="AE124" s="13"/>
      <c r="AT124" s="258" t="s">
        <v>133</v>
      </c>
      <c r="AU124" s="258" t="s">
        <v>83</v>
      </c>
      <c r="AV124" s="13" t="s">
        <v>83</v>
      </c>
      <c r="AW124" s="13" t="s">
        <v>30</v>
      </c>
      <c r="AX124" s="13" t="s">
        <v>73</v>
      </c>
      <c r="AY124" s="258" t="s">
        <v>124</v>
      </c>
    </row>
    <row r="125" s="14" customFormat="1">
      <c r="A125" s="14"/>
      <c r="B125" s="259"/>
      <c r="C125" s="260"/>
      <c r="D125" s="249" t="s">
        <v>133</v>
      </c>
      <c r="E125" s="261" t="s">
        <v>1</v>
      </c>
      <c r="F125" s="262" t="s">
        <v>135</v>
      </c>
      <c r="G125" s="260"/>
      <c r="H125" s="263">
        <v>1</v>
      </c>
      <c r="I125" s="264"/>
      <c r="J125" s="260"/>
      <c r="K125" s="260"/>
      <c r="L125" s="265"/>
      <c r="M125" s="266"/>
      <c r="N125" s="267"/>
      <c r="O125" s="267"/>
      <c r="P125" s="267"/>
      <c r="Q125" s="267"/>
      <c r="R125" s="267"/>
      <c r="S125" s="267"/>
      <c r="T125" s="268"/>
      <c r="U125" s="14"/>
      <c r="V125" s="14"/>
      <c r="W125" s="14"/>
      <c r="X125" s="14"/>
      <c r="Y125" s="14"/>
      <c r="Z125" s="14"/>
      <c r="AA125" s="14"/>
      <c r="AB125" s="14"/>
      <c r="AC125" s="14"/>
      <c r="AD125" s="14"/>
      <c r="AE125" s="14"/>
      <c r="AT125" s="269" t="s">
        <v>133</v>
      </c>
      <c r="AU125" s="269" t="s">
        <v>83</v>
      </c>
      <c r="AV125" s="14" t="s">
        <v>132</v>
      </c>
      <c r="AW125" s="14" t="s">
        <v>30</v>
      </c>
      <c r="AX125" s="14" t="s">
        <v>81</v>
      </c>
      <c r="AY125" s="269" t="s">
        <v>124</v>
      </c>
    </row>
    <row r="126" s="2" customFormat="1" ht="16.5" customHeight="1">
      <c r="A126" s="37"/>
      <c r="B126" s="38"/>
      <c r="C126" s="234" t="s">
        <v>83</v>
      </c>
      <c r="D126" s="234" t="s">
        <v>127</v>
      </c>
      <c r="E126" s="235" t="s">
        <v>136</v>
      </c>
      <c r="F126" s="236" t="s">
        <v>137</v>
      </c>
      <c r="G126" s="237" t="s">
        <v>130</v>
      </c>
      <c r="H126" s="238">
        <v>1</v>
      </c>
      <c r="I126" s="239"/>
      <c r="J126" s="240">
        <f>ROUND(I126*H126,2)</f>
        <v>0</v>
      </c>
      <c r="K126" s="236" t="s">
        <v>131</v>
      </c>
      <c r="L126" s="43"/>
      <c r="M126" s="241" t="s">
        <v>1</v>
      </c>
      <c r="N126" s="242" t="s">
        <v>38</v>
      </c>
      <c r="O126" s="90"/>
      <c r="P126" s="243">
        <f>O126*H126</f>
        <v>0</v>
      </c>
      <c r="Q126" s="243">
        <v>0</v>
      </c>
      <c r="R126" s="243">
        <f>Q126*H126</f>
        <v>0</v>
      </c>
      <c r="S126" s="243">
        <v>0</v>
      </c>
      <c r="T126" s="244">
        <f>S126*H126</f>
        <v>0</v>
      </c>
      <c r="U126" s="37"/>
      <c r="V126" s="37"/>
      <c r="W126" s="37"/>
      <c r="X126" s="37"/>
      <c r="Y126" s="37"/>
      <c r="Z126" s="37"/>
      <c r="AA126" s="37"/>
      <c r="AB126" s="37"/>
      <c r="AC126" s="37"/>
      <c r="AD126" s="37"/>
      <c r="AE126" s="37"/>
      <c r="AR126" s="245" t="s">
        <v>138</v>
      </c>
      <c r="AT126" s="245" t="s">
        <v>127</v>
      </c>
      <c r="AU126" s="245" t="s">
        <v>83</v>
      </c>
      <c r="AY126" s="16" t="s">
        <v>124</v>
      </c>
      <c r="BE126" s="246">
        <f>IF(N126="základní",J126,0)</f>
        <v>0</v>
      </c>
      <c r="BF126" s="246">
        <f>IF(N126="snížená",J126,0)</f>
        <v>0</v>
      </c>
      <c r="BG126" s="246">
        <f>IF(N126="zákl. přenesená",J126,0)</f>
        <v>0</v>
      </c>
      <c r="BH126" s="246">
        <f>IF(N126="sníž. přenesená",J126,0)</f>
        <v>0</v>
      </c>
      <c r="BI126" s="246">
        <f>IF(N126="nulová",J126,0)</f>
        <v>0</v>
      </c>
      <c r="BJ126" s="16" t="s">
        <v>81</v>
      </c>
      <c r="BK126" s="246">
        <f>ROUND(I126*H126,2)</f>
        <v>0</v>
      </c>
      <c r="BL126" s="16" t="s">
        <v>138</v>
      </c>
      <c r="BM126" s="245" t="s">
        <v>139</v>
      </c>
    </row>
    <row r="127" s="2" customFormat="1" ht="16.5" customHeight="1">
      <c r="A127" s="37"/>
      <c r="B127" s="38"/>
      <c r="C127" s="234" t="s">
        <v>140</v>
      </c>
      <c r="D127" s="234" t="s">
        <v>127</v>
      </c>
      <c r="E127" s="235" t="s">
        <v>141</v>
      </c>
      <c r="F127" s="236" t="s">
        <v>142</v>
      </c>
      <c r="G127" s="237" t="s">
        <v>130</v>
      </c>
      <c r="H127" s="238">
        <v>1</v>
      </c>
      <c r="I127" s="239"/>
      <c r="J127" s="240">
        <f>ROUND(I127*H127,2)</f>
        <v>0</v>
      </c>
      <c r="K127" s="236" t="s">
        <v>131</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138</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138</v>
      </c>
      <c r="BM127" s="245" t="s">
        <v>143</v>
      </c>
    </row>
    <row r="128" s="2" customFormat="1" ht="16.5" customHeight="1">
      <c r="A128" s="37"/>
      <c r="B128" s="38"/>
      <c r="C128" s="234" t="s">
        <v>132</v>
      </c>
      <c r="D128" s="234" t="s">
        <v>127</v>
      </c>
      <c r="E128" s="235" t="s">
        <v>144</v>
      </c>
      <c r="F128" s="236" t="s">
        <v>145</v>
      </c>
      <c r="G128" s="237" t="s">
        <v>130</v>
      </c>
      <c r="H128" s="238">
        <v>1</v>
      </c>
      <c r="I128" s="239"/>
      <c r="J128" s="240">
        <f>ROUND(I128*H128,2)</f>
        <v>0</v>
      </c>
      <c r="K128" s="236" t="s">
        <v>131</v>
      </c>
      <c r="L128" s="43"/>
      <c r="M128" s="241" t="s">
        <v>1</v>
      </c>
      <c r="N128" s="242" t="s">
        <v>38</v>
      </c>
      <c r="O128" s="90"/>
      <c r="P128" s="243">
        <f>O128*H128</f>
        <v>0</v>
      </c>
      <c r="Q128" s="243">
        <v>0</v>
      </c>
      <c r="R128" s="243">
        <f>Q128*H128</f>
        <v>0</v>
      </c>
      <c r="S128" s="243">
        <v>0</v>
      </c>
      <c r="T128" s="244">
        <f>S128*H128</f>
        <v>0</v>
      </c>
      <c r="U128" s="37"/>
      <c r="V128" s="37"/>
      <c r="W128" s="37"/>
      <c r="X128" s="37"/>
      <c r="Y128" s="37"/>
      <c r="Z128" s="37"/>
      <c r="AA128" s="37"/>
      <c r="AB128" s="37"/>
      <c r="AC128" s="37"/>
      <c r="AD128" s="37"/>
      <c r="AE128" s="37"/>
      <c r="AR128" s="245" t="s">
        <v>138</v>
      </c>
      <c r="AT128" s="245" t="s">
        <v>127</v>
      </c>
      <c r="AU128" s="245" t="s">
        <v>83</v>
      </c>
      <c r="AY128" s="16" t="s">
        <v>124</v>
      </c>
      <c r="BE128" s="246">
        <f>IF(N128="základní",J128,0)</f>
        <v>0</v>
      </c>
      <c r="BF128" s="246">
        <f>IF(N128="snížená",J128,0)</f>
        <v>0</v>
      </c>
      <c r="BG128" s="246">
        <f>IF(N128="zákl. přenesená",J128,0)</f>
        <v>0</v>
      </c>
      <c r="BH128" s="246">
        <f>IF(N128="sníž. přenesená",J128,0)</f>
        <v>0</v>
      </c>
      <c r="BI128" s="246">
        <f>IF(N128="nulová",J128,0)</f>
        <v>0</v>
      </c>
      <c r="BJ128" s="16" t="s">
        <v>81</v>
      </c>
      <c r="BK128" s="246">
        <f>ROUND(I128*H128,2)</f>
        <v>0</v>
      </c>
      <c r="BL128" s="16" t="s">
        <v>138</v>
      </c>
      <c r="BM128" s="245" t="s">
        <v>146</v>
      </c>
    </row>
    <row r="129" s="12" customFormat="1" ht="22.8" customHeight="1">
      <c r="A129" s="12"/>
      <c r="B129" s="218"/>
      <c r="C129" s="219"/>
      <c r="D129" s="220" t="s">
        <v>72</v>
      </c>
      <c r="E129" s="232" t="s">
        <v>147</v>
      </c>
      <c r="F129" s="232" t="s">
        <v>148</v>
      </c>
      <c r="G129" s="219"/>
      <c r="H129" s="219"/>
      <c r="I129" s="222"/>
      <c r="J129" s="233">
        <f>BK129</f>
        <v>0</v>
      </c>
      <c r="K129" s="219"/>
      <c r="L129" s="224"/>
      <c r="M129" s="225"/>
      <c r="N129" s="226"/>
      <c r="O129" s="226"/>
      <c r="P129" s="227">
        <f>SUM(P130:P138)</f>
        <v>0</v>
      </c>
      <c r="Q129" s="226"/>
      <c r="R129" s="227">
        <f>SUM(R130:R138)</f>
        <v>0</v>
      </c>
      <c r="S129" s="226"/>
      <c r="T129" s="228">
        <f>SUM(T130:T138)</f>
        <v>0</v>
      </c>
      <c r="U129" s="12"/>
      <c r="V129" s="12"/>
      <c r="W129" s="12"/>
      <c r="X129" s="12"/>
      <c r="Y129" s="12"/>
      <c r="Z129" s="12"/>
      <c r="AA129" s="12"/>
      <c r="AB129" s="12"/>
      <c r="AC129" s="12"/>
      <c r="AD129" s="12"/>
      <c r="AE129" s="12"/>
      <c r="AR129" s="229" t="s">
        <v>81</v>
      </c>
      <c r="AT129" s="230" t="s">
        <v>72</v>
      </c>
      <c r="AU129" s="230" t="s">
        <v>81</v>
      </c>
      <c r="AY129" s="229" t="s">
        <v>124</v>
      </c>
      <c r="BK129" s="231">
        <f>SUM(BK130:BK138)</f>
        <v>0</v>
      </c>
    </row>
    <row r="130" s="2" customFormat="1" ht="16.5" customHeight="1">
      <c r="A130" s="37"/>
      <c r="B130" s="38"/>
      <c r="C130" s="234" t="s">
        <v>149</v>
      </c>
      <c r="D130" s="234" t="s">
        <v>127</v>
      </c>
      <c r="E130" s="235" t="s">
        <v>150</v>
      </c>
      <c r="F130" s="236" t="s">
        <v>148</v>
      </c>
      <c r="G130" s="237" t="s">
        <v>130</v>
      </c>
      <c r="H130" s="238">
        <v>1</v>
      </c>
      <c r="I130" s="239"/>
      <c r="J130" s="240">
        <f>ROUND(I130*H130,2)</f>
        <v>0</v>
      </c>
      <c r="K130" s="236" t="s">
        <v>131</v>
      </c>
      <c r="L130" s="43"/>
      <c r="M130" s="241" t="s">
        <v>1</v>
      </c>
      <c r="N130" s="242" t="s">
        <v>38</v>
      </c>
      <c r="O130" s="90"/>
      <c r="P130" s="243">
        <f>O130*H130</f>
        <v>0</v>
      </c>
      <c r="Q130" s="243">
        <v>0</v>
      </c>
      <c r="R130" s="243">
        <f>Q130*H130</f>
        <v>0</v>
      </c>
      <c r="S130" s="243">
        <v>0</v>
      </c>
      <c r="T130" s="244">
        <f>S130*H130</f>
        <v>0</v>
      </c>
      <c r="U130" s="37"/>
      <c r="V130" s="37"/>
      <c r="W130" s="37"/>
      <c r="X130" s="37"/>
      <c r="Y130" s="37"/>
      <c r="Z130" s="37"/>
      <c r="AA130" s="37"/>
      <c r="AB130" s="37"/>
      <c r="AC130" s="37"/>
      <c r="AD130" s="37"/>
      <c r="AE130" s="37"/>
      <c r="AR130" s="245" t="s">
        <v>132</v>
      </c>
      <c r="AT130" s="245" t="s">
        <v>127</v>
      </c>
      <c r="AU130" s="245" t="s">
        <v>83</v>
      </c>
      <c r="AY130" s="16" t="s">
        <v>124</v>
      </c>
      <c r="BE130" s="246">
        <f>IF(N130="základní",J130,0)</f>
        <v>0</v>
      </c>
      <c r="BF130" s="246">
        <f>IF(N130="snížená",J130,0)</f>
        <v>0</v>
      </c>
      <c r="BG130" s="246">
        <f>IF(N130="zákl. přenesená",J130,0)</f>
        <v>0</v>
      </c>
      <c r="BH130" s="246">
        <f>IF(N130="sníž. přenesená",J130,0)</f>
        <v>0</v>
      </c>
      <c r="BI130" s="246">
        <f>IF(N130="nulová",J130,0)</f>
        <v>0</v>
      </c>
      <c r="BJ130" s="16" t="s">
        <v>81</v>
      </c>
      <c r="BK130" s="246">
        <f>ROUND(I130*H130,2)</f>
        <v>0</v>
      </c>
      <c r="BL130" s="16" t="s">
        <v>132</v>
      </c>
      <c r="BM130" s="245" t="s">
        <v>151</v>
      </c>
    </row>
    <row r="131" s="13" customFormat="1">
      <c r="A131" s="13"/>
      <c r="B131" s="247"/>
      <c r="C131" s="248"/>
      <c r="D131" s="249" t="s">
        <v>133</v>
      </c>
      <c r="E131" s="250" t="s">
        <v>1</v>
      </c>
      <c r="F131" s="251" t="s">
        <v>134</v>
      </c>
      <c r="G131" s="248"/>
      <c r="H131" s="252">
        <v>1</v>
      </c>
      <c r="I131" s="253"/>
      <c r="J131" s="248"/>
      <c r="K131" s="248"/>
      <c r="L131" s="254"/>
      <c r="M131" s="255"/>
      <c r="N131" s="256"/>
      <c r="O131" s="256"/>
      <c r="P131" s="256"/>
      <c r="Q131" s="256"/>
      <c r="R131" s="256"/>
      <c r="S131" s="256"/>
      <c r="T131" s="257"/>
      <c r="U131" s="13"/>
      <c r="V131" s="13"/>
      <c r="W131" s="13"/>
      <c r="X131" s="13"/>
      <c r="Y131" s="13"/>
      <c r="Z131" s="13"/>
      <c r="AA131" s="13"/>
      <c r="AB131" s="13"/>
      <c r="AC131" s="13"/>
      <c r="AD131" s="13"/>
      <c r="AE131" s="13"/>
      <c r="AT131" s="258" t="s">
        <v>133</v>
      </c>
      <c r="AU131" s="258" t="s">
        <v>83</v>
      </c>
      <c r="AV131" s="13" t="s">
        <v>83</v>
      </c>
      <c r="AW131" s="13" t="s">
        <v>30</v>
      </c>
      <c r="AX131" s="13" t="s">
        <v>73</v>
      </c>
      <c r="AY131" s="258" t="s">
        <v>124</v>
      </c>
    </row>
    <row r="132" s="14" customFormat="1">
      <c r="A132" s="14"/>
      <c r="B132" s="259"/>
      <c r="C132" s="260"/>
      <c r="D132" s="249" t="s">
        <v>133</v>
      </c>
      <c r="E132" s="261" t="s">
        <v>1</v>
      </c>
      <c r="F132" s="262" t="s">
        <v>135</v>
      </c>
      <c r="G132" s="260"/>
      <c r="H132" s="263">
        <v>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133</v>
      </c>
      <c r="AU132" s="269" t="s">
        <v>83</v>
      </c>
      <c r="AV132" s="14" t="s">
        <v>132</v>
      </c>
      <c r="AW132" s="14" t="s">
        <v>30</v>
      </c>
      <c r="AX132" s="14" t="s">
        <v>81</v>
      </c>
      <c r="AY132" s="269" t="s">
        <v>124</v>
      </c>
    </row>
    <row r="133" s="2" customFormat="1" ht="16.5" customHeight="1">
      <c r="A133" s="37"/>
      <c r="B133" s="38"/>
      <c r="C133" s="234" t="s">
        <v>152</v>
      </c>
      <c r="D133" s="234" t="s">
        <v>127</v>
      </c>
      <c r="E133" s="235" t="s">
        <v>153</v>
      </c>
      <c r="F133" s="236" t="s">
        <v>154</v>
      </c>
      <c r="G133" s="237" t="s">
        <v>130</v>
      </c>
      <c r="H133" s="238">
        <v>1</v>
      </c>
      <c r="I133" s="239"/>
      <c r="J133" s="240">
        <f>ROUND(I133*H133,2)</f>
        <v>0</v>
      </c>
      <c r="K133" s="236" t="s">
        <v>131</v>
      </c>
      <c r="L133" s="43"/>
      <c r="M133" s="241" t="s">
        <v>1</v>
      </c>
      <c r="N133" s="242" t="s">
        <v>38</v>
      </c>
      <c r="O133" s="90"/>
      <c r="P133" s="243">
        <f>O133*H133</f>
        <v>0</v>
      </c>
      <c r="Q133" s="243">
        <v>0</v>
      </c>
      <c r="R133" s="243">
        <f>Q133*H133</f>
        <v>0</v>
      </c>
      <c r="S133" s="243">
        <v>0</v>
      </c>
      <c r="T133" s="244">
        <f>S133*H133</f>
        <v>0</v>
      </c>
      <c r="U133" s="37"/>
      <c r="V133" s="37"/>
      <c r="W133" s="37"/>
      <c r="X133" s="37"/>
      <c r="Y133" s="37"/>
      <c r="Z133" s="37"/>
      <c r="AA133" s="37"/>
      <c r="AB133" s="37"/>
      <c r="AC133" s="37"/>
      <c r="AD133" s="37"/>
      <c r="AE133" s="37"/>
      <c r="AR133" s="245" t="s">
        <v>132</v>
      </c>
      <c r="AT133" s="245" t="s">
        <v>127</v>
      </c>
      <c r="AU133" s="245" t="s">
        <v>83</v>
      </c>
      <c r="AY133" s="16" t="s">
        <v>124</v>
      </c>
      <c r="BE133" s="246">
        <f>IF(N133="základní",J133,0)</f>
        <v>0</v>
      </c>
      <c r="BF133" s="246">
        <f>IF(N133="snížená",J133,0)</f>
        <v>0</v>
      </c>
      <c r="BG133" s="246">
        <f>IF(N133="zákl. přenesená",J133,0)</f>
        <v>0</v>
      </c>
      <c r="BH133" s="246">
        <f>IF(N133="sníž. přenesená",J133,0)</f>
        <v>0</v>
      </c>
      <c r="BI133" s="246">
        <f>IF(N133="nulová",J133,0)</f>
        <v>0</v>
      </c>
      <c r="BJ133" s="16" t="s">
        <v>81</v>
      </c>
      <c r="BK133" s="246">
        <f>ROUND(I133*H133,2)</f>
        <v>0</v>
      </c>
      <c r="BL133" s="16" t="s">
        <v>132</v>
      </c>
      <c r="BM133" s="245" t="s">
        <v>155</v>
      </c>
    </row>
    <row r="134" s="13" customFormat="1">
      <c r="A134" s="13"/>
      <c r="B134" s="247"/>
      <c r="C134" s="248"/>
      <c r="D134" s="249" t="s">
        <v>133</v>
      </c>
      <c r="E134" s="250" t="s">
        <v>1</v>
      </c>
      <c r="F134" s="251" t="s">
        <v>134</v>
      </c>
      <c r="G134" s="248"/>
      <c r="H134" s="252">
        <v>1</v>
      </c>
      <c r="I134" s="253"/>
      <c r="J134" s="248"/>
      <c r="K134" s="248"/>
      <c r="L134" s="254"/>
      <c r="M134" s="255"/>
      <c r="N134" s="256"/>
      <c r="O134" s="256"/>
      <c r="P134" s="256"/>
      <c r="Q134" s="256"/>
      <c r="R134" s="256"/>
      <c r="S134" s="256"/>
      <c r="T134" s="257"/>
      <c r="U134" s="13"/>
      <c r="V134" s="13"/>
      <c r="W134" s="13"/>
      <c r="X134" s="13"/>
      <c r="Y134" s="13"/>
      <c r="Z134" s="13"/>
      <c r="AA134" s="13"/>
      <c r="AB134" s="13"/>
      <c r="AC134" s="13"/>
      <c r="AD134" s="13"/>
      <c r="AE134" s="13"/>
      <c r="AT134" s="258" t="s">
        <v>133</v>
      </c>
      <c r="AU134" s="258" t="s">
        <v>83</v>
      </c>
      <c r="AV134" s="13" t="s">
        <v>83</v>
      </c>
      <c r="AW134" s="13" t="s">
        <v>30</v>
      </c>
      <c r="AX134" s="13" t="s">
        <v>73</v>
      </c>
      <c r="AY134" s="258" t="s">
        <v>124</v>
      </c>
    </row>
    <row r="135" s="14" customFormat="1">
      <c r="A135" s="14"/>
      <c r="B135" s="259"/>
      <c r="C135" s="260"/>
      <c r="D135" s="249" t="s">
        <v>133</v>
      </c>
      <c r="E135" s="261" t="s">
        <v>1</v>
      </c>
      <c r="F135" s="262" t="s">
        <v>135</v>
      </c>
      <c r="G135" s="260"/>
      <c r="H135" s="263">
        <v>1</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133</v>
      </c>
      <c r="AU135" s="269" t="s">
        <v>83</v>
      </c>
      <c r="AV135" s="14" t="s">
        <v>132</v>
      </c>
      <c r="AW135" s="14" t="s">
        <v>30</v>
      </c>
      <c r="AX135" s="14" t="s">
        <v>81</v>
      </c>
      <c r="AY135" s="269" t="s">
        <v>124</v>
      </c>
    </row>
    <row r="136" s="2" customFormat="1" ht="16.5" customHeight="1">
      <c r="A136" s="37"/>
      <c r="B136" s="38"/>
      <c r="C136" s="234" t="s">
        <v>156</v>
      </c>
      <c r="D136" s="234" t="s">
        <v>127</v>
      </c>
      <c r="E136" s="235" t="s">
        <v>157</v>
      </c>
      <c r="F136" s="236" t="s">
        <v>158</v>
      </c>
      <c r="G136" s="237" t="s">
        <v>130</v>
      </c>
      <c r="H136" s="238">
        <v>1</v>
      </c>
      <c r="I136" s="239"/>
      <c r="J136" s="240">
        <f>ROUND(I136*H136,2)</f>
        <v>0</v>
      </c>
      <c r="K136" s="236" t="s">
        <v>131</v>
      </c>
      <c r="L136" s="43"/>
      <c r="M136" s="241" t="s">
        <v>1</v>
      </c>
      <c r="N136" s="242" t="s">
        <v>38</v>
      </c>
      <c r="O136" s="90"/>
      <c r="P136" s="243">
        <f>O136*H136</f>
        <v>0</v>
      </c>
      <c r="Q136" s="243">
        <v>0</v>
      </c>
      <c r="R136" s="243">
        <f>Q136*H136</f>
        <v>0</v>
      </c>
      <c r="S136" s="243">
        <v>0</v>
      </c>
      <c r="T136" s="244">
        <f>S136*H136</f>
        <v>0</v>
      </c>
      <c r="U136" s="37"/>
      <c r="V136" s="37"/>
      <c r="W136" s="37"/>
      <c r="X136" s="37"/>
      <c r="Y136" s="37"/>
      <c r="Z136" s="37"/>
      <c r="AA136" s="37"/>
      <c r="AB136" s="37"/>
      <c r="AC136" s="37"/>
      <c r="AD136" s="37"/>
      <c r="AE136" s="37"/>
      <c r="AR136" s="245" t="s">
        <v>132</v>
      </c>
      <c r="AT136" s="245" t="s">
        <v>127</v>
      </c>
      <c r="AU136" s="245" t="s">
        <v>83</v>
      </c>
      <c r="AY136" s="16" t="s">
        <v>124</v>
      </c>
      <c r="BE136" s="246">
        <f>IF(N136="základní",J136,0)</f>
        <v>0</v>
      </c>
      <c r="BF136" s="246">
        <f>IF(N136="snížená",J136,0)</f>
        <v>0</v>
      </c>
      <c r="BG136" s="246">
        <f>IF(N136="zákl. přenesená",J136,0)</f>
        <v>0</v>
      </c>
      <c r="BH136" s="246">
        <f>IF(N136="sníž. přenesená",J136,0)</f>
        <v>0</v>
      </c>
      <c r="BI136" s="246">
        <f>IF(N136="nulová",J136,0)</f>
        <v>0</v>
      </c>
      <c r="BJ136" s="16" t="s">
        <v>81</v>
      </c>
      <c r="BK136" s="246">
        <f>ROUND(I136*H136,2)</f>
        <v>0</v>
      </c>
      <c r="BL136" s="16" t="s">
        <v>132</v>
      </c>
      <c r="BM136" s="245" t="s">
        <v>159</v>
      </c>
    </row>
    <row r="137" s="13" customFormat="1">
      <c r="A137" s="13"/>
      <c r="B137" s="247"/>
      <c r="C137" s="248"/>
      <c r="D137" s="249" t="s">
        <v>133</v>
      </c>
      <c r="E137" s="250" t="s">
        <v>1</v>
      </c>
      <c r="F137" s="251" t="s">
        <v>134</v>
      </c>
      <c r="G137" s="248"/>
      <c r="H137" s="252">
        <v>1</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133</v>
      </c>
      <c r="AU137" s="258" t="s">
        <v>83</v>
      </c>
      <c r="AV137" s="13" t="s">
        <v>83</v>
      </c>
      <c r="AW137" s="13" t="s">
        <v>30</v>
      </c>
      <c r="AX137" s="13" t="s">
        <v>73</v>
      </c>
      <c r="AY137" s="258" t="s">
        <v>124</v>
      </c>
    </row>
    <row r="138" s="14" customFormat="1">
      <c r="A138" s="14"/>
      <c r="B138" s="259"/>
      <c r="C138" s="260"/>
      <c r="D138" s="249" t="s">
        <v>133</v>
      </c>
      <c r="E138" s="261" t="s">
        <v>1</v>
      </c>
      <c r="F138" s="262" t="s">
        <v>135</v>
      </c>
      <c r="G138" s="260"/>
      <c r="H138" s="263">
        <v>1</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133</v>
      </c>
      <c r="AU138" s="269" t="s">
        <v>83</v>
      </c>
      <c r="AV138" s="14" t="s">
        <v>132</v>
      </c>
      <c r="AW138" s="14" t="s">
        <v>30</v>
      </c>
      <c r="AX138" s="14" t="s">
        <v>81</v>
      </c>
      <c r="AY138" s="269" t="s">
        <v>124</v>
      </c>
    </row>
    <row r="139" s="12" customFormat="1" ht="22.8" customHeight="1">
      <c r="A139" s="12"/>
      <c r="B139" s="218"/>
      <c r="C139" s="219"/>
      <c r="D139" s="220" t="s">
        <v>72</v>
      </c>
      <c r="E139" s="232" t="s">
        <v>160</v>
      </c>
      <c r="F139" s="232" t="s">
        <v>161</v>
      </c>
      <c r="G139" s="219"/>
      <c r="H139" s="219"/>
      <c r="I139" s="222"/>
      <c r="J139" s="233">
        <f>BK139</f>
        <v>0</v>
      </c>
      <c r="K139" s="219"/>
      <c r="L139" s="224"/>
      <c r="M139" s="225"/>
      <c r="N139" s="226"/>
      <c r="O139" s="226"/>
      <c r="P139" s="227">
        <f>SUM(P140:P142)</f>
        <v>0</v>
      </c>
      <c r="Q139" s="226"/>
      <c r="R139" s="227">
        <f>SUM(R140:R142)</f>
        <v>0</v>
      </c>
      <c r="S139" s="226"/>
      <c r="T139" s="228">
        <f>SUM(T140:T142)</f>
        <v>0</v>
      </c>
      <c r="U139" s="12"/>
      <c r="V139" s="12"/>
      <c r="W139" s="12"/>
      <c r="X139" s="12"/>
      <c r="Y139" s="12"/>
      <c r="Z139" s="12"/>
      <c r="AA139" s="12"/>
      <c r="AB139" s="12"/>
      <c r="AC139" s="12"/>
      <c r="AD139" s="12"/>
      <c r="AE139" s="12"/>
      <c r="AR139" s="229" t="s">
        <v>81</v>
      </c>
      <c r="AT139" s="230" t="s">
        <v>72</v>
      </c>
      <c r="AU139" s="230" t="s">
        <v>81</v>
      </c>
      <c r="AY139" s="229" t="s">
        <v>124</v>
      </c>
      <c r="BK139" s="231">
        <f>SUM(BK140:BK142)</f>
        <v>0</v>
      </c>
    </row>
    <row r="140" s="2" customFormat="1" ht="16.5" customHeight="1">
      <c r="A140" s="37"/>
      <c r="B140" s="38"/>
      <c r="C140" s="234" t="s">
        <v>151</v>
      </c>
      <c r="D140" s="234" t="s">
        <v>127</v>
      </c>
      <c r="E140" s="235" t="s">
        <v>162</v>
      </c>
      <c r="F140" s="236" t="s">
        <v>163</v>
      </c>
      <c r="G140" s="237" t="s">
        <v>130</v>
      </c>
      <c r="H140" s="238">
        <v>1</v>
      </c>
      <c r="I140" s="239"/>
      <c r="J140" s="240">
        <f>ROUND(I140*H140,2)</f>
        <v>0</v>
      </c>
      <c r="K140" s="236" t="s">
        <v>131</v>
      </c>
      <c r="L140" s="43"/>
      <c r="M140" s="241" t="s">
        <v>1</v>
      </c>
      <c r="N140" s="242" t="s">
        <v>38</v>
      </c>
      <c r="O140" s="90"/>
      <c r="P140" s="243">
        <f>O140*H140</f>
        <v>0</v>
      </c>
      <c r="Q140" s="243">
        <v>0</v>
      </c>
      <c r="R140" s="243">
        <f>Q140*H140</f>
        <v>0</v>
      </c>
      <c r="S140" s="243">
        <v>0</v>
      </c>
      <c r="T140" s="244">
        <f>S140*H140</f>
        <v>0</v>
      </c>
      <c r="U140" s="37"/>
      <c r="V140" s="37"/>
      <c r="W140" s="37"/>
      <c r="X140" s="37"/>
      <c r="Y140" s="37"/>
      <c r="Z140" s="37"/>
      <c r="AA140" s="37"/>
      <c r="AB140" s="37"/>
      <c r="AC140" s="37"/>
      <c r="AD140" s="37"/>
      <c r="AE140" s="37"/>
      <c r="AR140" s="245" t="s">
        <v>132</v>
      </c>
      <c r="AT140" s="245" t="s">
        <v>127</v>
      </c>
      <c r="AU140" s="245" t="s">
        <v>83</v>
      </c>
      <c r="AY140" s="16" t="s">
        <v>124</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132</v>
      </c>
      <c r="BM140" s="245" t="s">
        <v>164</v>
      </c>
    </row>
    <row r="141" s="13" customFormat="1">
      <c r="A141" s="13"/>
      <c r="B141" s="247"/>
      <c r="C141" s="248"/>
      <c r="D141" s="249" t="s">
        <v>133</v>
      </c>
      <c r="E141" s="250" t="s">
        <v>1</v>
      </c>
      <c r="F141" s="251" t="s">
        <v>134</v>
      </c>
      <c r="G141" s="248"/>
      <c r="H141" s="252">
        <v>1</v>
      </c>
      <c r="I141" s="253"/>
      <c r="J141" s="248"/>
      <c r="K141" s="248"/>
      <c r="L141" s="254"/>
      <c r="M141" s="255"/>
      <c r="N141" s="256"/>
      <c r="O141" s="256"/>
      <c r="P141" s="256"/>
      <c r="Q141" s="256"/>
      <c r="R141" s="256"/>
      <c r="S141" s="256"/>
      <c r="T141" s="257"/>
      <c r="U141" s="13"/>
      <c r="V141" s="13"/>
      <c r="W141" s="13"/>
      <c r="X141" s="13"/>
      <c r="Y141" s="13"/>
      <c r="Z141" s="13"/>
      <c r="AA141" s="13"/>
      <c r="AB141" s="13"/>
      <c r="AC141" s="13"/>
      <c r="AD141" s="13"/>
      <c r="AE141" s="13"/>
      <c r="AT141" s="258" t="s">
        <v>133</v>
      </c>
      <c r="AU141" s="258" t="s">
        <v>83</v>
      </c>
      <c r="AV141" s="13" t="s">
        <v>83</v>
      </c>
      <c r="AW141" s="13" t="s">
        <v>30</v>
      </c>
      <c r="AX141" s="13" t="s">
        <v>73</v>
      </c>
      <c r="AY141" s="258" t="s">
        <v>124</v>
      </c>
    </row>
    <row r="142" s="14" customFormat="1">
      <c r="A142" s="14"/>
      <c r="B142" s="259"/>
      <c r="C142" s="260"/>
      <c r="D142" s="249" t="s">
        <v>133</v>
      </c>
      <c r="E142" s="261" t="s">
        <v>1</v>
      </c>
      <c r="F142" s="262" t="s">
        <v>135</v>
      </c>
      <c r="G142" s="260"/>
      <c r="H142" s="263">
        <v>1</v>
      </c>
      <c r="I142" s="264"/>
      <c r="J142" s="260"/>
      <c r="K142" s="260"/>
      <c r="L142" s="265"/>
      <c r="M142" s="270"/>
      <c r="N142" s="271"/>
      <c r="O142" s="271"/>
      <c r="P142" s="271"/>
      <c r="Q142" s="271"/>
      <c r="R142" s="271"/>
      <c r="S142" s="271"/>
      <c r="T142" s="272"/>
      <c r="U142" s="14"/>
      <c r="V142" s="14"/>
      <c r="W142" s="14"/>
      <c r="X142" s="14"/>
      <c r="Y142" s="14"/>
      <c r="Z142" s="14"/>
      <c r="AA142" s="14"/>
      <c r="AB142" s="14"/>
      <c r="AC142" s="14"/>
      <c r="AD142" s="14"/>
      <c r="AE142" s="14"/>
      <c r="AT142" s="269" t="s">
        <v>133</v>
      </c>
      <c r="AU142" s="269" t="s">
        <v>83</v>
      </c>
      <c r="AV142" s="14" t="s">
        <v>132</v>
      </c>
      <c r="AW142" s="14" t="s">
        <v>30</v>
      </c>
      <c r="AX142" s="14" t="s">
        <v>81</v>
      </c>
      <c r="AY142" s="269" t="s">
        <v>124</v>
      </c>
    </row>
    <row r="143" s="2" customFormat="1" ht="6.96" customHeight="1">
      <c r="A143" s="37"/>
      <c r="B143" s="65"/>
      <c r="C143" s="66"/>
      <c r="D143" s="66"/>
      <c r="E143" s="66"/>
      <c r="F143" s="66"/>
      <c r="G143" s="66"/>
      <c r="H143" s="66"/>
      <c r="I143" s="182"/>
      <c r="J143" s="66"/>
      <c r="K143" s="66"/>
      <c r="L143" s="43"/>
      <c r="M143" s="37"/>
      <c r="O143" s="37"/>
      <c r="P143" s="37"/>
      <c r="Q143" s="37"/>
      <c r="R143" s="37"/>
      <c r="S143" s="37"/>
      <c r="T143" s="37"/>
      <c r="U143" s="37"/>
      <c r="V143" s="37"/>
      <c r="W143" s="37"/>
      <c r="X143" s="37"/>
      <c r="Y143" s="37"/>
      <c r="Z143" s="37"/>
      <c r="AA143" s="37"/>
      <c r="AB143" s="37"/>
      <c r="AC143" s="37"/>
      <c r="AD143" s="37"/>
      <c r="AE143" s="37"/>
    </row>
  </sheetData>
  <sheetProtection sheet="1" autoFilter="0" formatColumns="0" formatRows="0" objects="1" scenarios="1" spinCount="100000" saltValue="xL5EK1zaU9Imn/TbMQQ+K8to6WrQFNRWm5C0KrIH4xLhYDo/MFHxt9tGfSmmXOW+nkaj6TgmtQTkBpitP22JEQ==" hashValue="pBm6trPMHIuOeQagS65ntIcqYt3YwDcup1WmQKtNalTqaKcPo2btf4uEn59bjMk4F4N7UhB1gLzO1nknzkzTSg==" algorithmName="SHA-512" password="CC35"/>
  <autoFilter ref="C119:K14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86</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165</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ROUND(J124,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ROUND((SUM(BE124:BE298)),  2)</f>
        <v>0</v>
      </c>
      <c r="G33" s="37"/>
      <c r="H33" s="37"/>
      <c r="I33" s="161">
        <v>0.20999999999999999</v>
      </c>
      <c r="J33" s="160">
        <f>ROUND(((SUM(BE124:BE298))*I33),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ROUND((SUM(BF124:BF298)),  2)</f>
        <v>0</v>
      </c>
      <c r="G34" s="37"/>
      <c r="H34" s="37"/>
      <c r="I34" s="161">
        <v>0.14999999999999999</v>
      </c>
      <c r="J34" s="160">
        <f>ROUND(((SUM(BF124:BF298))*I34),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ROUND((SUM(BG124:BG298)),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ROUND((SUM(BH124:BH298)),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ROUND((SUM(BI124:BI298)),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110 - Komunikace</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J124</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J125</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J126</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168</v>
      </c>
      <c r="E99" s="202"/>
      <c r="F99" s="202"/>
      <c r="G99" s="202"/>
      <c r="H99" s="202"/>
      <c r="I99" s="203"/>
      <c r="J99" s="204">
        <f>J190</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169</v>
      </c>
      <c r="E100" s="202"/>
      <c r="F100" s="202"/>
      <c r="G100" s="202"/>
      <c r="H100" s="202"/>
      <c r="I100" s="203"/>
      <c r="J100" s="204">
        <f>J198</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170</v>
      </c>
      <c r="E101" s="202"/>
      <c r="F101" s="202"/>
      <c r="G101" s="202"/>
      <c r="H101" s="202"/>
      <c r="I101" s="203"/>
      <c r="J101" s="204">
        <f>J202</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171</v>
      </c>
      <c r="E102" s="202"/>
      <c r="F102" s="202"/>
      <c r="G102" s="202"/>
      <c r="H102" s="202"/>
      <c r="I102" s="203"/>
      <c r="J102" s="204">
        <f>J224</f>
        <v>0</v>
      </c>
      <c r="K102" s="200"/>
      <c r="L102" s="205"/>
      <c r="S102" s="10"/>
      <c r="T102" s="10"/>
      <c r="U102" s="10"/>
      <c r="V102" s="10"/>
      <c r="W102" s="10"/>
      <c r="X102" s="10"/>
      <c r="Y102" s="10"/>
      <c r="Z102" s="10"/>
      <c r="AA102" s="10"/>
      <c r="AB102" s="10"/>
      <c r="AC102" s="10"/>
      <c r="AD102" s="10"/>
      <c r="AE102" s="10"/>
    </row>
    <row r="103" s="10" customFormat="1" ht="19.92" customHeight="1">
      <c r="A103" s="10"/>
      <c r="B103" s="199"/>
      <c r="C103" s="200"/>
      <c r="D103" s="201" t="s">
        <v>172</v>
      </c>
      <c r="E103" s="202"/>
      <c r="F103" s="202"/>
      <c r="G103" s="202"/>
      <c r="H103" s="202"/>
      <c r="I103" s="203"/>
      <c r="J103" s="204">
        <f>J278</f>
        <v>0</v>
      </c>
      <c r="K103" s="200"/>
      <c r="L103" s="205"/>
      <c r="S103" s="10"/>
      <c r="T103" s="10"/>
      <c r="U103" s="10"/>
      <c r="V103" s="10"/>
      <c r="W103" s="10"/>
      <c r="X103" s="10"/>
      <c r="Y103" s="10"/>
      <c r="Z103" s="10"/>
      <c r="AA103" s="10"/>
      <c r="AB103" s="10"/>
      <c r="AC103" s="10"/>
      <c r="AD103" s="10"/>
      <c r="AE103" s="10"/>
    </row>
    <row r="104" s="10" customFormat="1" ht="19.92" customHeight="1">
      <c r="A104" s="10"/>
      <c r="B104" s="199"/>
      <c r="C104" s="200"/>
      <c r="D104" s="201" t="s">
        <v>173</v>
      </c>
      <c r="E104" s="202"/>
      <c r="F104" s="202"/>
      <c r="G104" s="202"/>
      <c r="H104" s="202"/>
      <c r="I104" s="203"/>
      <c r="J104" s="204">
        <f>J296</f>
        <v>0</v>
      </c>
      <c r="K104" s="200"/>
      <c r="L104" s="205"/>
      <c r="S104" s="10"/>
      <c r="T104" s="10"/>
      <c r="U104" s="10"/>
      <c r="V104" s="10"/>
      <c r="W104" s="10"/>
      <c r="X104" s="10"/>
      <c r="Y104" s="10"/>
      <c r="Z104" s="10"/>
      <c r="AA104" s="10"/>
      <c r="AB104" s="10"/>
      <c r="AC104" s="10"/>
      <c r="AD104" s="10"/>
      <c r="AE104" s="10"/>
    </row>
    <row r="105" s="2" customFormat="1" ht="21.84" customHeight="1">
      <c r="A105" s="37"/>
      <c r="B105" s="38"/>
      <c r="C105" s="39"/>
      <c r="D105" s="39"/>
      <c r="E105" s="39"/>
      <c r="F105" s="39"/>
      <c r="G105" s="39"/>
      <c r="H105" s="39"/>
      <c r="I105" s="143"/>
      <c r="J105" s="39"/>
      <c r="K105" s="39"/>
      <c r="L105" s="62"/>
      <c r="S105" s="37"/>
      <c r="T105" s="37"/>
      <c r="U105" s="37"/>
      <c r="V105" s="37"/>
      <c r="W105" s="37"/>
      <c r="X105" s="37"/>
      <c r="Y105" s="37"/>
      <c r="Z105" s="37"/>
      <c r="AA105" s="37"/>
      <c r="AB105" s="37"/>
      <c r="AC105" s="37"/>
      <c r="AD105" s="37"/>
      <c r="AE105" s="37"/>
    </row>
    <row r="106" s="2" customFormat="1" ht="6.96" customHeight="1">
      <c r="A106" s="37"/>
      <c r="B106" s="65"/>
      <c r="C106" s="66"/>
      <c r="D106" s="66"/>
      <c r="E106" s="66"/>
      <c r="F106" s="66"/>
      <c r="G106" s="66"/>
      <c r="H106" s="66"/>
      <c r="I106" s="182"/>
      <c r="J106" s="66"/>
      <c r="K106" s="66"/>
      <c r="L106" s="62"/>
      <c r="S106" s="37"/>
      <c r="T106" s="37"/>
      <c r="U106" s="37"/>
      <c r="V106" s="37"/>
      <c r="W106" s="37"/>
      <c r="X106" s="37"/>
      <c r="Y106" s="37"/>
      <c r="Z106" s="37"/>
      <c r="AA106" s="37"/>
      <c r="AB106" s="37"/>
      <c r="AC106" s="37"/>
      <c r="AD106" s="37"/>
      <c r="AE106" s="37"/>
    </row>
    <row r="110" s="2" customFormat="1" ht="6.96" customHeight="1">
      <c r="A110" s="37"/>
      <c r="B110" s="67"/>
      <c r="C110" s="68"/>
      <c r="D110" s="68"/>
      <c r="E110" s="68"/>
      <c r="F110" s="68"/>
      <c r="G110" s="68"/>
      <c r="H110" s="68"/>
      <c r="I110" s="185"/>
      <c r="J110" s="68"/>
      <c r="K110" s="68"/>
      <c r="L110" s="62"/>
      <c r="S110" s="37"/>
      <c r="T110" s="37"/>
      <c r="U110" s="37"/>
      <c r="V110" s="37"/>
      <c r="W110" s="37"/>
      <c r="X110" s="37"/>
      <c r="Y110" s="37"/>
      <c r="Z110" s="37"/>
      <c r="AA110" s="37"/>
      <c r="AB110" s="37"/>
      <c r="AC110" s="37"/>
      <c r="AD110" s="37"/>
      <c r="AE110" s="37"/>
    </row>
    <row r="111" s="2" customFormat="1" ht="24.96" customHeight="1">
      <c r="A111" s="37"/>
      <c r="B111" s="38"/>
      <c r="C111" s="22" t="s">
        <v>110</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16</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186" t="str">
        <f>E7</f>
        <v>III/18047, III/18025 LOSINÁ - PRŮTAH, REKONSTRUKCE</v>
      </c>
      <c r="F114" s="31"/>
      <c r="G114" s="31"/>
      <c r="H114" s="31"/>
      <c r="I114" s="143"/>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99</v>
      </c>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6.5" customHeight="1">
      <c r="A116" s="37"/>
      <c r="B116" s="38"/>
      <c r="C116" s="39"/>
      <c r="D116" s="39"/>
      <c r="E116" s="75" t="str">
        <f>E9</f>
        <v>SO 110 - Komunikace</v>
      </c>
      <c r="F116" s="39"/>
      <c r="G116" s="39"/>
      <c r="H116" s="39"/>
      <c r="I116" s="143"/>
      <c r="J116" s="39"/>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20</v>
      </c>
      <c r="D118" s="39"/>
      <c r="E118" s="39"/>
      <c r="F118" s="26" t="str">
        <f>F12</f>
        <v xml:space="preserve"> </v>
      </c>
      <c r="G118" s="39"/>
      <c r="H118" s="39"/>
      <c r="I118" s="146" t="s">
        <v>22</v>
      </c>
      <c r="J118" s="78" t="str">
        <f>IF(J12="","",J12)</f>
        <v>13. 2. 2020</v>
      </c>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143"/>
      <c r="J119" s="39"/>
      <c r="K119" s="39"/>
      <c r="L119" s="62"/>
      <c r="S119" s="37"/>
      <c r="T119" s="37"/>
      <c r="U119" s="37"/>
      <c r="V119" s="37"/>
      <c r="W119" s="37"/>
      <c r="X119" s="37"/>
      <c r="Y119" s="37"/>
      <c r="Z119" s="37"/>
      <c r="AA119" s="37"/>
      <c r="AB119" s="37"/>
      <c r="AC119" s="37"/>
      <c r="AD119" s="37"/>
      <c r="AE119" s="37"/>
    </row>
    <row r="120" s="2" customFormat="1" ht="15.15" customHeight="1">
      <c r="A120" s="37"/>
      <c r="B120" s="38"/>
      <c r="C120" s="31" t="s">
        <v>24</v>
      </c>
      <c r="D120" s="39"/>
      <c r="E120" s="39"/>
      <c r="F120" s="26" t="str">
        <f>E15</f>
        <v xml:space="preserve"> </v>
      </c>
      <c r="G120" s="39"/>
      <c r="H120" s="39"/>
      <c r="I120" s="146" t="s">
        <v>29</v>
      </c>
      <c r="J120" s="35" t="str">
        <f>E21</f>
        <v xml:space="preserve"> </v>
      </c>
      <c r="K120" s="39"/>
      <c r="L120" s="62"/>
      <c r="S120" s="37"/>
      <c r="T120" s="37"/>
      <c r="U120" s="37"/>
      <c r="V120" s="37"/>
      <c r="W120" s="37"/>
      <c r="X120" s="37"/>
      <c r="Y120" s="37"/>
      <c r="Z120" s="37"/>
      <c r="AA120" s="37"/>
      <c r="AB120" s="37"/>
      <c r="AC120" s="37"/>
      <c r="AD120" s="37"/>
      <c r="AE120" s="37"/>
    </row>
    <row r="121" s="2" customFormat="1" ht="15.15" customHeight="1">
      <c r="A121" s="37"/>
      <c r="B121" s="38"/>
      <c r="C121" s="31" t="s">
        <v>27</v>
      </c>
      <c r="D121" s="39"/>
      <c r="E121" s="39"/>
      <c r="F121" s="26" t="str">
        <f>IF(E18="","",E18)</f>
        <v>Vyplň údaj</v>
      </c>
      <c r="G121" s="39"/>
      <c r="H121" s="39"/>
      <c r="I121" s="146" t="s">
        <v>31</v>
      </c>
      <c r="J121" s="35" t="str">
        <f>E24</f>
        <v xml:space="preserve"> </v>
      </c>
      <c r="K121" s="39"/>
      <c r="L121" s="62"/>
      <c r="S121" s="37"/>
      <c r="T121" s="37"/>
      <c r="U121" s="37"/>
      <c r="V121" s="37"/>
      <c r="W121" s="37"/>
      <c r="X121" s="37"/>
      <c r="Y121" s="37"/>
      <c r="Z121" s="37"/>
      <c r="AA121" s="37"/>
      <c r="AB121" s="37"/>
      <c r="AC121" s="37"/>
      <c r="AD121" s="37"/>
      <c r="AE121" s="37"/>
    </row>
    <row r="122" s="2" customFormat="1" ht="10.32" customHeight="1">
      <c r="A122" s="37"/>
      <c r="B122" s="38"/>
      <c r="C122" s="39"/>
      <c r="D122" s="39"/>
      <c r="E122" s="39"/>
      <c r="F122" s="39"/>
      <c r="G122" s="39"/>
      <c r="H122" s="39"/>
      <c r="I122" s="143"/>
      <c r="J122" s="39"/>
      <c r="K122" s="39"/>
      <c r="L122" s="62"/>
      <c r="S122" s="37"/>
      <c r="T122" s="37"/>
      <c r="U122" s="37"/>
      <c r="V122" s="37"/>
      <c r="W122" s="37"/>
      <c r="X122" s="37"/>
      <c r="Y122" s="37"/>
      <c r="Z122" s="37"/>
      <c r="AA122" s="37"/>
      <c r="AB122" s="37"/>
      <c r="AC122" s="37"/>
      <c r="AD122" s="37"/>
      <c r="AE122" s="37"/>
    </row>
    <row r="123" s="11" customFormat="1" ht="29.28" customHeight="1">
      <c r="A123" s="206"/>
      <c r="B123" s="207"/>
      <c r="C123" s="208" t="s">
        <v>111</v>
      </c>
      <c r="D123" s="209" t="s">
        <v>58</v>
      </c>
      <c r="E123" s="209" t="s">
        <v>54</v>
      </c>
      <c r="F123" s="209" t="s">
        <v>55</v>
      </c>
      <c r="G123" s="209" t="s">
        <v>112</v>
      </c>
      <c r="H123" s="209" t="s">
        <v>113</v>
      </c>
      <c r="I123" s="210" t="s">
        <v>114</v>
      </c>
      <c r="J123" s="209" t="s">
        <v>103</v>
      </c>
      <c r="K123" s="211" t="s">
        <v>115</v>
      </c>
      <c r="L123" s="212"/>
      <c r="M123" s="99" t="s">
        <v>1</v>
      </c>
      <c r="N123" s="100" t="s">
        <v>37</v>
      </c>
      <c r="O123" s="100" t="s">
        <v>116</v>
      </c>
      <c r="P123" s="100" t="s">
        <v>117</v>
      </c>
      <c r="Q123" s="100" t="s">
        <v>118</v>
      </c>
      <c r="R123" s="100" t="s">
        <v>119</v>
      </c>
      <c r="S123" s="100" t="s">
        <v>120</v>
      </c>
      <c r="T123" s="101" t="s">
        <v>121</v>
      </c>
      <c r="U123" s="206"/>
      <c r="V123" s="206"/>
      <c r="W123" s="206"/>
      <c r="X123" s="206"/>
      <c r="Y123" s="206"/>
      <c r="Z123" s="206"/>
      <c r="AA123" s="206"/>
      <c r="AB123" s="206"/>
      <c r="AC123" s="206"/>
      <c r="AD123" s="206"/>
      <c r="AE123" s="206"/>
    </row>
    <row r="124" s="2" customFormat="1" ht="22.8" customHeight="1">
      <c r="A124" s="37"/>
      <c r="B124" s="38"/>
      <c r="C124" s="106" t="s">
        <v>122</v>
      </c>
      <c r="D124" s="39"/>
      <c r="E124" s="39"/>
      <c r="F124" s="39"/>
      <c r="G124" s="39"/>
      <c r="H124" s="39"/>
      <c r="I124" s="143"/>
      <c r="J124" s="213">
        <f>BK124</f>
        <v>0</v>
      </c>
      <c r="K124" s="39"/>
      <c r="L124" s="43"/>
      <c r="M124" s="102"/>
      <c r="N124" s="214"/>
      <c r="O124" s="103"/>
      <c r="P124" s="215">
        <f>P125</f>
        <v>0</v>
      </c>
      <c r="Q124" s="103"/>
      <c r="R124" s="215">
        <f>R125</f>
        <v>2318.0552479999997</v>
      </c>
      <c r="S124" s="103"/>
      <c r="T124" s="216">
        <f>T125</f>
        <v>625.08000000000004</v>
      </c>
      <c r="U124" s="37"/>
      <c r="V124" s="37"/>
      <c r="W124" s="37"/>
      <c r="X124" s="37"/>
      <c r="Y124" s="37"/>
      <c r="Z124" s="37"/>
      <c r="AA124" s="37"/>
      <c r="AB124" s="37"/>
      <c r="AC124" s="37"/>
      <c r="AD124" s="37"/>
      <c r="AE124" s="37"/>
      <c r="AT124" s="16" t="s">
        <v>72</v>
      </c>
      <c r="AU124" s="16" t="s">
        <v>105</v>
      </c>
      <c r="BK124" s="217">
        <f>BK125</f>
        <v>0</v>
      </c>
    </row>
    <row r="125" s="12" customFormat="1" ht="25.92" customHeight="1">
      <c r="A125" s="12"/>
      <c r="B125" s="218"/>
      <c r="C125" s="219"/>
      <c r="D125" s="220" t="s">
        <v>72</v>
      </c>
      <c r="E125" s="221" t="s">
        <v>174</v>
      </c>
      <c r="F125" s="221" t="s">
        <v>175</v>
      </c>
      <c r="G125" s="219"/>
      <c r="H125" s="219"/>
      <c r="I125" s="222"/>
      <c r="J125" s="223">
        <f>BK125</f>
        <v>0</v>
      </c>
      <c r="K125" s="219"/>
      <c r="L125" s="224"/>
      <c r="M125" s="225"/>
      <c r="N125" s="226"/>
      <c r="O125" s="226"/>
      <c r="P125" s="227">
        <f>P126+P190+P198+P202+P224+P278+P296</f>
        <v>0</v>
      </c>
      <c r="Q125" s="226"/>
      <c r="R125" s="227">
        <f>R126+R190+R198+R202+R224+R278+R296</f>
        <v>2318.0552479999997</v>
      </c>
      <c r="S125" s="226"/>
      <c r="T125" s="228">
        <f>T126+T190+T198+T202+T224+T278+T296</f>
        <v>625.08000000000004</v>
      </c>
      <c r="U125" s="12"/>
      <c r="V125" s="12"/>
      <c r="W125" s="12"/>
      <c r="X125" s="12"/>
      <c r="Y125" s="12"/>
      <c r="Z125" s="12"/>
      <c r="AA125" s="12"/>
      <c r="AB125" s="12"/>
      <c r="AC125" s="12"/>
      <c r="AD125" s="12"/>
      <c r="AE125" s="12"/>
      <c r="AR125" s="229" t="s">
        <v>81</v>
      </c>
      <c r="AT125" s="230" t="s">
        <v>72</v>
      </c>
      <c r="AU125" s="230" t="s">
        <v>73</v>
      </c>
      <c r="AY125" s="229" t="s">
        <v>124</v>
      </c>
      <c r="BK125" s="231">
        <f>BK126+BK190+BK198+BK202+BK224+BK278+BK296</f>
        <v>0</v>
      </c>
    </row>
    <row r="126" s="12" customFormat="1" ht="22.8" customHeight="1">
      <c r="A126" s="12"/>
      <c r="B126" s="218"/>
      <c r="C126" s="219"/>
      <c r="D126" s="220" t="s">
        <v>72</v>
      </c>
      <c r="E126" s="232" t="s">
        <v>81</v>
      </c>
      <c r="F126" s="232" t="s">
        <v>176</v>
      </c>
      <c r="G126" s="219"/>
      <c r="H126" s="219"/>
      <c r="I126" s="222"/>
      <c r="J126" s="233">
        <f>BK126</f>
        <v>0</v>
      </c>
      <c r="K126" s="219"/>
      <c r="L126" s="224"/>
      <c r="M126" s="225"/>
      <c r="N126" s="226"/>
      <c r="O126" s="226"/>
      <c r="P126" s="227">
        <f>SUM(P127:P189)</f>
        <v>0</v>
      </c>
      <c r="Q126" s="226"/>
      <c r="R126" s="227">
        <f>SUM(R127:R189)</f>
        <v>1118.9428250000001</v>
      </c>
      <c r="S126" s="226"/>
      <c r="T126" s="228">
        <f>SUM(T127:T189)</f>
        <v>622.92000000000007</v>
      </c>
      <c r="U126" s="12"/>
      <c r="V126" s="12"/>
      <c r="W126" s="12"/>
      <c r="X126" s="12"/>
      <c r="Y126" s="12"/>
      <c r="Z126" s="12"/>
      <c r="AA126" s="12"/>
      <c r="AB126" s="12"/>
      <c r="AC126" s="12"/>
      <c r="AD126" s="12"/>
      <c r="AE126" s="12"/>
      <c r="AR126" s="229" t="s">
        <v>81</v>
      </c>
      <c r="AT126" s="230" t="s">
        <v>72</v>
      </c>
      <c r="AU126" s="230" t="s">
        <v>81</v>
      </c>
      <c r="AY126" s="229" t="s">
        <v>124</v>
      </c>
      <c r="BK126" s="231">
        <f>SUM(BK127:BK189)</f>
        <v>0</v>
      </c>
    </row>
    <row r="127" s="2" customFormat="1" ht="21.75" customHeight="1">
      <c r="A127" s="37"/>
      <c r="B127" s="38"/>
      <c r="C127" s="234" t="s">
        <v>81</v>
      </c>
      <c r="D127" s="234" t="s">
        <v>127</v>
      </c>
      <c r="E127" s="235" t="s">
        <v>177</v>
      </c>
      <c r="F127" s="236" t="s">
        <v>178</v>
      </c>
      <c r="G127" s="237" t="s">
        <v>179</v>
      </c>
      <c r="H127" s="238">
        <v>4</v>
      </c>
      <c r="I127" s="239"/>
      <c r="J127" s="240">
        <f>ROUND(I127*H127,2)</f>
        <v>0</v>
      </c>
      <c r="K127" s="236" t="s">
        <v>131</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132</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132</v>
      </c>
      <c r="BM127" s="245" t="s">
        <v>180</v>
      </c>
    </row>
    <row r="128" s="2" customFormat="1">
      <c r="A128" s="37"/>
      <c r="B128" s="38"/>
      <c r="C128" s="39"/>
      <c r="D128" s="249" t="s">
        <v>181</v>
      </c>
      <c r="E128" s="39"/>
      <c r="F128" s="273" t="s">
        <v>182</v>
      </c>
      <c r="G128" s="39"/>
      <c r="H128" s="39"/>
      <c r="I128" s="143"/>
      <c r="J128" s="39"/>
      <c r="K128" s="39"/>
      <c r="L128" s="43"/>
      <c r="M128" s="274"/>
      <c r="N128" s="275"/>
      <c r="O128" s="90"/>
      <c r="P128" s="90"/>
      <c r="Q128" s="90"/>
      <c r="R128" s="90"/>
      <c r="S128" s="90"/>
      <c r="T128" s="91"/>
      <c r="U128" s="37"/>
      <c r="V128" s="37"/>
      <c r="W128" s="37"/>
      <c r="X128" s="37"/>
      <c r="Y128" s="37"/>
      <c r="Z128" s="37"/>
      <c r="AA128" s="37"/>
      <c r="AB128" s="37"/>
      <c r="AC128" s="37"/>
      <c r="AD128" s="37"/>
      <c r="AE128" s="37"/>
      <c r="AT128" s="16" t="s">
        <v>181</v>
      </c>
      <c r="AU128" s="16" t="s">
        <v>83</v>
      </c>
    </row>
    <row r="129" s="2" customFormat="1" ht="33" customHeight="1">
      <c r="A129" s="37"/>
      <c r="B129" s="38"/>
      <c r="C129" s="234" t="s">
        <v>83</v>
      </c>
      <c r="D129" s="234" t="s">
        <v>127</v>
      </c>
      <c r="E129" s="235" t="s">
        <v>183</v>
      </c>
      <c r="F129" s="236" t="s">
        <v>184</v>
      </c>
      <c r="G129" s="237" t="s">
        <v>179</v>
      </c>
      <c r="H129" s="238">
        <v>4</v>
      </c>
      <c r="I129" s="239"/>
      <c r="J129" s="240">
        <f>ROUND(I129*H129,2)</f>
        <v>0</v>
      </c>
      <c r="K129" s="236" t="s">
        <v>131</v>
      </c>
      <c r="L129" s="43"/>
      <c r="M129" s="241" t="s">
        <v>1</v>
      </c>
      <c r="N129" s="242" t="s">
        <v>38</v>
      </c>
      <c r="O129" s="90"/>
      <c r="P129" s="243">
        <f>O129*H129</f>
        <v>0</v>
      </c>
      <c r="Q129" s="243">
        <v>0</v>
      </c>
      <c r="R129" s="243">
        <f>Q129*H129</f>
        <v>0</v>
      </c>
      <c r="S129" s="243">
        <v>0</v>
      </c>
      <c r="T129" s="244">
        <f>S129*H129</f>
        <v>0</v>
      </c>
      <c r="U129" s="37"/>
      <c r="V129" s="37"/>
      <c r="W129" s="37"/>
      <c r="X129" s="37"/>
      <c r="Y129" s="37"/>
      <c r="Z129" s="37"/>
      <c r="AA129" s="37"/>
      <c r="AB129" s="37"/>
      <c r="AC129" s="37"/>
      <c r="AD129" s="37"/>
      <c r="AE129" s="37"/>
      <c r="AR129" s="245" t="s">
        <v>132</v>
      </c>
      <c r="AT129" s="245" t="s">
        <v>127</v>
      </c>
      <c r="AU129" s="245" t="s">
        <v>83</v>
      </c>
      <c r="AY129" s="16" t="s">
        <v>124</v>
      </c>
      <c r="BE129" s="246">
        <f>IF(N129="základní",J129,0)</f>
        <v>0</v>
      </c>
      <c r="BF129" s="246">
        <f>IF(N129="snížená",J129,0)</f>
        <v>0</v>
      </c>
      <c r="BG129" s="246">
        <f>IF(N129="zákl. přenesená",J129,0)</f>
        <v>0</v>
      </c>
      <c r="BH129" s="246">
        <f>IF(N129="sníž. přenesená",J129,0)</f>
        <v>0</v>
      </c>
      <c r="BI129" s="246">
        <f>IF(N129="nulová",J129,0)</f>
        <v>0</v>
      </c>
      <c r="BJ129" s="16" t="s">
        <v>81</v>
      </c>
      <c r="BK129" s="246">
        <f>ROUND(I129*H129,2)</f>
        <v>0</v>
      </c>
      <c r="BL129" s="16" t="s">
        <v>132</v>
      </c>
      <c r="BM129" s="245" t="s">
        <v>185</v>
      </c>
    </row>
    <row r="130" s="2" customFormat="1">
      <c r="A130" s="37"/>
      <c r="B130" s="38"/>
      <c r="C130" s="39"/>
      <c r="D130" s="249" t="s">
        <v>181</v>
      </c>
      <c r="E130" s="39"/>
      <c r="F130" s="273" t="s">
        <v>186</v>
      </c>
      <c r="G130" s="39"/>
      <c r="H130" s="39"/>
      <c r="I130" s="143"/>
      <c r="J130" s="39"/>
      <c r="K130" s="39"/>
      <c r="L130" s="43"/>
      <c r="M130" s="274"/>
      <c r="N130" s="275"/>
      <c r="O130" s="90"/>
      <c r="P130" s="90"/>
      <c r="Q130" s="90"/>
      <c r="R130" s="90"/>
      <c r="S130" s="90"/>
      <c r="T130" s="91"/>
      <c r="U130" s="37"/>
      <c r="V130" s="37"/>
      <c r="W130" s="37"/>
      <c r="X130" s="37"/>
      <c r="Y130" s="37"/>
      <c r="Z130" s="37"/>
      <c r="AA130" s="37"/>
      <c r="AB130" s="37"/>
      <c r="AC130" s="37"/>
      <c r="AD130" s="37"/>
      <c r="AE130" s="37"/>
      <c r="AT130" s="16" t="s">
        <v>181</v>
      </c>
      <c r="AU130" s="16" t="s">
        <v>83</v>
      </c>
    </row>
    <row r="131" s="2" customFormat="1" ht="55.5" customHeight="1">
      <c r="A131" s="37"/>
      <c r="B131" s="38"/>
      <c r="C131" s="234" t="s">
        <v>140</v>
      </c>
      <c r="D131" s="234" t="s">
        <v>127</v>
      </c>
      <c r="E131" s="235" t="s">
        <v>187</v>
      </c>
      <c r="F131" s="236" t="s">
        <v>188</v>
      </c>
      <c r="G131" s="237" t="s">
        <v>189</v>
      </c>
      <c r="H131" s="238">
        <v>895</v>
      </c>
      <c r="I131" s="239"/>
      <c r="J131" s="240">
        <f>ROUND(I131*H131,2)</f>
        <v>0</v>
      </c>
      <c r="K131" s="236" t="s">
        <v>131</v>
      </c>
      <c r="L131" s="43"/>
      <c r="M131" s="241" t="s">
        <v>1</v>
      </c>
      <c r="N131" s="242" t="s">
        <v>38</v>
      </c>
      <c r="O131" s="90"/>
      <c r="P131" s="243">
        <f>O131*H131</f>
        <v>0</v>
      </c>
      <c r="Q131" s="243">
        <v>0</v>
      </c>
      <c r="R131" s="243">
        <f>Q131*H131</f>
        <v>0</v>
      </c>
      <c r="S131" s="243">
        <v>0.44</v>
      </c>
      <c r="T131" s="244">
        <f>S131*H131</f>
        <v>393.80000000000001</v>
      </c>
      <c r="U131" s="37"/>
      <c r="V131" s="37"/>
      <c r="W131" s="37"/>
      <c r="X131" s="37"/>
      <c r="Y131" s="37"/>
      <c r="Z131" s="37"/>
      <c r="AA131" s="37"/>
      <c r="AB131" s="37"/>
      <c r="AC131" s="37"/>
      <c r="AD131" s="37"/>
      <c r="AE131" s="37"/>
      <c r="AR131" s="245" t="s">
        <v>132</v>
      </c>
      <c r="AT131" s="245" t="s">
        <v>127</v>
      </c>
      <c r="AU131" s="245" t="s">
        <v>83</v>
      </c>
      <c r="AY131" s="16" t="s">
        <v>124</v>
      </c>
      <c r="BE131" s="246">
        <f>IF(N131="základní",J131,0)</f>
        <v>0</v>
      </c>
      <c r="BF131" s="246">
        <f>IF(N131="snížená",J131,0)</f>
        <v>0</v>
      </c>
      <c r="BG131" s="246">
        <f>IF(N131="zákl. přenesená",J131,0)</f>
        <v>0</v>
      </c>
      <c r="BH131" s="246">
        <f>IF(N131="sníž. přenesená",J131,0)</f>
        <v>0</v>
      </c>
      <c r="BI131" s="246">
        <f>IF(N131="nulová",J131,0)</f>
        <v>0</v>
      </c>
      <c r="BJ131" s="16" t="s">
        <v>81</v>
      </c>
      <c r="BK131" s="246">
        <f>ROUND(I131*H131,2)</f>
        <v>0</v>
      </c>
      <c r="BL131" s="16" t="s">
        <v>132</v>
      </c>
      <c r="BM131" s="245" t="s">
        <v>190</v>
      </c>
    </row>
    <row r="132" s="2" customFormat="1">
      <c r="A132" s="37"/>
      <c r="B132" s="38"/>
      <c r="C132" s="39"/>
      <c r="D132" s="249" t="s">
        <v>181</v>
      </c>
      <c r="E132" s="39"/>
      <c r="F132" s="273" t="s">
        <v>191</v>
      </c>
      <c r="G132" s="39"/>
      <c r="H132" s="39"/>
      <c r="I132" s="143"/>
      <c r="J132" s="39"/>
      <c r="K132" s="39"/>
      <c r="L132" s="43"/>
      <c r="M132" s="274"/>
      <c r="N132" s="275"/>
      <c r="O132" s="90"/>
      <c r="P132" s="90"/>
      <c r="Q132" s="90"/>
      <c r="R132" s="90"/>
      <c r="S132" s="90"/>
      <c r="T132" s="91"/>
      <c r="U132" s="37"/>
      <c r="V132" s="37"/>
      <c r="W132" s="37"/>
      <c r="X132" s="37"/>
      <c r="Y132" s="37"/>
      <c r="Z132" s="37"/>
      <c r="AA132" s="37"/>
      <c r="AB132" s="37"/>
      <c r="AC132" s="37"/>
      <c r="AD132" s="37"/>
      <c r="AE132" s="37"/>
      <c r="AT132" s="16" t="s">
        <v>181</v>
      </c>
      <c r="AU132" s="16" t="s">
        <v>83</v>
      </c>
    </row>
    <row r="133" s="13" customFormat="1">
      <c r="A133" s="13"/>
      <c r="B133" s="247"/>
      <c r="C133" s="248"/>
      <c r="D133" s="249" t="s">
        <v>133</v>
      </c>
      <c r="E133" s="250" t="s">
        <v>1</v>
      </c>
      <c r="F133" s="251" t="s">
        <v>192</v>
      </c>
      <c r="G133" s="248"/>
      <c r="H133" s="252">
        <v>895</v>
      </c>
      <c r="I133" s="253"/>
      <c r="J133" s="248"/>
      <c r="K133" s="248"/>
      <c r="L133" s="254"/>
      <c r="M133" s="255"/>
      <c r="N133" s="256"/>
      <c r="O133" s="256"/>
      <c r="P133" s="256"/>
      <c r="Q133" s="256"/>
      <c r="R133" s="256"/>
      <c r="S133" s="256"/>
      <c r="T133" s="257"/>
      <c r="U133" s="13"/>
      <c r="V133" s="13"/>
      <c r="W133" s="13"/>
      <c r="X133" s="13"/>
      <c r="Y133" s="13"/>
      <c r="Z133" s="13"/>
      <c r="AA133" s="13"/>
      <c r="AB133" s="13"/>
      <c r="AC133" s="13"/>
      <c r="AD133" s="13"/>
      <c r="AE133" s="13"/>
      <c r="AT133" s="258" t="s">
        <v>133</v>
      </c>
      <c r="AU133" s="258" t="s">
        <v>83</v>
      </c>
      <c r="AV133" s="13" t="s">
        <v>83</v>
      </c>
      <c r="AW133" s="13" t="s">
        <v>30</v>
      </c>
      <c r="AX133" s="13" t="s">
        <v>81</v>
      </c>
      <c r="AY133" s="258" t="s">
        <v>124</v>
      </c>
    </row>
    <row r="134" s="2" customFormat="1" ht="44.25" customHeight="1">
      <c r="A134" s="37"/>
      <c r="B134" s="38"/>
      <c r="C134" s="234" t="s">
        <v>132</v>
      </c>
      <c r="D134" s="234" t="s">
        <v>127</v>
      </c>
      <c r="E134" s="235" t="s">
        <v>193</v>
      </c>
      <c r="F134" s="236" t="s">
        <v>194</v>
      </c>
      <c r="G134" s="237" t="s">
        <v>189</v>
      </c>
      <c r="H134" s="238">
        <v>895</v>
      </c>
      <c r="I134" s="239"/>
      <c r="J134" s="240">
        <f>ROUND(I134*H134,2)</f>
        <v>0</v>
      </c>
      <c r="K134" s="236" t="s">
        <v>131</v>
      </c>
      <c r="L134" s="43"/>
      <c r="M134" s="241" t="s">
        <v>1</v>
      </c>
      <c r="N134" s="242" t="s">
        <v>38</v>
      </c>
      <c r="O134" s="90"/>
      <c r="P134" s="243">
        <f>O134*H134</f>
        <v>0</v>
      </c>
      <c r="Q134" s="243">
        <v>0.00016000000000000001</v>
      </c>
      <c r="R134" s="243">
        <f>Q134*H134</f>
        <v>0.14320000000000002</v>
      </c>
      <c r="S134" s="243">
        <v>0.25600000000000001</v>
      </c>
      <c r="T134" s="244">
        <f>S134*H134</f>
        <v>229.12000000000001</v>
      </c>
      <c r="U134" s="37"/>
      <c r="V134" s="37"/>
      <c r="W134" s="37"/>
      <c r="X134" s="37"/>
      <c r="Y134" s="37"/>
      <c r="Z134" s="37"/>
      <c r="AA134" s="37"/>
      <c r="AB134" s="37"/>
      <c r="AC134" s="37"/>
      <c r="AD134" s="37"/>
      <c r="AE134" s="37"/>
      <c r="AR134" s="245" t="s">
        <v>132</v>
      </c>
      <c r="AT134" s="245" t="s">
        <v>127</v>
      </c>
      <c r="AU134" s="245" t="s">
        <v>83</v>
      </c>
      <c r="AY134" s="16" t="s">
        <v>124</v>
      </c>
      <c r="BE134" s="246">
        <f>IF(N134="základní",J134,0)</f>
        <v>0</v>
      </c>
      <c r="BF134" s="246">
        <f>IF(N134="snížená",J134,0)</f>
        <v>0</v>
      </c>
      <c r="BG134" s="246">
        <f>IF(N134="zákl. přenesená",J134,0)</f>
        <v>0</v>
      </c>
      <c r="BH134" s="246">
        <f>IF(N134="sníž. přenesená",J134,0)</f>
        <v>0</v>
      </c>
      <c r="BI134" s="246">
        <f>IF(N134="nulová",J134,0)</f>
        <v>0</v>
      </c>
      <c r="BJ134" s="16" t="s">
        <v>81</v>
      </c>
      <c r="BK134" s="246">
        <f>ROUND(I134*H134,2)</f>
        <v>0</v>
      </c>
      <c r="BL134" s="16" t="s">
        <v>132</v>
      </c>
      <c r="BM134" s="245" t="s">
        <v>195</v>
      </c>
    </row>
    <row r="135" s="2" customFormat="1">
      <c r="A135" s="37"/>
      <c r="B135" s="38"/>
      <c r="C135" s="39"/>
      <c r="D135" s="249" t="s">
        <v>181</v>
      </c>
      <c r="E135" s="39"/>
      <c r="F135" s="273" t="s">
        <v>196</v>
      </c>
      <c r="G135" s="39"/>
      <c r="H135" s="39"/>
      <c r="I135" s="143"/>
      <c r="J135" s="39"/>
      <c r="K135" s="39"/>
      <c r="L135" s="43"/>
      <c r="M135" s="274"/>
      <c r="N135" s="275"/>
      <c r="O135" s="90"/>
      <c r="P135" s="90"/>
      <c r="Q135" s="90"/>
      <c r="R135" s="90"/>
      <c r="S135" s="90"/>
      <c r="T135" s="91"/>
      <c r="U135" s="37"/>
      <c r="V135" s="37"/>
      <c r="W135" s="37"/>
      <c r="X135" s="37"/>
      <c r="Y135" s="37"/>
      <c r="Z135" s="37"/>
      <c r="AA135" s="37"/>
      <c r="AB135" s="37"/>
      <c r="AC135" s="37"/>
      <c r="AD135" s="37"/>
      <c r="AE135" s="37"/>
      <c r="AT135" s="16" t="s">
        <v>181</v>
      </c>
      <c r="AU135" s="16" t="s">
        <v>83</v>
      </c>
    </row>
    <row r="136" s="13" customFormat="1">
      <c r="A136" s="13"/>
      <c r="B136" s="247"/>
      <c r="C136" s="248"/>
      <c r="D136" s="249" t="s">
        <v>133</v>
      </c>
      <c r="E136" s="250" t="s">
        <v>1</v>
      </c>
      <c r="F136" s="251" t="s">
        <v>197</v>
      </c>
      <c r="G136" s="248"/>
      <c r="H136" s="252">
        <v>895</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133</v>
      </c>
      <c r="AU136" s="258" t="s">
        <v>83</v>
      </c>
      <c r="AV136" s="13" t="s">
        <v>83</v>
      </c>
      <c r="AW136" s="13" t="s">
        <v>30</v>
      </c>
      <c r="AX136" s="13" t="s">
        <v>81</v>
      </c>
      <c r="AY136" s="258" t="s">
        <v>124</v>
      </c>
    </row>
    <row r="137" s="2" customFormat="1" ht="21.75" customHeight="1">
      <c r="A137" s="37"/>
      <c r="B137" s="38"/>
      <c r="C137" s="234" t="s">
        <v>149</v>
      </c>
      <c r="D137" s="234" t="s">
        <v>127</v>
      </c>
      <c r="E137" s="235" t="s">
        <v>198</v>
      </c>
      <c r="F137" s="236" t="s">
        <v>199</v>
      </c>
      <c r="G137" s="237" t="s">
        <v>189</v>
      </c>
      <c r="H137" s="238">
        <v>326.60000000000002</v>
      </c>
      <c r="I137" s="239"/>
      <c r="J137" s="240">
        <f>ROUND(I137*H137,2)</f>
        <v>0</v>
      </c>
      <c r="K137" s="236" t="s">
        <v>131</v>
      </c>
      <c r="L137" s="43"/>
      <c r="M137" s="241" t="s">
        <v>1</v>
      </c>
      <c r="N137" s="242" t="s">
        <v>38</v>
      </c>
      <c r="O137" s="90"/>
      <c r="P137" s="243">
        <f>O137*H137</f>
        <v>0</v>
      </c>
      <c r="Q137" s="243">
        <v>0</v>
      </c>
      <c r="R137" s="243">
        <f>Q137*H137</f>
        <v>0</v>
      </c>
      <c r="S137" s="243">
        <v>0</v>
      </c>
      <c r="T137" s="244">
        <f>S137*H137</f>
        <v>0</v>
      </c>
      <c r="U137" s="37"/>
      <c r="V137" s="37"/>
      <c r="W137" s="37"/>
      <c r="X137" s="37"/>
      <c r="Y137" s="37"/>
      <c r="Z137" s="37"/>
      <c r="AA137" s="37"/>
      <c r="AB137" s="37"/>
      <c r="AC137" s="37"/>
      <c r="AD137" s="37"/>
      <c r="AE137" s="37"/>
      <c r="AR137" s="245" t="s">
        <v>132</v>
      </c>
      <c r="AT137" s="245" t="s">
        <v>127</v>
      </c>
      <c r="AU137" s="245" t="s">
        <v>83</v>
      </c>
      <c r="AY137" s="16" t="s">
        <v>124</v>
      </c>
      <c r="BE137" s="246">
        <f>IF(N137="základní",J137,0)</f>
        <v>0</v>
      </c>
      <c r="BF137" s="246">
        <f>IF(N137="snížená",J137,0)</f>
        <v>0</v>
      </c>
      <c r="BG137" s="246">
        <f>IF(N137="zákl. přenesená",J137,0)</f>
        <v>0</v>
      </c>
      <c r="BH137" s="246">
        <f>IF(N137="sníž. přenesená",J137,0)</f>
        <v>0</v>
      </c>
      <c r="BI137" s="246">
        <f>IF(N137="nulová",J137,0)</f>
        <v>0</v>
      </c>
      <c r="BJ137" s="16" t="s">
        <v>81</v>
      </c>
      <c r="BK137" s="246">
        <f>ROUND(I137*H137,2)</f>
        <v>0</v>
      </c>
      <c r="BL137" s="16" t="s">
        <v>132</v>
      </c>
      <c r="BM137" s="245" t="s">
        <v>200</v>
      </c>
    </row>
    <row r="138" s="2" customFormat="1">
      <c r="A138" s="37"/>
      <c r="B138" s="38"/>
      <c r="C138" s="39"/>
      <c r="D138" s="249" t="s">
        <v>181</v>
      </c>
      <c r="E138" s="39"/>
      <c r="F138" s="273" t="s">
        <v>201</v>
      </c>
      <c r="G138" s="39"/>
      <c r="H138" s="39"/>
      <c r="I138" s="143"/>
      <c r="J138" s="39"/>
      <c r="K138" s="39"/>
      <c r="L138" s="43"/>
      <c r="M138" s="274"/>
      <c r="N138" s="275"/>
      <c r="O138" s="90"/>
      <c r="P138" s="90"/>
      <c r="Q138" s="90"/>
      <c r="R138" s="90"/>
      <c r="S138" s="90"/>
      <c r="T138" s="91"/>
      <c r="U138" s="37"/>
      <c r="V138" s="37"/>
      <c r="W138" s="37"/>
      <c r="X138" s="37"/>
      <c r="Y138" s="37"/>
      <c r="Z138" s="37"/>
      <c r="AA138" s="37"/>
      <c r="AB138" s="37"/>
      <c r="AC138" s="37"/>
      <c r="AD138" s="37"/>
      <c r="AE138" s="37"/>
      <c r="AT138" s="16" t="s">
        <v>181</v>
      </c>
      <c r="AU138" s="16" t="s">
        <v>83</v>
      </c>
    </row>
    <row r="139" s="13" customFormat="1">
      <c r="A139" s="13"/>
      <c r="B139" s="247"/>
      <c r="C139" s="248"/>
      <c r="D139" s="249" t="s">
        <v>133</v>
      </c>
      <c r="E139" s="250" t="s">
        <v>1</v>
      </c>
      <c r="F139" s="251" t="s">
        <v>202</v>
      </c>
      <c r="G139" s="248"/>
      <c r="H139" s="252">
        <v>326.60000000000002</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133</v>
      </c>
      <c r="AU139" s="258" t="s">
        <v>83</v>
      </c>
      <c r="AV139" s="13" t="s">
        <v>83</v>
      </c>
      <c r="AW139" s="13" t="s">
        <v>30</v>
      </c>
      <c r="AX139" s="13" t="s">
        <v>81</v>
      </c>
      <c r="AY139" s="258" t="s">
        <v>124</v>
      </c>
    </row>
    <row r="140" s="2" customFormat="1" ht="33" customHeight="1">
      <c r="A140" s="37"/>
      <c r="B140" s="38"/>
      <c r="C140" s="234" t="s">
        <v>152</v>
      </c>
      <c r="D140" s="234" t="s">
        <v>127</v>
      </c>
      <c r="E140" s="235" t="s">
        <v>203</v>
      </c>
      <c r="F140" s="236" t="s">
        <v>204</v>
      </c>
      <c r="G140" s="237" t="s">
        <v>205</v>
      </c>
      <c r="H140" s="238">
        <v>579.86800000000005</v>
      </c>
      <c r="I140" s="239"/>
      <c r="J140" s="240">
        <f>ROUND(I140*H140,2)</f>
        <v>0</v>
      </c>
      <c r="K140" s="236" t="s">
        <v>131</v>
      </c>
      <c r="L140" s="43"/>
      <c r="M140" s="241" t="s">
        <v>1</v>
      </c>
      <c r="N140" s="242" t="s">
        <v>38</v>
      </c>
      <c r="O140" s="90"/>
      <c r="P140" s="243">
        <f>O140*H140</f>
        <v>0</v>
      </c>
      <c r="Q140" s="243">
        <v>0</v>
      </c>
      <c r="R140" s="243">
        <f>Q140*H140</f>
        <v>0</v>
      </c>
      <c r="S140" s="243">
        <v>0</v>
      </c>
      <c r="T140" s="244">
        <f>S140*H140</f>
        <v>0</v>
      </c>
      <c r="U140" s="37"/>
      <c r="V140" s="37"/>
      <c r="W140" s="37"/>
      <c r="X140" s="37"/>
      <c r="Y140" s="37"/>
      <c r="Z140" s="37"/>
      <c r="AA140" s="37"/>
      <c r="AB140" s="37"/>
      <c r="AC140" s="37"/>
      <c r="AD140" s="37"/>
      <c r="AE140" s="37"/>
      <c r="AR140" s="245" t="s">
        <v>132</v>
      </c>
      <c r="AT140" s="245" t="s">
        <v>127</v>
      </c>
      <c r="AU140" s="245" t="s">
        <v>83</v>
      </c>
      <c r="AY140" s="16" t="s">
        <v>124</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132</v>
      </c>
      <c r="BM140" s="245" t="s">
        <v>206</v>
      </c>
    </row>
    <row r="141" s="2" customFormat="1">
      <c r="A141" s="37"/>
      <c r="B141" s="38"/>
      <c r="C141" s="39"/>
      <c r="D141" s="249" t="s">
        <v>181</v>
      </c>
      <c r="E141" s="39"/>
      <c r="F141" s="273" t="s">
        <v>207</v>
      </c>
      <c r="G141" s="39"/>
      <c r="H141" s="39"/>
      <c r="I141" s="143"/>
      <c r="J141" s="39"/>
      <c r="K141" s="39"/>
      <c r="L141" s="43"/>
      <c r="M141" s="274"/>
      <c r="N141" s="275"/>
      <c r="O141" s="90"/>
      <c r="P141" s="90"/>
      <c r="Q141" s="90"/>
      <c r="R141" s="90"/>
      <c r="S141" s="90"/>
      <c r="T141" s="91"/>
      <c r="U141" s="37"/>
      <c r="V141" s="37"/>
      <c r="W141" s="37"/>
      <c r="X141" s="37"/>
      <c r="Y141" s="37"/>
      <c r="Z141" s="37"/>
      <c r="AA141" s="37"/>
      <c r="AB141" s="37"/>
      <c r="AC141" s="37"/>
      <c r="AD141" s="37"/>
      <c r="AE141" s="37"/>
      <c r="AT141" s="16" t="s">
        <v>181</v>
      </c>
      <c r="AU141" s="16" t="s">
        <v>83</v>
      </c>
    </row>
    <row r="142" s="13" customFormat="1">
      <c r="A142" s="13"/>
      <c r="B142" s="247"/>
      <c r="C142" s="248"/>
      <c r="D142" s="249" t="s">
        <v>133</v>
      </c>
      <c r="E142" s="250" t="s">
        <v>1</v>
      </c>
      <c r="F142" s="251" t="s">
        <v>208</v>
      </c>
      <c r="G142" s="248"/>
      <c r="H142" s="252">
        <v>399.36000000000001</v>
      </c>
      <c r="I142" s="253"/>
      <c r="J142" s="248"/>
      <c r="K142" s="248"/>
      <c r="L142" s="254"/>
      <c r="M142" s="255"/>
      <c r="N142" s="256"/>
      <c r="O142" s="256"/>
      <c r="P142" s="256"/>
      <c r="Q142" s="256"/>
      <c r="R142" s="256"/>
      <c r="S142" s="256"/>
      <c r="T142" s="257"/>
      <c r="U142" s="13"/>
      <c r="V142" s="13"/>
      <c r="W142" s="13"/>
      <c r="X142" s="13"/>
      <c r="Y142" s="13"/>
      <c r="Z142" s="13"/>
      <c r="AA142" s="13"/>
      <c r="AB142" s="13"/>
      <c r="AC142" s="13"/>
      <c r="AD142" s="13"/>
      <c r="AE142" s="13"/>
      <c r="AT142" s="258" t="s">
        <v>133</v>
      </c>
      <c r="AU142" s="258" t="s">
        <v>83</v>
      </c>
      <c r="AV142" s="13" t="s">
        <v>83</v>
      </c>
      <c r="AW142" s="13" t="s">
        <v>30</v>
      </c>
      <c r="AX142" s="13" t="s">
        <v>73</v>
      </c>
      <c r="AY142" s="258" t="s">
        <v>124</v>
      </c>
    </row>
    <row r="143" s="13" customFormat="1">
      <c r="A143" s="13"/>
      <c r="B143" s="247"/>
      <c r="C143" s="248"/>
      <c r="D143" s="249" t="s">
        <v>133</v>
      </c>
      <c r="E143" s="250" t="s">
        <v>1</v>
      </c>
      <c r="F143" s="251" t="s">
        <v>209</v>
      </c>
      <c r="G143" s="248"/>
      <c r="H143" s="252">
        <v>47.808</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133</v>
      </c>
      <c r="AU143" s="258" t="s">
        <v>83</v>
      </c>
      <c r="AV143" s="13" t="s">
        <v>83</v>
      </c>
      <c r="AW143" s="13" t="s">
        <v>30</v>
      </c>
      <c r="AX143" s="13" t="s">
        <v>73</v>
      </c>
      <c r="AY143" s="258" t="s">
        <v>124</v>
      </c>
    </row>
    <row r="144" s="13" customFormat="1">
      <c r="A144" s="13"/>
      <c r="B144" s="247"/>
      <c r="C144" s="248"/>
      <c r="D144" s="249" t="s">
        <v>133</v>
      </c>
      <c r="E144" s="250" t="s">
        <v>1</v>
      </c>
      <c r="F144" s="251" t="s">
        <v>210</v>
      </c>
      <c r="G144" s="248"/>
      <c r="H144" s="252">
        <v>490.69999999999999</v>
      </c>
      <c r="I144" s="253"/>
      <c r="J144" s="248"/>
      <c r="K144" s="248"/>
      <c r="L144" s="254"/>
      <c r="M144" s="255"/>
      <c r="N144" s="256"/>
      <c r="O144" s="256"/>
      <c r="P144" s="256"/>
      <c r="Q144" s="256"/>
      <c r="R144" s="256"/>
      <c r="S144" s="256"/>
      <c r="T144" s="257"/>
      <c r="U144" s="13"/>
      <c r="V144" s="13"/>
      <c r="W144" s="13"/>
      <c r="X144" s="13"/>
      <c r="Y144" s="13"/>
      <c r="Z144" s="13"/>
      <c r="AA144" s="13"/>
      <c r="AB144" s="13"/>
      <c r="AC144" s="13"/>
      <c r="AD144" s="13"/>
      <c r="AE144" s="13"/>
      <c r="AT144" s="258" t="s">
        <v>133</v>
      </c>
      <c r="AU144" s="258" t="s">
        <v>83</v>
      </c>
      <c r="AV144" s="13" t="s">
        <v>83</v>
      </c>
      <c r="AW144" s="13" t="s">
        <v>30</v>
      </c>
      <c r="AX144" s="13" t="s">
        <v>73</v>
      </c>
      <c r="AY144" s="258" t="s">
        <v>124</v>
      </c>
    </row>
    <row r="145" s="13" customFormat="1">
      <c r="A145" s="13"/>
      <c r="B145" s="247"/>
      <c r="C145" s="248"/>
      <c r="D145" s="249" t="s">
        <v>133</v>
      </c>
      <c r="E145" s="250" t="s">
        <v>1</v>
      </c>
      <c r="F145" s="251" t="s">
        <v>211</v>
      </c>
      <c r="G145" s="248"/>
      <c r="H145" s="252">
        <v>-358</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133</v>
      </c>
      <c r="AU145" s="258" t="s">
        <v>83</v>
      </c>
      <c r="AV145" s="13" t="s">
        <v>83</v>
      </c>
      <c r="AW145" s="13" t="s">
        <v>30</v>
      </c>
      <c r="AX145" s="13" t="s">
        <v>73</v>
      </c>
      <c r="AY145" s="258" t="s">
        <v>124</v>
      </c>
    </row>
    <row r="146" s="14" customFormat="1">
      <c r="A146" s="14"/>
      <c r="B146" s="259"/>
      <c r="C146" s="260"/>
      <c r="D146" s="249" t="s">
        <v>133</v>
      </c>
      <c r="E146" s="261" t="s">
        <v>1</v>
      </c>
      <c r="F146" s="262" t="s">
        <v>135</v>
      </c>
      <c r="G146" s="260"/>
      <c r="H146" s="263">
        <v>579.86799999999994</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133</v>
      </c>
      <c r="AU146" s="269" t="s">
        <v>83</v>
      </c>
      <c r="AV146" s="14" t="s">
        <v>132</v>
      </c>
      <c r="AW146" s="14" t="s">
        <v>30</v>
      </c>
      <c r="AX146" s="14" t="s">
        <v>81</v>
      </c>
      <c r="AY146" s="269" t="s">
        <v>124</v>
      </c>
    </row>
    <row r="147" s="2" customFormat="1" ht="33" customHeight="1">
      <c r="A147" s="37"/>
      <c r="B147" s="38"/>
      <c r="C147" s="234" t="s">
        <v>156</v>
      </c>
      <c r="D147" s="234" t="s">
        <v>127</v>
      </c>
      <c r="E147" s="235" t="s">
        <v>212</v>
      </c>
      <c r="F147" s="236" t="s">
        <v>213</v>
      </c>
      <c r="G147" s="237" t="s">
        <v>205</v>
      </c>
      <c r="H147" s="238">
        <v>28</v>
      </c>
      <c r="I147" s="239"/>
      <c r="J147" s="240">
        <f>ROUND(I147*H147,2)</f>
        <v>0</v>
      </c>
      <c r="K147" s="236" t="s">
        <v>131</v>
      </c>
      <c r="L147" s="43"/>
      <c r="M147" s="241" t="s">
        <v>1</v>
      </c>
      <c r="N147" s="242" t="s">
        <v>38</v>
      </c>
      <c r="O147" s="90"/>
      <c r="P147" s="243">
        <f>O147*H147</f>
        <v>0</v>
      </c>
      <c r="Q147" s="243">
        <v>0</v>
      </c>
      <c r="R147" s="243">
        <f>Q147*H147</f>
        <v>0</v>
      </c>
      <c r="S147" s="243">
        <v>0</v>
      </c>
      <c r="T147" s="244">
        <f>S147*H147</f>
        <v>0</v>
      </c>
      <c r="U147" s="37"/>
      <c r="V147" s="37"/>
      <c r="W147" s="37"/>
      <c r="X147" s="37"/>
      <c r="Y147" s="37"/>
      <c r="Z147" s="37"/>
      <c r="AA147" s="37"/>
      <c r="AB147" s="37"/>
      <c r="AC147" s="37"/>
      <c r="AD147" s="37"/>
      <c r="AE147" s="37"/>
      <c r="AR147" s="245" t="s">
        <v>132</v>
      </c>
      <c r="AT147" s="245" t="s">
        <v>127</v>
      </c>
      <c r="AU147" s="245" t="s">
        <v>83</v>
      </c>
      <c r="AY147" s="16" t="s">
        <v>124</v>
      </c>
      <c r="BE147" s="246">
        <f>IF(N147="základní",J147,0)</f>
        <v>0</v>
      </c>
      <c r="BF147" s="246">
        <f>IF(N147="snížená",J147,0)</f>
        <v>0</v>
      </c>
      <c r="BG147" s="246">
        <f>IF(N147="zákl. přenesená",J147,0)</f>
        <v>0</v>
      </c>
      <c r="BH147" s="246">
        <f>IF(N147="sníž. přenesená",J147,0)</f>
        <v>0</v>
      </c>
      <c r="BI147" s="246">
        <f>IF(N147="nulová",J147,0)</f>
        <v>0</v>
      </c>
      <c r="BJ147" s="16" t="s">
        <v>81</v>
      </c>
      <c r="BK147" s="246">
        <f>ROUND(I147*H147,2)</f>
        <v>0</v>
      </c>
      <c r="BL147" s="16" t="s">
        <v>132</v>
      </c>
      <c r="BM147" s="245" t="s">
        <v>214</v>
      </c>
    </row>
    <row r="148" s="2" customFormat="1">
      <c r="A148" s="37"/>
      <c r="B148" s="38"/>
      <c r="C148" s="39"/>
      <c r="D148" s="249" t="s">
        <v>181</v>
      </c>
      <c r="E148" s="39"/>
      <c r="F148" s="273" t="s">
        <v>215</v>
      </c>
      <c r="G148" s="39"/>
      <c r="H148" s="39"/>
      <c r="I148" s="143"/>
      <c r="J148" s="39"/>
      <c r="K148" s="39"/>
      <c r="L148" s="43"/>
      <c r="M148" s="274"/>
      <c r="N148" s="275"/>
      <c r="O148" s="90"/>
      <c r="P148" s="90"/>
      <c r="Q148" s="90"/>
      <c r="R148" s="90"/>
      <c r="S148" s="90"/>
      <c r="T148" s="91"/>
      <c r="U148" s="37"/>
      <c r="V148" s="37"/>
      <c r="W148" s="37"/>
      <c r="X148" s="37"/>
      <c r="Y148" s="37"/>
      <c r="Z148" s="37"/>
      <c r="AA148" s="37"/>
      <c r="AB148" s="37"/>
      <c r="AC148" s="37"/>
      <c r="AD148" s="37"/>
      <c r="AE148" s="37"/>
      <c r="AT148" s="16" t="s">
        <v>181</v>
      </c>
      <c r="AU148" s="16" t="s">
        <v>83</v>
      </c>
    </row>
    <row r="149" s="13" customFormat="1">
      <c r="A149" s="13"/>
      <c r="B149" s="247"/>
      <c r="C149" s="248"/>
      <c r="D149" s="249" t="s">
        <v>133</v>
      </c>
      <c r="E149" s="250" t="s">
        <v>1</v>
      </c>
      <c r="F149" s="251" t="s">
        <v>216</v>
      </c>
      <c r="G149" s="248"/>
      <c r="H149" s="252">
        <v>28</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133</v>
      </c>
      <c r="AU149" s="258" t="s">
        <v>83</v>
      </c>
      <c r="AV149" s="13" t="s">
        <v>83</v>
      </c>
      <c r="AW149" s="13" t="s">
        <v>30</v>
      </c>
      <c r="AX149" s="13" t="s">
        <v>81</v>
      </c>
      <c r="AY149" s="258" t="s">
        <v>124</v>
      </c>
    </row>
    <row r="150" s="2" customFormat="1" ht="44.25" customHeight="1">
      <c r="A150" s="37"/>
      <c r="B150" s="38"/>
      <c r="C150" s="234" t="s">
        <v>151</v>
      </c>
      <c r="D150" s="234" t="s">
        <v>127</v>
      </c>
      <c r="E150" s="235" t="s">
        <v>217</v>
      </c>
      <c r="F150" s="236" t="s">
        <v>218</v>
      </c>
      <c r="G150" s="237" t="s">
        <v>205</v>
      </c>
      <c r="H150" s="238">
        <v>5</v>
      </c>
      <c r="I150" s="239"/>
      <c r="J150" s="240">
        <f>ROUND(I150*H150,2)</f>
        <v>0</v>
      </c>
      <c r="K150" s="236" t="s">
        <v>131</v>
      </c>
      <c r="L150" s="43"/>
      <c r="M150" s="241" t="s">
        <v>1</v>
      </c>
      <c r="N150" s="242" t="s">
        <v>38</v>
      </c>
      <c r="O150" s="90"/>
      <c r="P150" s="243">
        <f>O150*H150</f>
        <v>0</v>
      </c>
      <c r="Q150" s="243">
        <v>0</v>
      </c>
      <c r="R150" s="243">
        <f>Q150*H150</f>
        <v>0</v>
      </c>
      <c r="S150" s="243">
        <v>0</v>
      </c>
      <c r="T150" s="244">
        <f>S150*H150</f>
        <v>0</v>
      </c>
      <c r="U150" s="37"/>
      <c r="V150" s="37"/>
      <c r="W150" s="37"/>
      <c r="X150" s="37"/>
      <c r="Y150" s="37"/>
      <c r="Z150" s="37"/>
      <c r="AA150" s="37"/>
      <c r="AB150" s="37"/>
      <c r="AC150" s="37"/>
      <c r="AD150" s="37"/>
      <c r="AE150" s="37"/>
      <c r="AR150" s="245" t="s">
        <v>132</v>
      </c>
      <c r="AT150" s="245" t="s">
        <v>127</v>
      </c>
      <c r="AU150" s="245" t="s">
        <v>83</v>
      </c>
      <c r="AY150" s="16" t="s">
        <v>124</v>
      </c>
      <c r="BE150" s="246">
        <f>IF(N150="základní",J150,0)</f>
        <v>0</v>
      </c>
      <c r="BF150" s="246">
        <f>IF(N150="snížená",J150,0)</f>
        <v>0</v>
      </c>
      <c r="BG150" s="246">
        <f>IF(N150="zákl. přenesená",J150,0)</f>
        <v>0</v>
      </c>
      <c r="BH150" s="246">
        <f>IF(N150="sníž. přenesená",J150,0)</f>
        <v>0</v>
      </c>
      <c r="BI150" s="246">
        <f>IF(N150="nulová",J150,0)</f>
        <v>0</v>
      </c>
      <c r="BJ150" s="16" t="s">
        <v>81</v>
      </c>
      <c r="BK150" s="246">
        <f>ROUND(I150*H150,2)</f>
        <v>0</v>
      </c>
      <c r="BL150" s="16" t="s">
        <v>132</v>
      </c>
      <c r="BM150" s="245" t="s">
        <v>219</v>
      </c>
    </row>
    <row r="151" s="2" customFormat="1">
      <c r="A151" s="37"/>
      <c r="B151" s="38"/>
      <c r="C151" s="39"/>
      <c r="D151" s="249" t="s">
        <v>181</v>
      </c>
      <c r="E151" s="39"/>
      <c r="F151" s="273" t="s">
        <v>220</v>
      </c>
      <c r="G151" s="39"/>
      <c r="H151" s="39"/>
      <c r="I151" s="143"/>
      <c r="J151" s="39"/>
      <c r="K151" s="39"/>
      <c r="L151" s="43"/>
      <c r="M151" s="274"/>
      <c r="N151" s="275"/>
      <c r="O151" s="90"/>
      <c r="P151" s="90"/>
      <c r="Q151" s="90"/>
      <c r="R151" s="90"/>
      <c r="S151" s="90"/>
      <c r="T151" s="91"/>
      <c r="U151" s="37"/>
      <c r="V151" s="37"/>
      <c r="W151" s="37"/>
      <c r="X151" s="37"/>
      <c r="Y151" s="37"/>
      <c r="Z151" s="37"/>
      <c r="AA151" s="37"/>
      <c r="AB151" s="37"/>
      <c r="AC151" s="37"/>
      <c r="AD151" s="37"/>
      <c r="AE151" s="37"/>
      <c r="AT151" s="16" t="s">
        <v>181</v>
      </c>
      <c r="AU151" s="16" t="s">
        <v>83</v>
      </c>
    </row>
    <row r="152" s="13" customFormat="1">
      <c r="A152" s="13"/>
      <c r="B152" s="247"/>
      <c r="C152" s="248"/>
      <c r="D152" s="249" t="s">
        <v>133</v>
      </c>
      <c r="E152" s="250" t="s">
        <v>1</v>
      </c>
      <c r="F152" s="251" t="s">
        <v>221</v>
      </c>
      <c r="G152" s="248"/>
      <c r="H152" s="252">
        <v>5</v>
      </c>
      <c r="I152" s="253"/>
      <c r="J152" s="248"/>
      <c r="K152" s="248"/>
      <c r="L152" s="254"/>
      <c r="M152" s="255"/>
      <c r="N152" s="256"/>
      <c r="O152" s="256"/>
      <c r="P152" s="256"/>
      <c r="Q152" s="256"/>
      <c r="R152" s="256"/>
      <c r="S152" s="256"/>
      <c r="T152" s="257"/>
      <c r="U152" s="13"/>
      <c r="V152" s="13"/>
      <c r="W152" s="13"/>
      <c r="X152" s="13"/>
      <c r="Y152" s="13"/>
      <c r="Z152" s="13"/>
      <c r="AA152" s="13"/>
      <c r="AB152" s="13"/>
      <c r="AC152" s="13"/>
      <c r="AD152" s="13"/>
      <c r="AE152" s="13"/>
      <c r="AT152" s="258" t="s">
        <v>133</v>
      </c>
      <c r="AU152" s="258" t="s">
        <v>83</v>
      </c>
      <c r="AV152" s="13" t="s">
        <v>83</v>
      </c>
      <c r="AW152" s="13" t="s">
        <v>30</v>
      </c>
      <c r="AX152" s="13" t="s">
        <v>81</v>
      </c>
      <c r="AY152" s="258" t="s">
        <v>124</v>
      </c>
    </row>
    <row r="153" s="2" customFormat="1" ht="55.5" customHeight="1">
      <c r="A153" s="37"/>
      <c r="B153" s="38"/>
      <c r="C153" s="234" t="s">
        <v>222</v>
      </c>
      <c r="D153" s="234" t="s">
        <v>127</v>
      </c>
      <c r="E153" s="235" t="s">
        <v>223</v>
      </c>
      <c r="F153" s="236" t="s">
        <v>224</v>
      </c>
      <c r="G153" s="237" t="s">
        <v>205</v>
      </c>
      <c r="H153" s="238">
        <v>613.32799999999997</v>
      </c>
      <c r="I153" s="239"/>
      <c r="J153" s="240">
        <f>ROUND(I153*H153,2)</f>
        <v>0</v>
      </c>
      <c r="K153" s="236" t="s">
        <v>131</v>
      </c>
      <c r="L153" s="43"/>
      <c r="M153" s="241" t="s">
        <v>1</v>
      </c>
      <c r="N153" s="242" t="s">
        <v>38</v>
      </c>
      <c r="O153" s="90"/>
      <c r="P153" s="243">
        <f>O153*H153</f>
        <v>0</v>
      </c>
      <c r="Q153" s="243">
        <v>0</v>
      </c>
      <c r="R153" s="243">
        <f>Q153*H153</f>
        <v>0</v>
      </c>
      <c r="S153" s="243">
        <v>0</v>
      </c>
      <c r="T153" s="244">
        <f>S153*H153</f>
        <v>0</v>
      </c>
      <c r="U153" s="37"/>
      <c r="V153" s="37"/>
      <c r="W153" s="37"/>
      <c r="X153" s="37"/>
      <c r="Y153" s="37"/>
      <c r="Z153" s="37"/>
      <c r="AA153" s="37"/>
      <c r="AB153" s="37"/>
      <c r="AC153" s="37"/>
      <c r="AD153" s="37"/>
      <c r="AE153" s="37"/>
      <c r="AR153" s="245" t="s">
        <v>132</v>
      </c>
      <c r="AT153" s="245" t="s">
        <v>127</v>
      </c>
      <c r="AU153" s="245" t="s">
        <v>83</v>
      </c>
      <c r="AY153" s="16" t="s">
        <v>124</v>
      </c>
      <c r="BE153" s="246">
        <f>IF(N153="základní",J153,0)</f>
        <v>0</v>
      </c>
      <c r="BF153" s="246">
        <f>IF(N153="snížená",J153,0)</f>
        <v>0</v>
      </c>
      <c r="BG153" s="246">
        <f>IF(N153="zákl. přenesená",J153,0)</f>
        <v>0</v>
      </c>
      <c r="BH153" s="246">
        <f>IF(N153="sníž. přenesená",J153,0)</f>
        <v>0</v>
      </c>
      <c r="BI153" s="246">
        <f>IF(N153="nulová",J153,0)</f>
        <v>0</v>
      </c>
      <c r="BJ153" s="16" t="s">
        <v>81</v>
      </c>
      <c r="BK153" s="246">
        <f>ROUND(I153*H153,2)</f>
        <v>0</v>
      </c>
      <c r="BL153" s="16" t="s">
        <v>132</v>
      </c>
      <c r="BM153" s="245" t="s">
        <v>225</v>
      </c>
    </row>
    <row r="154" s="2" customFormat="1">
      <c r="A154" s="37"/>
      <c r="B154" s="38"/>
      <c r="C154" s="39"/>
      <c r="D154" s="249" t="s">
        <v>181</v>
      </c>
      <c r="E154" s="39"/>
      <c r="F154" s="273" t="s">
        <v>226</v>
      </c>
      <c r="G154" s="39"/>
      <c r="H154" s="39"/>
      <c r="I154" s="143"/>
      <c r="J154" s="39"/>
      <c r="K154" s="39"/>
      <c r="L154" s="43"/>
      <c r="M154" s="274"/>
      <c r="N154" s="275"/>
      <c r="O154" s="90"/>
      <c r="P154" s="90"/>
      <c r="Q154" s="90"/>
      <c r="R154" s="90"/>
      <c r="S154" s="90"/>
      <c r="T154" s="91"/>
      <c r="U154" s="37"/>
      <c r="V154" s="37"/>
      <c r="W154" s="37"/>
      <c r="X154" s="37"/>
      <c r="Y154" s="37"/>
      <c r="Z154" s="37"/>
      <c r="AA154" s="37"/>
      <c r="AB154" s="37"/>
      <c r="AC154" s="37"/>
      <c r="AD154" s="37"/>
      <c r="AE154" s="37"/>
      <c r="AT154" s="16" t="s">
        <v>181</v>
      </c>
      <c r="AU154" s="16" t="s">
        <v>83</v>
      </c>
    </row>
    <row r="155" s="13" customFormat="1">
      <c r="A155" s="13"/>
      <c r="B155" s="247"/>
      <c r="C155" s="248"/>
      <c r="D155" s="249" t="s">
        <v>133</v>
      </c>
      <c r="E155" s="250" t="s">
        <v>1</v>
      </c>
      <c r="F155" s="251" t="s">
        <v>227</v>
      </c>
      <c r="G155" s="248"/>
      <c r="H155" s="252">
        <v>612.86800000000005</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133</v>
      </c>
      <c r="AU155" s="258" t="s">
        <v>83</v>
      </c>
      <c r="AV155" s="13" t="s">
        <v>83</v>
      </c>
      <c r="AW155" s="13" t="s">
        <v>30</v>
      </c>
      <c r="AX155" s="13" t="s">
        <v>73</v>
      </c>
      <c r="AY155" s="258" t="s">
        <v>124</v>
      </c>
    </row>
    <row r="156" s="13" customFormat="1">
      <c r="A156" s="13"/>
      <c r="B156" s="247"/>
      <c r="C156" s="248"/>
      <c r="D156" s="249" t="s">
        <v>133</v>
      </c>
      <c r="E156" s="250" t="s">
        <v>1</v>
      </c>
      <c r="F156" s="251" t="s">
        <v>228</v>
      </c>
      <c r="G156" s="248"/>
      <c r="H156" s="252">
        <v>3.6600000000000001</v>
      </c>
      <c r="I156" s="253"/>
      <c r="J156" s="248"/>
      <c r="K156" s="248"/>
      <c r="L156" s="254"/>
      <c r="M156" s="255"/>
      <c r="N156" s="256"/>
      <c r="O156" s="256"/>
      <c r="P156" s="256"/>
      <c r="Q156" s="256"/>
      <c r="R156" s="256"/>
      <c r="S156" s="256"/>
      <c r="T156" s="257"/>
      <c r="U156" s="13"/>
      <c r="V156" s="13"/>
      <c r="W156" s="13"/>
      <c r="X156" s="13"/>
      <c r="Y156" s="13"/>
      <c r="Z156" s="13"/>
      <c r="AA156" s="13"/>
      <c r="AB156" s="13"/>
      <c r="AC156" s="13"/>
      <c r="AD156" s="13"/>
      <c r="AE156" s="13"/>
      <c r="AT156" s="258" t="s">
        <v>133</v>
      </c>
      <c r="AU156" s="258" t="s">
        <v>83</v>
      </c>
      <c r="AV156" s="13" t="s">
        <v>83</v>
      </c>
      <c r="AW156" s="13" t="s">
        <v>30</v>
      </c>
      <c r="AX156" s="13" t="s">
        <v>73</v>
      </c>
      <c r="AY156" s="258" t="s">
        <v>124</v>
      </c>
    </row>
    <row r="157" s="13" customFormat="1">
      <c r="A157" s="13"/>
      <c r="B157" s="247"/>
      <c r="C157" s="248"/>
      <c r="D157" s="249" t="s">
        <v>133</v>
      </c>
      <c r="E157" s="250" t="s">
        <v>1</v>
      </c>
      <c r="F157" s="251" t="s">
        <v>229</v>
      </c>
      <c r="G157" s="248"/>
      <c r="H157" s="252">
        <v>-3.2000000000000002</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133</v>
      </c>
      <c r="AU157" s="258" t="s">
        <v>83</v>
      </c>
      <c r="AV157" s="13" t="s">
        <v>83</v>
      </c>
      <c r="AW157" s="13" t="s">
        <v>30</v>
      </c>
      <c r="AX157" s="13" t="s">
        <v>73</v>
      </c>
      <c r="AY157" s="258" t="s">
        <v>124</v>
      </c>
    </row>
    <row r="158" s="14" customFormat="1">
      <c r="A158" s="14"/>
      <c r="B158" s="259"/>
      <c r="C158" s="260"/>
      <c r="D158" s="249" t="s">
        <v>133</v>
      </c>
      <c r="E158" s="261" t="s">
        <v>1</v>
      </c>
      <c r="F158" s="262" t="s">
        <v>135</v>
      </c>
      <c r="G158" s="260"/>
      <c r="H158" s="263">
        <v>613.32799999999997</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133</v>
      </c>
      <c r="AU158" s="269" t="s">
        <v>83</v>
      </c>
      <c r="AV158" s="14" t="s">
        <v>132</v>
      </c>
      <c r="AW158" s="14" t="s">
        <v>30</v>
      </c>
      <c r="AX158" s="14" t="s">
        <v>81</v>
      </c>
      <c r="AY158" s="269" t="s">
        <v>124</v>
      </c>
    </row>
    <row r="159" s="2" customFormat="1" ht="66.75" customHeight="1">
      <c r="A159" s="37"/>
      <c r="B159" s="38"/>
      <c r="C159" s="234" t="s">
        <v>155</v>
      </c>
      <c r="D159" s="234" t="s">
        <v>127</v>
      </c>
      <c r="E159" s="235" t="s">
        <v>230</v>
      </c>
      <c r="F159" s="236" t="s">
        <v>231</v>
      </c>
      <c r="G159" s="237" t="s">
        <v>205</v>
      </c>
      <c r="H159" s="238">
        <v>3066.6399999999999</v>
      </c>
      <c r="I159" s="239"/>
      <c r="J159" s="240">
        <f>ROUND(I159*H159,2)</f>
        <v>0</v>
      </c>
      <c r="K159" s="236" t="s">
        <v>131</v>
      </c>
      <c r="L159" s="43"/>
      <c r="M159" s="241" t="s">
        <v>1</v>
      </c>
      <c r="N159" s="242" t="s">
        <v>38</v>
      </c>
      <c r="O159" s="90"/>
      <c r="P159" s="243">
        <f>O159*H159</f>
        <v>0</v>
      </c>
      <c r="Q159" s="243">
        <v>0</v>
      </c>
      <c r="R159" s="243">
        <f>Q159*H159</f>
        <v>0</v>
      </c>
      <c r="S159" s="243">
        <v>0</v>
      </c>
      <c r="T159" s="244">
        <f>S159*H159</f>
        <v>0</v>
      </c>
      <c r="U159" s="37"/>
      <c r="V159" s="37"/>
      <c r="W159" s="37"/>
      <c r="X159" s="37"/>
      <c r="Y159" s="37"/>
      <c r="Z159" s="37"/>
      <c r="AA159" s="37"/>
      <c r="AB159" s="37"/>
      <c r="AC159" s="37"/>
      <c r="AD159" s="37"/>
      <c r="AE159" s="37"/>
      <c r="AR159" s="245" t="s">
        <v>132</v>
      </c>
      <c r="AT159" s="245" t="s">
        <v>127</v>
      </c>
      <c r="AU159" s="245" t="s">
        <v>83</v>
      </c>
      <c r="AY159" s="16" t="s">
        <v>124</v>
      </c>
      <c r="BE159" s="246">
        <f>IF(N159="základní",J159,0)</f>
        <v>0</v>
      </c>
      <c r="BF159" s="246">
        <f>IF(N159="snížená",J159,0)</f>
        <v>0</v>
      </c>
      <c r="BG159" s="246">
        <f>IF(N159="zákl. přenesená",J159,0)</f>
        <v>0</v>
      </c>
      <c r="BH159" s="246">
        <f>IF(N159="sníž. přenesená",J159,0)</f>
        <v>0</v>
      </c>
      <c r="BI159" s="246">
        <f>IF(N159="nulová",J159,0)</f>
        <v>0</v>
      </c>
      <c r="BJ159" s="16" t="s">
        <v>81</v>
      </c>
      <c r="BK159" s="246">
        <f>ROUND(I159*H159,2)</f>
        <v>0</v>
      </c>
      <c r="BL159" s="16" t="s">
        <v>132</v>
      </c>
      <c r="BM159" s="245" t="s">
        <v>232</v>
      </c>
    </row>
    <row r="160" s="2" customFormat="1">
      <c r="A160" s="37"/>
      <c r="B160" s="38"/>
      <c r="C160" s="39"/>
      <c r="D160" s="249" t="s">
        <v>181</v>
      </c>
      <c r="E160" s="39"/>
      <c r="F160" s="273" t="s">
        <v>226</v>
      </c>
      <c r="G160" s="39"/>
      <c r="H160" s="39"/>
      <c r="I160" s="143"/>
      <c r="J160" s="39"/>
      <c r="K160" s="39"/>
      <c r="L160" s="43"/>
      <c r="M160" s="274"/>
      <c r="N160" s="275"/>
      <c r="O160" s="90"/>
      <c r="P160" s="90"/>
      <c r="Q160" s="90"/>
      <c r="R160" s="90"/>
      <c r="S160" s="90"/>
      <c r="T160" s="91"/>
      <c r="U160" s="37"/>
      <c r="V160" s="37"/>
      <c r="W160" s="37"/>
      <c r="X160" s="37"/>
      <c r="Y160" s="37"/>
      <c r="Z160" s="37"/>
      <c r="AA160" s="37"/>
      <c r="AB160" s="37"/>
      <c r="AC160" s="37"/>
      <c r="AD160" s="37"/>
      <c r="AE160" s="37"/>
      <c r="AT160" s="16" t="s">
        <v>181</v>
      </c>
      <c r="AU160" s="16" t="s">
        <v>83</v>
      </c>
    </row>
    <row r="161" s="13" customFormat="1">
      <c r="A161" s="13"/>
      <c r="B161" s="247"/>
      <c r="C161" s="248"/>
      <c r="D161" s="249" t="s">
        <v>133</v>
      </c>
      <c r="E161" s="250" t="s">
        <v>1</v>
      </c>
      <c r="F161" s="251" t="s">
        <v>233</v>
      </c>
      <c r="G161" s="248"/>
      <c r="H161" s="252">
        <v>3066.6399999999999</v>
      </c>
      <c r="I161" s="253"/>
      <c r="J161" s="248"/>
      <c r="K161" s="248"/>
      <c r="L161" s="254"/>
      <c r="M161" s="255"/>
      <c r="N161" s="256"/>
      <c r="O161" s="256"/>
      <c r="P161" s="256"/>
      <c r="Q161" s="256"/>
      <c r="R161" s="256"/>
      <c r="S161" s="256"/>
      <c r="T161" s="257"/>
      <c r="U161" s="13"/>
      <c r="V161" s="13"/>
      <c r="W161" s="13"/>
      <c r="X161" s="13"/>
      <c r="Y161" s="13"/>
      <c r="Z161" s="13"/>
      <c r="AA161" s="13"/>
      <c r="AB161" s="13"/>
      <c r="AC161" s="13"/>
      <c r="AD161" s="13"/>
      <c r="AE161" s="13"/>
      <c r="AT161" s="258" t="s">
        <v>133</v>
      </c>
      <c r="AU161" s="258" t="s">
        <v>83</v>
      </c>
      <c r="AV161" s="13" t="s">
        <v>83</v>
      </c>
      <c r="AW161" s="13" t="s">
        <v>30</v>
      </c>
      <c r="AX161" s="13" t="s">
        <v>81</v>
      </c>
      <c r="AY161" s="258" t="s">
        <v>124</v>
      </c>
    </row>
    <row r="162" s="2" customFormat="1" ht="44.25" customHeight="1">
      <c r="A162" s="37"/>
      <c r="B162" s="38"/>
      <c r="C162" s="234" t="s">
        <v>234</v>
      </c>
      <c r="D162" s="234" t="s">
        <v>127</v>
      </c>
      <c r="E162" s="235" t="s">
        <v>235</v>
      </c>
      <c r="F162" s="236" t="s">
        <v>236</v>
      </c>
      <c r="G162" s="237" t="s">
        <v>205</v>
      </c>
      <c r="H162" s="238">
        <v>588.84000000000003</v>
      </c>
      <c r="I162" s="239"/>
      <c r="J162" s="240">
        <f>ROUND(I162*H162,2)</f>
        <v>0</v>
      </c>
      <c r="K162" s="236" t="s">
        <v>131</v>
      </c>
      <c r="L162" s="43"/>
      <c r="M162" s="241" t="s">
        <v>1</v>
      </c>
      <c r="N162" s="242" t="s">
        <v>38</v>
      </c>
      <c r="O162" s="90"/>
      <c r="P162" s="243">
        <f>O162*H162</f>
        <v>0</v>
      </c>
      <c r="Q162" s="243">
        <v>0</v>
      </c>
      <c r="R162" s="243">
        <f>Q162*H162</f>
        <v>0</v>
      </c>
      <c r="S162" s="243">
        <v>0</v>
      </c>
      <c r="T162" s="244">
        <f>S162*H162</f>
        <v>0</v>
      </c>
      <c r="U162" s="37"/>
      <c r="V162" s="37"/>
      <c r="W162" s="37"/>
      <c r="X162" s="37"/>
      <c r="Y162" s="37"/>
      <c r="Z162" s="37"/>
      <c r="AA162" s="37"/>
      <c r="AB162" s="37"/>
      <c r="AC162" s="37"/>
      <c r="AD162" s="37"/>
      <c r="AE162" s="37"/>
      <c r="AR162" s="245" t="s">
        <v>132</v>
      </c>
      <c r="AT162" s="245" t="s">
        <v>127</v>
      </c>
      <c r="AU162" s="245" t="s">
        <v>83</v>
      </c>
      <c r="AY162" s="16" t="s">
        <v>124</v>
      </c>
      <c r="BE162" s="246">
        <f>IF(N162="základní",J162,0)</f>
        <v>0</v>
      </c>
      <c r="BF162" s="246">
        <f>IF(N162="snížená",J162,0)</f>
        <v>0</v>
      </c>
      <c r="BG162" s="246">
        <f>IF(N162="zákl. přenesená",J162,0)</f>
        <v>0</v>
      </c>
      <c r="BH162" s="246">
        <f>IF(N162="sníž. přenesená",J162,0)</f>
        <v>0</v>
      </c>
      <c r="BI162" s="246">
        <f>IF(N162="nulová",J162,0)</f>
        <v>0</v>
      </c>
      <c r="BJ162" s="16" t="s">
        <v>81</v>
      </c>
      <c r="BK162" s="246">
        <f>ROUND(I162*H162,2)</f>
        <v>0</v>
      </c>
      <c r="BL162" s="16" t="s">
        <v>132</v>
      </c>
      <c r="BM162" s="245" t="s">
        <v>237</v>
      </c>
    </row>
    <row r="163" s="2" customFormat="1">
      <c r="A163" s="37"/>
      <c r="B163" s="38"/>
      <c r="C163" s="39"/>
      <c r="D163" s="249" t="s">
        <v>181</v>
      </c>
      <c r="E163" s="39"/>
      <c r="F163" s="273" t="s">
        <v>238</v>
      </c>
      <c r="G163" s="39"/>
      <c r="H163" s="39"/>
      <c r="I163" s="143"/>
      <c r="J163" s="39"/>
      <c r="K163" s="39"/>
      <c r="L163" s="43"/>
      <c r="M163" s="274"/>
      <c r="N163" s="275"/>
      <c r="O163" s="90"/>
      <c r="P163" s="90"/>
      <c r="Q163" s="90"/>
      <c r="R163" s="90"/>
      <c r="S163" s="90"/>
      <c r="T163" s="91"/>
      <c r="U163" s="37"/>
      <c r="V163" s="37"/>
      <c r="W163" s="37"/>
      <c r="X163" s="37"/>
      <c r="Y163" s="37"/>
      <c r="Z163" s="37"/>
      <c r="AA163" s="37"/>
      <c r="AB163" s="37"/>
      <c r="AC163" s="37"/>
      <c r="AD163" s="37"/>
      <c r="AE163" s="37"/>
      <c r="AT163" s="16" t="s">
        <v>181</v>
      </c>
      <c r="AU163" s="16" t="s">
        <v>83</v>
      </c>
    </row>
    <row r="164" s="13" customFormat="1">
      <c r="A164" s="13"/>
      <c r="B164" s="247"/>
      <c r="C164" s="248"/>
      <c r="D164" s="249" t="s">
        <v>133</v>
      </c>
      <c r="E164" s="250" t="s">
        <v>1</v>
      </c>
      <c r="F164" s="251" t="s">
        <v>239</v>
      </c>
      <c r="G164" s="248"/>
      <c r="H164" s="252">
        <v>588.84000000000003</v>
      </c>
      <c r="I164" s="253"/>
      <c r="J164" s="248"/>
      <c r="K164" s="248"/>
      <c r="L164" s="254"/>
      <c r="M164" s="255"/>
      <c r="N164" s="256"/>
      <c r="O164" s="256"/>
      <c r="P164" s="256"/>
      <c r="Q164" s="256"/>
      <c r="R164" s="256"/>
      <c r="S164" s="256"/>
      <c r="T164" s="257"/>
      <c r="U164" s="13"/>
      <c r="V164" s="13"/>
      <c r="W164" s="13"/>
      <c r="X164" s="13"/>
      <c r="Y164" s="13"/>
      <c r="Z164" s="13"/>
      <c r="AA164" s="13"/>
      <c r="AB164" s="13"/>
      <c r="AC164" s="13"/>
      <c r="AD164" s="13"/>
      <c r="AE164" s="13"/>
      <c r="AT164" s="258" t="s">
        <v>133</v>
      </c>
      <c r="AU164" s="258" t="s">
        <v>83</v>
      </c>
      <c r="AV164" s="13" t="s">
        <v>83</v>
      </c>
      <c r="AW164" s="13" t="s">
        <v>30</v>
      </c>
      <c r="AX164" s="13" t="s">
        <v>81</v>
      </c>
      <c r="AY164" s="258" t="s">
        <v>124</v>
      </c>
    </row>
    <row r="165" s="2" customFormat="1" ht="16.5" customHeight="1">
      <c r="A165" s="37"/>
      <c r="B165" s="38"/>
      <c r="C165" s="276" t="s">
        <v>159</v>
      </c>
      <c r="D165" s="276" t="s">
        <v>240</v>
      </c>
      <c r="E165" s="277" t="s">
        <v>241</v>
      </c>
      <c r="F165" s="278" t="s">
        <v>242</v>
      </c>
      <c r="G165" s="279" t="s">
        <v>243</v>
      </c>
      <c r="H165" s="280">
        <v>1118.7960000000001</v>
      </c>
      <c r="I165" s="281"/>
      <c r="J165" s="282">
        <f>ROUND(I165*H165,2)</f>
        <v>0</v>
      </c>
      <c r="K165" s="278" t="s">
        <v>131</v>
      </c>
      <c r="L165" s="283"/>
      <c r="M165" s="284" t="s">
        <v>1</v>
      </c>
      <c r="N165" s="285" t="s">
        <v>38</v>
      </c>
      <c r="O165" s="90"/>
      <c r="P165" s="243">
        <f>O165*H165</f>
        <v>0</v>
      </c>
      <c r="Q165" s="243">
        <v>1</v>
      </c>
      <c r="R165" s="243">
        <f>Q165*H165</f>
        <v>1118.7960000000001</v>
      </c>
      <c r="S165" s="243">
        <v>0</v>
      </c>
      <c r="T165" s="244">
        <f>S165*H165</f>
        <v>0</v>
      </c>
      <c r="U165" s="37"/>
      <c r="V165" s="37"/>
      <c r="W165" s="37"/>
      <c r="X165" s="37"/>
      <c r="Y165" s="37"/>
      <c r="Z165" s="37"/>
      <c r="AA165" s="37"/>
      <c r="AB165" s="37"/>
      <c r="AC165" s="37"/>
      <c r="AD165" s="37"/>
      <c r="AE165" s="37"/>
      <c r="AR165" s="245" t="s">
        <v>151</v>
      </c>
      <c r="AT165" s="245" t="s">
        <v>240</v>
      </c>
      <c r="AU165" s="245" t="s">
        <v>83</v>
      </c>
      <c r="AY165" s="16" t="s">
        <v>124</v>
      </c>
      <c r="BE165" s="246">
        <f>IF(N165="základní",J165,0)</f>
        <v>0</v>
      </c>
      <c r="BF165" s="246">
        <f>IF(N165="snížená",J165,0)</f>
        <v>0</v>
      </c>
      <c r="BG165" s="246">
        <f>IF(N165="zákl. přenesená",J165,0)</f>
        <v>0</v>
      </c>
      <c r="BH165" s="246">
        <f>IF(N165="sníž. přenesená",J165,0)</f>
        <v>0</v>
      </c>
      <c r="BI165" s="246">
        <f>IF(N165="nulová",J165,0)</f>
        <v>0</v>
      </c>
      <c r="BJ165" s="16" t="s">
        <v>81</v>
      </c>
      <c r="BK165" s="246">
        <f>ROUND(I165*H165,2)</f>
        <v>0</v>
      </c>
      <c r="BL165" s="16" t="s">
        <v>132</v>
      </c>
      <c r="BM165" s="245" t="s">
        <v>244</v>
      </c>
    </row>
    <row r="166" s="13" customFormat="1">
      <c r="A166" s="13"/>
      <c r="B166" s="247"/>
      <c r="C166" s="248"/>
      <c r="D166" s="249" t="s">
        <v>133</v>
      </c>
      <c r="E166" s="250" t="s">
        <v>1</v>
      </c>
      <c r="F166" s="251" t="s">
        <v>245</v>
      </c>
      <c r="G166" s="248"/>
      <c r="H166" s="252">
        <v>1118.7960000000001</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133</v>
      </c>
      <c r="AU166" s="258" t="s">
        <v>83</v>
      </c>
      <c r="AV166" s="13" t="s">
        <v>83</v>
      </c>
      <c r="AW166" s="13" t="s">
        <v>30</v>
      </c>
      <c r="AX166" s="13" t="s">
        <v>81</v>
      </c>
      <c r="AY166" s="258" t="s">
        <v>124</v>
      </c>
    </row>
    <row r="167" s="2" customFormat="1" ht="33" customHeight="1">
      <c r="A167" s="37"/>
      <c r="B167" s="38"/>
      <c r="C167" s="234" t="s">
        <v>246</v>
      </c>
      <c r="D167" s="234" t="s">
        <v>127</v>
      </c>
      <c r="E167" s="235" t="s">
        <v>247</v>
      </c>
      <c r="F167" s="236" t="s">
        <v>248</v>
      </c>
      <c r="G167" s="237" t="s">
        <v>205</v>
      </c>
      <c r="H167" s="238">
        <v>613.32799999999997</v>
      </c>
      <c r="I167" s="239"/>
      <c r="J167" s="240">
        <f>ROUND(I167*H167,2)</f>
        <v>0</v>
      </c>
      <c r="K167" s="236" t="s">
        <v>131</v>
      </c>
      <c r="L167" s="43"/>
      <c r="M167" s="241" t="s">
        <v>1</v>
      </c>
      <c r="N167" s="242" t="s">
        <v>38</v>
      </c>
      <c r="O167" s="90"/>
      <c r="P167" s="243">
        <f>O167*H167</f>
        <v>0</v>
      </c>
      <c r="Q167" s="243">
        <v>0</v>
      </c>
      <c r="R167" s="243">
        <f>Q167*H167</f>
        <v>0</v>
      </c>
      <c r="S167" s="243">
        <v>0</v>
      </c>
      <c r="T167" s="244">
        <f>S167*H167</f>
        <v>0</v>
      </c>
      <c r="U167" s="37"/>
      <c r="V167" s="37"/>
      <c r="W167" s="37"/>
      <c r="X167" s="37"/>
      <c r="Y167" s="37"/>
      <c r="Z167" s="37"/>
      <c r="AA167" s="37"/>
      <c r="AB167" s="37"/>
      <c r="AC167" s="37"/>
      <c r="AD167" s="37"/>
      <c r="AE167" s="37"/>
      <c r="AR167" s="245" t="s">
        <v>132</v>
      </c>
      <c r="AT167" s="245" t="s">
        <v>127</v>
      </c>
      <c r="AU167" s="245" t="s">
        <v>83</v>
      </c>
      <c r="AY167" s="16" t="s">
        <v>124</v>
      </c>
      <c r="BE167" s="246">
        <f>IF(N167="základní",J167,0)</f>
        <v>0</v>
      </c>
      <c r="BF167" s="246">
        <f>IF(N167="snížená",J167,0)</f>
        <v>0</v>
      </c>
      <c r="BG167" s="246">
        <f>IF(N167="zákl. přenesená",J167,0)</f>
        <v>0</v>
      </c>
      <c r="BH167" s="246">
        <f>IF(N167="sníž. přenesená",J167,0)</f>
        <v>0</v>
      </c>
      <c r="BI167" s="246">
        <f>IF(N167="nulová",J167,0)</f>
        <v>0</v>
      </c>
      <c r="BJ167" s="16" t="s">
        <v>81</v>
      </c>
      <c r="BK167" s="246">
        <f>ROUND(I167*H167,2)</f>
        <v>0</v>
      </c>
      <c r="BL167" s="16" t="s">
        <v>132</v>
      </c>
      <c r="BM167" s="245" t="s">
        <v>249</v>
      </c>
    </row>
    <row r="168" s="2" customFormat="1">
      <c r="A168" s="37"/>
      <c r="B168" s="38"/>
      <c r="C168" s="39"/>
      <c r="D168" s="249" t="s">
        <v>181</v>
      </c>
      <c r="E168" s="39"/>
      <c r="F168" s="273" t="s">
        <v>250</v>
      </c>
      <c r="G168" s="39"/>
      <c r="H168" s="39"/>
      <c r="I168" s="143"/>
      <c r="J168" s="39"/>
      <c r="K168" s="39"/>
      <c r="L168" s="43"/>
      <c r="M168" s="274"/>
      <c r="N168" s="275"/>
      <c r="O168" s="90"/>
      <c r="P168" s="90"/>
      <c r="Q168" s="90"/>
      <c r="R168" s="90"/>
      <c r="S168" s="90"/>
      <c r="T168" s="91"/>
      <c r="U168" s="37"/>
      <c r="V168" s="37"/>
      <c r="W168" s="37"/>
      <c r="X168" s="37"/>
      <c r="Y168" s="37"/>
      <c r="Z168" s="37"/>
      <c r="AA168" s="37"/>
      <c r="AB168" s="37"/>
      <c r="AC168" s="37"/>
      <c r="AD168" s="37"/>
      <c r="AE168" s="37"/>
      <c r="AT168" s="16" t="s">
        <v>181</v>
      </c>
      <c r="AU168" s="16" t="s">
        <v>83</v>
      </c>
    </row>
    <row r="169" s="2" customFormat="1" ht="33" customHeight="1">
      <c r="A169" s="37"/>
      <c r="B169" s="38"/>
      <c r="C169" s="234" t="s">
        <v>251</v>
      </c>
      <c r="D169" s="234" t="s">
        <v>127</v>
      </c>
      <c r="E169" s="235" t="s">
        <v>252</v>
      </c>
      <c r="F169" s="236" t="s">
        <v>253</v>
      </c>
      <c r="G169" s="237" t="s">
        <v>243</v>
      </c>
      <c r="H169" s="238">
        <v>1165.3230000000001</v>
      </c>
      <c r="I169" s="239"/>
      <c r="J169" s="240">
        <f>ROUND(I169*H169,2)</f>
        <v>0</v>
      </c>
      <c r="K169" s="236" t="s">
        <v>131</v>
      </c>
      <c r="L169" s="43"/>
      <c r="M169" s="241" t="s">
        <v>1</v>
      </c>
      <c r="N169" s="242" t="s">
        <v>38</v>
      </c>
      <c r="O169" s="90"/>
      <c r="P169" s="243">
        <f>O169*H169</f>
        <v>0</v>
      </c>
      <c r="Q169" s="243">
        <v>0</v>
      </c>
      <c r="R169" s="243">
        <f>Q169*H169</f>
        <v>0</v>
      </c>
      <c r="S169" s="243">
        <v>0</v>
      </c>
      <c r="T169" s="244">
        <f>S169*H169</f>
        <v>0</v>
      </c>
      <c r="U169" s="37"/>
      <c r="V169" s="37"/>
      <c r="W169" s="37"/>
      <c r="X169" s="37"/>
      <c r="Y169" s="37"/>
      <c r="Z169" s="37"/>
      <c r="AA169" s="37"/>
      <c r="AB169" s="37"/>
      <c r="AC169" s="37"/>
      <c r="AD169" s="37"/>
      <c r="AE169" s="37"/>
      <c r="AR169" s="245" t="s">
        <v>132</v>
      </c>
      <c r="AT169" s="245" t="s">
        <v>127</v>
      </c>
      <c r="AU169" s="245" t="s">
        <v>83</v>
      </c>
      <c r="AY169" s="16" t="s">
        <v>124</v>
      </c>
      <c r="BE169" s="246">
        <f>IF(N169="základní",J169,0)</f>
        <v>0</v>
      </c>
      <c r="BF169" s="246">
        <f>IF(N169="snížená",J169,0)</f>
        <v>0</v>
      </c>
      <c r="BG169" s="246">
        <f>IF(N169="zákl. přenesená",J169,0)</f>
        <v>0</v>
      </c>
      <c r="BH169" s="246">
        <f>IF(N169="sníž. přenesená",J169,0)</f>
        <v>0</v>
      </c>
      <c r="BI169" s="246">
        <f>IF(N169="nulová",J169,0)</f>
        <v>0</v>
      </c>
      <c r="BJ169" s="16" t="s">
        <v>81</v>
      </c>
      <c r="BK169" s="246">
        <f>ROUND(I169*H169,2)</f>
        <v>0</v>
      </c>
      <c r="BL169" s="16" t="s">
        <v>132</v>
      </c>
      <c r="BM169" s="245" t="s">
        <v>254</v>
      </c>
    </row>
    <row r="170" s="2" customFormat="1">
      <c r="A170" s="37"/>
      <c r="B170" s="38"/>
      <c r="C170" s="39"/>
      <c r="D170" s="249" t="s">
        <v>181</v>
      </c>
      <c r="E170" s="39"/>
      <c r="F170" s="273" t="s">
        <v>255</v>
      </c>
      <c r="G170" s="39"/>
      <c r="H170" s="39"/>
      <c r="I170" s="143"/>
      <c r="J170" s="39"/>
      <c r="K170" s="39"/>
      <c r="L170" s="43"/>
      <c r="M170" s="274"/>
      <c r="N170" s="275"/>
      <c r="O170" s="90"/>
      <c r="P170" s="90"/>
      <c r="Q170" s="90"/>
      <c r="R170" s="90"/>
      <c r="S170" s="90"/>
      <c r="T170" s="91"/>
      <c r="U170" s="37"/>
      <c r="V170" s="37"/>
      <c r="W170" s="37"/>
      <c r="X170" s="37"/>
      <c r="Y170" s="37"/>
      <c r="Z170" s="37"/>
      <c r="AA170" s="37"/>
      <c r="AB170" s="37"/>
      <c r="AC170" s="37"/>
      <c r="AD170" s="37"/>
      <c r="AE170" s="37"/>
      <c r="AT170" s="16" t="s">
        <v>181</v>
      </c>
      <c r="AU170" s="16" t="s">
        <v>83</v>
      </c>
    </row>
    <row r="171" s="13" customFormat="1">
      <c r="A171" s="13"/>
      <c r="B171" s="247"/>
      <c r="C171" s="248"/>
      <c r="D171" s="249" t="s">
        <v>133</v>
      </c>
      <c r="E171" s="250" t="s">
        <v>1</v>
      </c>
      <c r="F171" s="251" t="s">
        <v>256</v>
      </c>
      <c r="G171" s="248"/>
      <c r="H171" s="252">
        <v>1165.3230000000001</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133</v>
      </c>
      <c r="AU171" s="258" t="s">
        <v>83</v>
      </c>
      <c r="AV171" s="13" t="s">
        <v>83</v>
      </c>
      <c r="AW171" s="13" t="s">
        <v>30</v>
      </c>
      <c r="AX171" s="13" t="s">
        <v>81</v>
      </c>
      <c r="AY171" s="258" t="s">
        <v>124</v>
      </c>
    </row>
    <row r="172" s="2" customFormat="1" ht="33" customHeight="1">
      <c r="A172" s="37"/>
      <c r="B172" s="38"/>
      <c r="C172" s="234" t="s">
        <v>8</v>
      </c>
      <c r="D172" s="234" t="s">
        <v>127</v>
      </c>
      <c r="E172" s="235" t="s">
        <v>257</v>
      </c>
      <c r="F172" s="236" t="s">
        <v>258</v>
      </c>
      <c r="G172" s="237" t="s">
        <v>205</v>
      </c>
      <c r="H172" s="238">
        <v>3.2000000000000002</v>
      </c>
      <c r="I172" s="239"/>
      <c r="J172" s="240">
        <f>ROUND(I172*H172,2)</f>
        <v>0</v>
      </c>
      <c r="K172" s="236" t="s">
        <v>131</v>
      </c>
      <c r="L172" s="43"/>
      <c r="M172" s="241" t="s">
        <v>1</v>
      </c>
      <c r="N172" s="242" t="s">
        <v>38</v>
      </c>
      <c r="O172" s="90"/>
      <c r="P172" s="243">
        <f>O172*H172</f>
        <v>0</v>
      </c>
      <c r="Q172" s="243">
        <v>0</v>
      </c>
      <c r="R172" s="243">
        <f>Q172*H172</f>
        <v>0</v>
      </c>
      <c r="S172" s="243">
        <v>0</v>
      </c>
      <c r="T172" s="244">
        <f>S172*H172</f>
        <v>0</v>
      </c>
      <c r="U172" s="37"/>
      <c r="V172" s="37"/>
      <c r="W172" s="37"/>
      <c r="X172" s="37"/>
      <c r="Y172" s="37"/>
      <c r="Z172" s="37"/>
      <c r="AA172" s="37"/>
      <c r="AB172" s="37"/>
      <c r="AC172" s="37"/>
      <c r="AD172" s="37"/>
      <c r="AE172" s="37"/>
      <c r="AR172" s="245" t="s">
        <v>132</v>
      </c>
      <c r="AT172" s="245" t="s">
        <v>127</v>
      </c>
      <c r="AU172" s="245" t="s">
        <v>83</v>
      </c>
      <c r="AY172" s="16" t="s">
        <v>124</v>
      </c>
      <c r="BE172" s="246">
        <f>IF(N172="základní",J172,0)</f>
        <v>0</v>
      </c>
      <c r="BF172" s="246">
        <f>IF(N172="snížená",J172,0)</f>
        <v>0</v>
      </c>
      <c r="BG172" s="246">
        <f>IF(N172="zákl. přenesená",J172,0)</f>
        <v>0</v>
      </c>
      <c r="BH172" s="246">
        <f>IF(N172="sníž. přenesená",J172,0)</f>
        <v>0</v>
      </c>
      <c r="BI172" s="246">
        <f>IF(N172="nulová",J172,0)</f>
        <v>0</v>
      </c>
      <c r="BJ172" s="16" t="s">
        <v>81</v>
      </c>
      <c r="BK172" s="246">
        <f>ROUND(I172*H172,2)</f>
        <v>0</v>
      </c>
      <c r="BL172" s="16" t="s">
        <v>132</v>
      </c>
      <c r="BM172" s="245" t="s">
        <v>259</v>
      </c>
    </row>
    <row r="173" s="2" customFormat="1">
      <c r="A173" s="37"/>
      <c r="B173" s="38"/>
      <c r="C173" s="39"/>
      <c r="D173" s="249" t="s">
        <v>181</v>
      </c>
      <c r="E173" s="39"/>
      <c r="F173" s="273" t="s">
        <v>260</v>
      </c>
      <c r="G173" s="39"/>
      <c r="H173" s="39"/>
      <c r="I173" s="143"/>
      <c r="J173" s="39"/>
      <c r="K173" s="39"/>
      <c r="L173" s="43"/>
      <c r="M173" s="274"/>
      <c r="N173" s="275"/>
      <c r="O173" s="90"/>
      <c r="P173" s="90"/>
      <c r="Q173" s="90"/>
      <c r="R173" s="90"/>
      <c r="S173" s="90"/>
      <c r="T173" s="91"/>
      <c r="U173" s="37"/>
      <c r="V173" s="37"/>
      <c r="W173" s="37"/>
      <c r="X173" s="37"/>
      <c r="Y173" s="37"/>
      <c r="Z173" s="37"/>
      <c r="AA173" s="37"/>
      <c r="AB173" s="37"/>
      <c r="AC173" s="37"/>
      <c r="AD173" s="37"/>
      <c r="AE173" s="37"/>
      <c r="AT173" s="16" t="s">
        <v>181</v>
      </c>
      <c r="AU173" s="16" t="s">
        <v>83</v>
      </c>
    </row>
    <row r="174" s="13" customFormat="1">
      <c r="A174" s="13"/>
      <c r="B174" s="247"/>
      <c r="C174" s="248"/>
      <c r="D174" s="249" t="s">
        <v>133</v>
      </c>
      <c r="E174" s="250" t="s">
        <v>1</v>
      </c>
      <c r="F174" s="251" t="s">
        <v>261</v>
      </c>
      <c r="G174" s="248"/>
      <c r="H174" s="252">
        <v>3.2000000000000002</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133</v>
      </c>
      <c r="AU174" s="258" t="s">
        <v>83</v>
      </c>
      <c r="AV174" s="13" t="s">
        <v>83</v>
      </c>
      <c r="AW174" s="13" t="s">
        <v>30</v>
      </c>
      <c r="AX174" s="13" t="s">
        <v>81</v>
      </c>
      <c r="AY174" s="258" t="s">
        <v>124</v>
      </c>
    </row>
    <row r="175" s="2" customFormat="1" ht="21.75" customHeight="1">
      <c r="A175" s="37"/>
      <c r="B175" s="38"/>
      <c r="C175" s="234" t="s">
        <v>262</v>
      </c>
      <c r="D175" s="234" t="s">
        <v>127</v>
      </c>
      <c r="E175" s="235" t="s">
        <v>263</v>
      </c>
      <c r="F175" s="236" t="s">
        <v>264</v>
      </c>
      <c r="G175" s="237" t="s">
        <v>189</v>
      </c>
      <c r="H175" s="238">
        <v>290</v>
      </c>
      <c r="I175" s="239"/>
      <c r="J175" s="240">
        <f>ROUND(I175*H175,2)</f>
        <v>0</v>
      </c>
      <c r="K175" s="236" t="s">
        <v>131</v>
      </c>
      <c r="L175" s="43"/>
      <c r="M175" s="241" t="s">
        <v>1</v>
      </c>
      <c r="N175" s="242" t="s">
        <v>38</v>
      </c>
      <c r="O175" s="90"/>
      <c r="P175" s="243">
        <f>O175*H175</f>
        <v>0</v>
      </c>
      <c r="Q175" s="243">
        <v>0</v>
      </c>
      <c r="R175" s="243">
        <f>Q175*H175</f>
        <v>0</v>
      </c>
      <c r="S175" s="243">
        <v>0</v>
      </c>
      <c r="T175" s="244">
        <f>S175*H175</f>
        <v>0</v>
      </c>
      <c r="U175" s="37"/>
      <c r="V175" s="37"/>
      <c r="W175" s="37"/>
      <c r="X175" s="37"/>
      <c r="Y175" s="37"/>
      <c r="Z175" s="37"/>
      <c r="AA175" s="37"/>
      <c r="AB175" s="37"/>
      <c r="AC175" s="37"/>
      <c r="AD175" s="37"/>
      <c r="AE175" s="37"/>
      <c r="AR175" s="245" t="s">
        <v>132</v>
      </c>
      <c r="AT175" s="245" t="s">
        <v>127</v>
      </c>
      <c r="AU175" s="245" t="s">
        <v>83</v>
      </c>
      <c r="AY175" s="16" t="s">
        <v>124</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132</v>
      </c>
      <c r="BM175" s="245" t="s">
        <v>265</v>
      </c>
    </row>
    <row r="176" s="2" customFormat="1">
      <c r="A176" s="37"/>
      <c r="B176" s="38"/>
      <c r="C176" s="39"/>
      <c r="D176" s="249" t="s">
        <v>181</v>
      </c>
      <c r="E176" s="39"/>
      <c r="F176" s="273" t="s">
        <v>266</v>
      </c>
      <c r="G176" s="39"/>
      <c r="H176" s="39"/>
      <c r="I176" s="143"/>
      <c r="J176" s="39"/>
      <c r="K176" s="39"/>
      <c r="L176" s="43"/>
      <c r="M176" s="274"/>
      <c r="N176" s="275"/>
      <c r="O176" s="90"/>
      <c r="P176" s="90"/>
      <c r="Q176" s="90"/>
      <c r="R176" s="90"/>
      <c r="S176" s="90"/>
      <c r="T176" s="91"/>
      <c r="U176" s="37"/>
      <c r="V176" s="37"/>
      <c r="W176" s="37"/>
      <c r="X176" s="37"/>
      <c r="Y176" s="37"/>
      <c r="Z176" s="37"/>
      <c r="AA176" s="37"/>
      <c r="AB176" s="37"/>
      <c r="AC176" s="37"/>
      <c r="AD176" s="37"/>
      <c r="AE176" s="37"/>
      <c r="AT176" s="16" t="s">
        <v>181</v>
      </c>
      <c r="AU176" s="16" t="s">
        <v>83</v>
      </c>
    </row>
    <row r="177" s="2" customFormat="1" ht="21.75" customHeight="1">
      <c r="A177" s="37"/>
      <c r="B177" s="38"/>
      <c r="C177" s="234" t="s">
        <v>267</v>
      </c>
      <c r="D177" s="234" t="s">
        <v>127</v>
      </c>
      <c r="E177" s="235" t="s">
        <v>268</v>
      </c>
      <c r="F177" s="236" t="s">
        <v>269</v>
      </c>
      <c r="G177" s="237" t="s">
        <v>189</v>
      </c>
      <c r="H177" s="238">
        <v>931.60000000000002</v>
      </c>
      <c r="I177" s="239"/>
      <c r="J177" s="240">
        <f>ROUND(I177*H177,2)</f>
        <v>0</v>
      </c>
      <c r="K177" s="236" t="s">
        <v>131</v>
      </c>
      <c r="L177" s="43"/>
      <c r="M177" s="241" t="s">
        <v>1</v>
      </c>
      <c r="N177" s="242" t="s">
        <v>38</v>
      </c>
      <c r="O177" s="90"/>
      <c r="P177" s="243">
        <f>O177*H177</f>
        <v>0</v>
      </c>
      <c r="Q177" s="243">
        <v>0</v>
      </c>
      <c r="R177" s="243">
        <f>Q177*H177</f>
        <v>0</v>
      </c>
      <c r="S177" s="243">
        <v>0</v>
      </c>
      <c r="T177" s="244">
        <f>S177*H177</f>
        <v>0</v>
      </c>
      <c r="U177" s="37"/>
      <c r="V177" s="37"/>
      <c r="W177" s="37"/>
      <c r="X177" s="37"/>
      <c r="Y177" s="37"/>
      <c r="Z177" s="37"/>
      <c r="AA177" s="37"/>
      <c r="AB177" s="37"/>
      <c r="AC177" s="37"/>
      <c r="AD177" s="37"/>
      <c r="AE177" s="37"/>
      <c r="AR177" s="245" t="s">
        <v>132</v>
      </c>
      <c r="AT177" s="245" t="s">
        <v>127</v>
      </c>
      <c r="AU177" s="245" t="s">
        <v>83</v>
      </c>
      <c r="AY177" s="16" t="s">
        <v>124</v>
      </c>
      <c r="BE177" s="246">
        <f>IF(N177="základní",J177,0)</f>
        <v>0</v>
      </c>
      <c r="BF177" s="246">
        <f>IF(N177="snížená",J177,0)</f>
        <v>0</v>
      </c>
      <c r="BG177" s="246">
        <f>IF(N177="zákl. přenesená",J177,0)</f>
        <v>0</v>
      </c>
      <c r="BH177" s="246">
        <f>IF(N177="sníž. přenesená",J177,0)</f>
        <v>0</v>
      </c>
      <c r="BI177" s="246">
        <f>IF(N177="nulová",J177,0)</f>
        <v>0</v>
      </c>
      <c r="BJ177" s="16" t="s">
        <v>81</v>
      </c>
      <c r="BK177" s="246">
        <f>ROUND(I177*H177,2)</f>
        <v>0</v>
      </c>
      <c r="BL177" s="16" t="s">
        <v>132</v>
      </c>
      <c r="BM177" s="245" t="s">
        <v>270</v>
      </c>
    </row>
    <row r="178" s="2" customFormat="1">
      <c r="A178" s="37"/>
      <c r="B178" s="38"/>
      <c r="C178" s="39"/>
      <c r="D178" s="249" t="s">
        <v>181</v>
      </c>
      <c r="E178" s="39"/>
      <c r="F178" s="273" t="s">
        <v>266</v>
      </c>
      <c r="G178" s="39"/>
      <c r="H178" s="39"/>
      <c r="I178" s="143"/>
      <c r="J178" s="39"/>
      <c r="K178" s="39"/>
      <c r="L178" s="43"/>
      <c r="M178" s="274"/>
      <c r="N178" s="275"/>
      <c r="O178" s="90"/>
      <c r="P178" s="90"/>
      <c r="Q178" s="90"/>
      <c r="R178" s="90"/>
      <c r="S178" s="90"/>
      <c r="T178" s="91"/>
      <c r="U178" s="37"/>
      <c r="V178" s="37"/>
      <c r="W178" s="37"/>
      <c r="X178" s="37"/>
      <c r="Y178" s="37"/>
      <c r="Z178" s="37"/>
      <c r="AA178" s="37"/>
      <c r="AB178" s="37"/>
      <c r="AC178" s="37"/>
      <c r="AD178" s="37"/>
      <c r="AE178" s="37"/>
      <c r="AT178" s="16" t="s">
        <v>181</v>
      </c>
      <c r="AU178" s="16" t="s">
        <v>83</v>
      </c>
    </row>
    <row r="179" s="13" customFormat="1">
      <c r="A179" s="13"/>
      <c r="B179" s="247"/>
      <c r="C179" s="248"/>
      <c r="D179" s="249" t="s">
        <v>133</v>
      </c>
      <c r="E179" s="250" t="s">
        <v>1</v>
      </c>
      <c r="F179" s="251" t="s">
        <v>271</v>
      </c>
      <c r="G179" s="248"/>
      <c r="H179" s="252">
        <v>832</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133</v>
      </c>
      <c r="AU179" s="258" t="s">
        <v>83</v>
      </c>
      <c r="AV179" s="13" t="s">
        <v>83</v>
      </c>
      <c r="AW179" s="13" t="s">
        <v>30</v>
      </c>
      <c r="AX179" s="13" t="s">
        <v>73</v>
      </c>
      <c r="AY179" s="258" t="s">
        <v>124</v>
      </c>
    </row>
    <row r="180" s="13" customFormat="1">
      <c r="A180" s="13"/>
      <c r="B180" s="247"/>
      <c r="C180" s="248"/>
      <c r="D180" s="249" t="s">
        <v>133</v>
      </c>
      <c r="E180" s="250" t="s">
        <v>1</v>
      </c>
      <c r="F180" s="251" t="s">
        <v>272</v>
      </c>
      <c r="G180" s="248"/>
      <c r="H180" s="252">
        <v>99.599999999999994</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133</v>
      </c>
      <c r="AU180" s="258" t="s">
        <v>83</v>
      </c>
      <c r="AV180" s="13" t="s">
        <v>83</v>
      </c>
      <c r="AW180" s="13" t="s">
        <v>30</v>
      </c>
      <c r="AX180" s="13" t="s">
        <v>73</v>
      </c>
      <c r="AY180" s="258" t="s">
        <v>124</v>
      </c>
    </row>
    <row r="181" s="14" customFormat="1">
      <c r="A181" s="14"/>
      <c r="B181" s="259"/>
      <c r="C181" s="260"/>
      <c r="D181" s="249" t="s">
        <v>133</v>
      </c>
      <c r="E181" s="261" t="s">
        <v>1</v>
      </c>
      <c r="F181" s="262" t="s">
        <v>135</v>
      </c>
      <c r="G181" s="260"/>
      <c r="H181" s="263">
        <v>931.60000000000002</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133</v>
      </c>
      <c r="AU181" s="269" t="s">
        <v>83</v>
      </c>
      <c r="AV181" s="14" t="s">
        <v>132</v>
      </c>
      <c r="AW181" s="14" t="s">
        <v>30</v>
      </c>
      <c r="AX181" s="14" t="s">
        <v>81</v>
      </c>
      <c r="AY181" s="269" t="s">
        <v>124</v>
      </c>
    </row>
    <row r="182" s="2" customFormat="1" ht="33" customHeight="1">
      <c r="A182" s="37"/>
      <c r="B182" s="38"/>
      <c r="C182" s="234" t="s">
        <v>273</v>
      </c>
      <c r="D182" s="234" t="s">
        <v>127</v>
      </c>
      <c r="E182" s="235" t="s">
        <v>274</v>
      </c>
      <c r="F182" s="236" t="s">
        <v>275</v>
      </c>
      <c r="G182" s="237" t="s">
        <v>189</v>
      </c>
      <c r="H182" s="238">
        <v>29</v>
      </c>
      <c r="I182" s="239"/>
      <c r="J182" s="240">
        <f>ROUND(I182*H182,2)</f>
        <v>0</v>
      </c>
      <c r="K182" s="236" t="s">
        <v>131</v>
      </c>
      <c r="L182" s="43"/>
      <c r="M182" s="241" t="s">
        <v>1</v>
      </c>
      <c r="N182" s="242" t="s">
        <v>38</v>
      </c>
      <c r="O182" s="90"/>
      <c r="P182" s="243">
        <f>O182*H182</f>
        <v>0</v>
      </c>
      <c r="Q182" s="243">
        <v>0</v>
      </c>
      <c r="R182" s="243">
        <f>Q182*H182</f>
        <v>0</v>
      </c>
      <c r="S182" s="243">
        <v>0</v>
      </c>
      <c r="T182" s="244">
        <f>S182*H182</f>
        <v>0</v>
      </c>
      <c r="U182" s="37"/>
      <c r="V182" s="37"/>
      <c r="W182" s="37"/>
      <c r="X182" s="37"/>
      <c r="Y182" s="37"/>
      <c r="Z182" s="37"/>
      <c r="AA182" s="37"/>
      <c r="AB182" s="37"/>
      <c r="AC182" s="37"/>
      <c r="AD182" s="37"/>
      <c r="AE182" s="37"/>
      <c r="AR182" s="245" t="s">
        <v>132</v>
      </c>
      <c r="AT182" s="245" t="s">
        <v>127</v>
      </c>
      <c r="AU182" s="245" t="s">
        <v>83</v>
      </c>
      <c r="AY182" s="16" t="s">
        <v>124</v>
      </c>
      <c r="BE182" s="246">
        <f>IF(N182="základní",J182,0)</f>
        <v>0</v>
      </c>
      <c r="BF182" s="246">
        <f>IF(N182="snížená",J182,0)</f>
        <v>0</v>
      </c>
      <c r="BG182" s="246">
        <f>IF(N182="zákl. přenesená",J182,0)</f>
        <v>0</v>
      </c>
      <c r="BH182" s="246">
        <f>IF(N182="sníž. přenesená",J182,0)</f>
        <v>0</v>
      </c>
      <c r="BI182" s="246">
        <f>IF(N182="nulová",J182,0)</f>
        <v>0</v>
      </c>
      <c r="BJ182" s="16" t="s">
        <v>81</v>
      </c>
      <c r="BK182" s="246">
        <f>ROUND(I182*H182,2)</f>
        <v>0</v>
      </c>
      <c r="BL182" s="16" t="s">
        <v>132</v>
      </c>
      <c r="BM182" s="245" t="s">
        <v>276</v>
      </c>
    </row>
    <row r="183" s="2" customFormat="1">
      <c r="A183" s="37"/>
      <c r="B183" s="38"/>
      <c r="C183" s="39"/>
      <c r="D183" s="249" t="s">
        <v>181</v>
      </c>
      <c r="E183" s="39"/>
      <c r="F183" s="273" t="s">
        <v>277</v>
      </c>
      <c r="G183" s="39"/>
      <c r="H183" s="39"/>
      <c r="I183" s="143"/>
      <c r="J183" s="39"/>
      <c r="K183" s="39"/>
      <c r="L183" s="43"/>
      <c r="M183" s="274"/>
      <c r="N183" s="275"/>
      <c r="O183" s="90"/>
      <c r="P183" s="90"/>
      <c r="Q183" s="90"/>
      <c r="R183" s="90"/>
      <c r="S183" s="90"/>
      <c r="T183" s="91"/>
      <c r="U183" s="37"/>
      <c r="V183" s="37"/>
      <c r="W183" s="37"/>
      <c r="X183" s="37"/>
      <c r="Y183" s="37"/>
      <c r="Z183" s="37"/>
      <c r="AA183" s="37"/>
      <c r="AB183" s="37"/>
      <c r="AC183" s="37"/>
      <c r="AD183" s="37"/>
      <c r="AE183" s="37"/>
      <c r="AT183" s="16" t="s">
        <v>181</v>
      </c>
      <c r="AU183" s="16" t="s">
        <v>83</v>
      </c>
    </row>
    <row r="184" s="13" customFormat="1">
      <c r="A184" s="13"/>
      <c r="B184" s="247"/>
      <c r="C184" s="248"/>
      <c r="D184" s="249" t="s">
        <v>133</v>
      </c>
      <c r="E184" s="250" t="s">
        <v>1</v>
      </c>
      <c r="F184" s="251" t="s">
        <v>278</v>
      </c>
      <c r="G184" s="248"/>
      <c r="H184" s="252">
        <v>29</v>
      </c>
      <c r="I184" s="253"/>
      <c r="J184" s="248"/>
      <c r="K184" s="248"/>
      <c r="L184" s="254"/>
      <c r="M184" s="255"/>
      <c r="N184" s="256"/>
      <c r="O184" s="256"/>
      <c r="P184" s="256"/>
      <c r="Q184" s="256"/>
      <c r="R184" s="256"/>
      <c r="S184" s="256"/>
      <c r="T184" s="257"/>
      <c r="U184" s="13"/>
      <c r="V184" s="13"/>
      <c r="W184" s="13"/>
      <c r="X184" s="13"/>
      <c r="Y184" s="13"/>
      <c r="Z184" s="13"/>
      <c r="AA184" s="13"/>
      <c r="AB184" s="13"/>
      <c r="AC184" s="13"/>
      <c r="AD184" s="13"/>
      <c r="AE184" s="13"/>
      <c r="AT184" s="258" t="s">
        <v>133</v>
      </c>
      <c r="AU184" s="258" t="s">
        <v>83</v>
      </c>
      <c r="AV184" s="13" t="s">
        <v>83</v>
      </c>
      <c r="AW184" s="13" t="s">
        <v>30</v>
      </c>
      <c r="AX184" s="13" t="s">
        <v>81</v>
      </c>
      <c r="AY184" s="258" t="s">
        <v>124</v>
      </c>
    </row>
    <row r="185" s="2" customFormat="1" ht="33" customHeight="1">
      <c r="A185" s="37"/>
      <c r="B185" s="38"/>
      <c r="C185" s="234" t="s">
        <v>279</v>
      </c>
      <c r="D185" s="234" t="s">
        <v>127</v>
      </c>
      <c r="E185" s="235" t="s">
        <v>280</v>
      </c>
      <c r="F185" s="236" t="s">
        <v>281</v>
      </c>
      <c r="G185" s="237" t="s">
        <v>189</v>
      </c>
      <c r="H185" s="238">
        <v>290</v>
      </c>
      <c r="I185" s="239"/>
      <c r="J185" s="240">
        <f>ROUND(I185*H185,2)</f>
        <v>0</v>
      </c>
      <c r="K185" s="236" t="s">
        <v>131</v>
      </c>
      <c r="L185" s="43"/>
      <c r="M185" s="241" t="s">
        <v>1</v>
      </c>
      <c r="N185" s="242" t="s">
        <v>38</v>
      </c>
      <c r="O185" s="90"/>
      <c r="P185" s="243">
        <f>O185*H185</f>
        <v>0</v>
      </c>
      <c r="Q185" s="243">
        <v>0</v>
      </c>
      <c r="R185" s="243">
        <f>Q185*H185</f>
        <v>0</v>
      </c>
      <c r="S185" s="243">
        <v>0</v>
      </c>
      <c r="T185" s="244">
        <f>S185*H185</f>
        <v>0</v>
      </c>
      <c r="U185" s="37"/>
      <c r="V185" s="37"/>
      <c r="W185" s="37"/>
      <c r="X185" s="37"/>
      <c r="Y185" s="37"/>
      <c r="Z185" s="37"/>
      <c r="AA185" s="37"/>
      <c r="AB185" s="37"/>
      <c r="AC185" s="37"/>
      <c r="AD185" s="37"/>
      <c r="AE185" s="37"/>
      <c r="AR185" s="245" t="s">
        <v>132</v>
      </c>
      <c r="AT185" s="245" t="s">
        <v>127</v>
      </c>
      <c r="AU185" s="245" t="s">
        <v>83</v>
      </c>
      <c r="AY185" s="16" t="s">
        <v>124</v>
      </c>
      <c r="BE185" s="246">
        <f>IF(N185="základní",J185,0)</f>
        <v>0</v>
      </c>
      <c r="BF185" s="246">
        <f>IF(N185="snížená",J185,0)</f>
        <v>0</v>
      </c>
      <c r="BG185" s="246">
        <f>IF(N185="zákl. přenesená",J185,0)</f>
        <v>0</v>
      </c>
      <c r="BH185" s="246">
        <f>IF(N185="sníž. přenesená",J185,0)</f>
        <v>0</v>
      </c>
      <c r="BI185" s="246">
        <f>IF(N185="nulová",J185,0)</f>
        <v>0</v>
      </c>
      <c r="BJ185" s="16" t="s">
        <v>81</v>
      </c>
      <c r="BK185" s="246">
        <f>ROUND(I185*H185,2)</f>
        <v>0</v>
      </c>
      <c r="BL185" s="16" t="s">
        <v>132</v>
      </c>
      <c r="BM185" s="245" t="s">
        <v>282</v>
      </c>
    </row>
    <row r="186" s="2" customFormat="1">
      <c r="A186" s="37"/>
      <c r="B186" s="38"/>
      <c r="C186" s="39"/>
      <c r="D186" s="249" t="s">
        <v>181</v>
      </c>
      <c r="E186" s="39"/>
      <c r="F186" s="273" t="s">
        <v>283</v>
      </c>
      <c r="G186" s="39"/>
      <c r="H186" s="39"/>
      <c r="I186" s="143"/>
      <c r="J186" s="39"/>
      <c r="K186" s="39"/>
      <c r="L186" s="43"/>
      <c r="M186" s="274"/>
      <c r="N186" s="275"/>
      <c r="O186" s="90"/>
      <c r="P186" s="90"/>
      <c r="Q186" s="90"/>
      <c r="R186" s="90"/>
      <c r="S186" s="90"/>
      <c r="T186" s="91"/>
      <c r="U186" s="37"/>
      <c r="V186" s="37"/>
      <c r="W186" s="37"/>
      <c r="X186" s="37"/>
      <c r="Y186" s="37"/>
      <c r="Z186" s="37"/>
      <c r="AA186" s="37"/>
      <c r="AB186" s="37"/>
      <c r="AC186" s="37"/>
      <c r="AD186" s="37"/>
      <c r="AE186" s="37"/>
      <c r="AT186" s="16" t="s">
        <v>181</v>
      </c>
      <c r="AU186" s="16" t="s">
        <v>83</v>
      </c>
    </row>
    <row r="187" s="13" customFormat="1">
      <c r="A187" s="13"/>
      <c r="B187" s="247"/>
      <c r="C187" s="248"/>
      <c r="D187" s="249" t="s">
        <v>133</v>
      </c>
      <c r="E187" s="250" t="s">
        <v>1</v>
      </c>
      <c r="F187" s="251" t="s">
        <v>284</v>
      </c>
      <c r="G187" s="248"/>
      <c r="H187" s="252">
        <v>290</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133</v>
      </c>
      <c r="AU187" s="258" t="s">
        <v>83</v>
      </c>
      <c r="AV187" s="13" t="s">
        <v>83</v>
      </c>
      <c r="AW187" s="13" t="s">
        <v>30</v>
      </c>
      <c r="AX187" s="13" t="s">
        <v>81</v>
      </c>
      <c r="AY187" s="258" t="s">
        <v>124</v>
      </c>
    </row>
    <row r="188" s="2" customFormat="1" ht="16.5" customHeight="1">
      <c r="A188" s="37"/>
      <c r="B188" s="38"/>
      <c r="C188" s="276" t="s">
        <v>285</v>
      </c>
      <c r="D188" s="276" t="s">
        <v>240</v>
      </c>
      <c r="E188" s="277" t="s">
        <v>286</v>
      </c>
      <c r="F188" s="278" t="s">
        <v>287</v>
      </c>
      <c r="G188" s="279" t="s">
        <v>288</v>
      </c>
      <c r="H188" s="280">
        <v>3.625</v>
      </c>
      <c r="I188" s="281"/>
      <c r="J188" s="282">
        <f>ROUND(I188*H188,2)</f>
        <v>0</v>
      </c>
      <c r="K188" s="278" t="s">
        <v>131</v>
      </c>
      <c r="L188" s="283"/>
      <c r="M188" s="284" t="s">
        <v>1</v>
      </c>
      <c r="N188" s="285" t="s">
        <v>38</v>
      </c>
      <c r="O188" s="90"/>
      <c r="P188" s="243">
        <f>O188*H188</f>
        <v>0</v>
      </c>
      <c r="Q188" s="243">
        <v>0.001</v>
      </c>
      <c r="R188" s="243">
        <f>Q188*H188</f>
        <v>0.0036250000000000002</v>
      </c>
      <c r="S188" s="243">
        <v>0</v>
      </c>
      <c r="T188" s="244">
        <f>S188*H188</f>
        <v>0</v>
      </c>
      <c r="U188" s="37"/>
      <c r="V188" s="37"/>
      <c r="W188" s="37"/>
      <c r="X188" s="37"/>
      <c r="Y188" s="37"/>
      <c r="Z188" s="37"/>
      <c r="AA188" s="37"/>
      <c r="AB188" s="37"/>
      <c r="AC188" s="37"/>
      <c r="AD188" s="37"/>
      <c r="AE188" s="37"/>
      <c r="AR188" s="245" t="s">
        <v>151</v>
      </c>
      <c r="AT188" s="245" t="s">
        <v>240</v>
      </c>
      <c r="AU188" s="245" t="s">
        <v>83</v>
      </c>
      <c r="AY188" s="16" t="s">
        <v>124</v>
      </c>
      <c r="BE188" s="246">
        <f>IF(N188="základní",J188,0)</f>
        <v>0</v>
      </c>
      <c r="BF188" s="246">
        <f>IF(N188="snížená",J188,0)</f>
        <v>0</v>
      </c>
      <c r="BG188" s="246">
        <f>IF(N188="zákl. přenesená",J188,0)</f>
        <v>0</v>
      </c>
      <c r="BH188" s="246">
        <f>IF(N188="sníž. přenesená",J188,0)</f>
        <v>0</v>
      </c>
      <c r="BI188" s="246">
        <f>IF(N188="nulová",J188,0)</f>
        <v>0</v>
      </c>
      <c r="BJ188" s="16" t="s">
        <v>81</v>
      </c>
      <c r="BK188" s="246">
        <f>ROUND(I188*H188,2)</f>
        <v>0</v>
      </c>
      <c r="BL188" s="16" t="s">
        <v>132</v>
      </c>
      <c r="BM188" s="245" t="s">
        <v>289</v>
      </c>
    </row>
    <row r="189" s="13" customFormat="1">
      <c r="A189" s="13"/>
      <c r="B189" s="247"/>
      <c r="C189" s="248"/>
      <c r="D189" s="249" t="s">
        <v>133</v>
      </c>
      <c r="E189" s="250" t="s">
        <v>1</v>
      </c>
      <c r="F189" s="251" t="s">
        <v>290</v>
      </c>
      <c r="G189" s="248"/>
      <c r="H189" s="252">
        <v>3.625</v>
      </c>
      <c r="I189" s="253"/>
      <c r="J189" s="248"/>
      <c r="K189" s="248"/>
      <c r="L189" s="254"/>
      <c r="M189" s="255"/>
      <c r="N189" s="256"/>
      <c r="O189" s="256"/>
      <c r="P189" s="256"/>
      <c r="Q189" s="256"/>
      <c r="R189" s="256"/>
      <c r="S189" s="256"/>
      <c r="T189" s="257"/>
      <c r="U189" s="13"/>
      <c r="V189" s="13"/>
      <c r="W189" s="13"/>
      <c r="X189" s="13"/>
      <c r="Y189" s="13"/>
      <c r="Z189" s="13"/>
      <c r="AA189" s="13"/>
      <c r="AB189" s="13"/>
      <c r="AC189" s="13"/>
      <c r="AD189" s="13"/>
      <c r="AE189" s="13"/>
      <c r="AT189" s="258" t="s">
        <v>133</v>
      </c>
      <c r="AU189" s="258" t="s">
        <v>83</v>
      </c>
      <c r="AV189" s="13" t="s">
        <v>83</v>
      </c>
      <c r="AW189" s="13" t="s">
        <v>30</v>
      </c>
      <c r="AX189" s="13" t="s">
        <v>81</v>
      </c>
      <c r="AY189" s="258" t="s">
        <v>124</v>
      </c>
    </row>
    <row r="190" s="12" customFormat="1" ht="22.8" customHeight="1">
      <c r="A190" s="12"/>
      <c r="B190" s="218"/>
      <c r="C190" s="219"/>
      <c r="D190" s="220" t="s">
        <v>72</v>
      </c>
      <c r="E190" s="232" t="s">
        <v>83</v>
      </c>
      <c r="F190" s="232" t="s">
        <v>291</v>
      </c>
      <c r="G190" s="219"/>
      <c r="H190" s="219"/>
      <c r="I190" s="222"/>
      <c r="J190" s="233">
        <f>BK190</f>
        <v>0</v>
      </c>
      <c r="K190" s="219"/>
      <c r="L190" s="224"/>
      <c r="M190" s="225"/>
      <c r="N190" s="226"/>
      <c r="O190" s="226"/>
      <c r="P190" s="227">
        <f>SUM(P191:P197)</f>
        <v>0</v>
      </c>
      <c r="Q190" s="226"/>
      <c r="R190" s="227">
        <f>SUM(R191:R197)</f>
        <v>28.7882</v>
      </c>
      <c r="S190" s="226"/>
      <c r="T190" s="228">
        <f>SUM(T191:T197)</f>
        <v>0</v>
      </c>
      <c r="U190" s="12"/>
      <c r="V190" s="12"/>
      <c r="W190" s="12"/>
      <c r="X190" s="12"/>
      <c r="Y190" s="12"/>
      <c r="Z190" s="12"/>
      <c r="AA190" s="12"/>
      <c r="AB190" s="12"/>
      <c r="AC190" s="12"/>
      <c r="AD190" s="12"/>
      <c r="AE190" s="12"/>
      <c r="AR190" s="229" t="s">
        <v>81</v>
      </c>
      <c r="AT190" s="230" t="s">
        <v>72</v>
      </c>
      <c r="AU190" s="230" t="s">
        <v>81</v>
      </c>
      <c r="AY190" s="229" t="s">
        <v>124</v>
      </c>
      <c r="BK190" s="231">
        <f>SUM(BK191:BK197)</f>
        <v>0</v>
      </c>
    </row>
    <row r="191" s="2" customFormat="1" ht="33" customHeight="1">
      <c r="A191" s="37"/>
      <c r="B191" s="38"/>
      <c r="C191" s="234" t="s">
        <v>7</v>
      </c>
      <c r="D191" s="234" t="s">
        <v>127</v>
      </c>
      <c r="E191" s="235" t="s">
        <v>292</v>
      </c>
      <c r="F191" s="236" t="s">
        <v>293</v>
      </c>
      <c r="G191" s="237" t="s">
        <v>189</v>
      </c>
      <c r="H191" s="238">
        <v>280</v>
      </c>
      <c r="I191" s="239"/>
      <c r="J191" s="240">
        <f>ROUND(I191*H191,2)</f>
        <v>0</v>
      </c>
      <c r="K191" s="236" t="s">
        <v>131</v>
      </c>
      <c r="L191" s="43"/>
      <c r="M191" s="241" t="s">
        <v>1</v>
      </c>
      <c r="N191" s="242" t="s">
        <v>38</v>
      </c>
      <c r="O191" s="90"/>
      <c r="P191" s="243">
        <f>O191*H191</f>
        <v>0</v>
      </c>
      <c r="Q191" s="243">
        <v>0.00017000000000000001</v>
      </c>
      <c r="R191" s="243">
        <f>Q191*H191</f>
        <v>0.047600000000000003</v>
      </c>
      <c r="S191" s="243">
        <v>0</v>
      </c>
      <c r="T191" s="244">
        <f>S191*H191</f>
        <v>0</v>
      </c>
      <c r="U191" s="37"/>
      <c r="V191" s="37"/>
      <c r="W191" s="37"/>
      <c r="X191" s="37"/>
      <c r="Y191" s="37"/>
      <c r="Z191" s="37"/>
      <c r="AA191" s="37"/>
      <c r="AB191" s="37"/>
      <c r="AC191" s="37"/>
      <c r="AD191" s="37"/>
      <c r="AE191" s="37"/>
      <c r="AR191" s="245" t="s">
        <v>132</v>
      </c>
      <c r="AT191" s="245" t="s">
        <v>127</v>
      </c>
      <c r="AU191" s="245" t="s">
        <v>83</v>
      </c>
      <c r="AY191" s="16" t="s">
        <v>124</v>
      </c>
      <c r="BE191" s="246">
        <f>IF(N191="základní",J191,0)</f>
        <v>0</v>
      </c>
      <c r="BF191" s="246">
        <f>IF(N191="snížená",J191,0)</f>
        <v>0</v>
      </c>
      <c r="BG191" s="246">
        <f>IF(N191="zákl. přenesená",J191,0)</f>
        <v>0</v>
      </c>
      <c r="BH191" s="246">
        <f>IF(N191="sníž. přenesená",J191,0)</f>
        <v>0</v>
      </c>
      <c r="BI191" s="246">
        <f>IF(N191="nulová",J191,0)</f>
        <v>0</v>
      </c>
      <c r="BJ191" s="16" t="s">
        <v>81</v>
      </c>
      <c r="BK191" s="246">
        <f>ROUND(I191*H191,2)</f>
        <v>0</v>
      </c>
      <c r="BL191" s="16" t="s">
        <v>132</v>
      </c>
      <c r="BM191" s="245" t="s">
        <v>294</v>
      </c>
    </row>
    <row r="192" s="2" customFormat="1">
      <c r="A192" s="37"/>
      <c r="B192" s="38"/>
      <c r="C192" s="39"/>
      <c r="D192" s="249" t="s">
        <v>181</v>
      </c>
      <c r="E192" s="39"/>
      <c r="F192" s="273" t="s">
        <v>295</v>
      </c>
      <c r="G192" s="39"/>
      <c r="H192" s="39"/>
      <c r="I192" s="143"/>
      <c r="J192" s="39"/>
      <c r="K192" s="39"/>
      <c r="L192" s="43"/>
      <c r="M192" s="274"/>
      <c r="N192" s="275"/>
      <c r="O192" s="90"/>
      <c r="P192" s="90"/>
      <c r="Q192" s="90"/>
      <c r="R192" s="90"/>
      <c r="S192" s="90"/>
      <c r="T192" s="91"/>
      <c r="U192" s="37"/>
      <c r="V192" s="37"/>
      <c r="W192" s="37"/>
      <c r="X192" s="37"/>
      <c r="Y192" s="37"/>
      <c r="Z192" s="37"/>
      <c r="AA192" s="37"/>
      <c r="AB192" s="37"/>
      <c r="AC192" s="37"/>
      <c r="AD192" s="37"/>
      <c r="AE192" s="37"/>
      <c r="AT192" s="16" t="s">
        <v>181</v>
      </c>
      <c r="AU192" s="16" t="s">
        <v>83</v>
      </c>
    </row>
    <row r="193" s="13" customFormat="1">
      <c r="A193" s="13"/>
      <c r="B193" s="247"/>
      <c r="C193" s="248"/>
      <c r="D193" s="249" t="s">
        <v>133</v>
      </c>
      <c r="E193" s="250" t="s">
        <v>1</v>
      </c>
      <c r="F193" s="251" t="s">
        <v>296</v>
      </c>
      <c r="G193" s="248"/>
      <c r="H193" s="252">
        <v>280</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133</v>
      </c>
      <c r="AU193" s="258" t="s">
        <v>83</v>
      </c>
      <c r="AV193" s="13" t="s">
        <v>83</v>
      </c>
      <c r="AW193" s="13" t="s">
        <v>30</v>
      </c>
      <c r="AX193" s="13" t="s">
        <v>81</v>
      </c>
      <c r="AY193" s="258" t="s">
        <v>124</v>
      </c>
    </row>
    <row r="194" s="2" customFormat="1" ht="21.75" customHeight="1">
      <c r="A194" s="37"/>
      <c r="B194" s="38"/>
      <c r="C194" s="276" t="s">
        <v>297</v>
      </c>
      <c r="D194" s="276" t="s">
        <v>240</v>
      </c>
      <c r="E194" s="277" t="s">
        <v>298</v>
      </c>
      <c r="F194" s="278" t="s">
        <v>299</v>
      </c>
      <c r="G194" s="279" t="s">
        <v>189</v>
      </c>
      <c r="H194" s="280">
        <v>280</v>
      </c>
      <c r="I194" s="281"/>
      <c r="J194" s="282">
        <f>ROUND(I194*H194,2)</f>
        <v>0</v>
      </c>
      <c r="K194" s="278" t="s">
        <v>131</v>
      </c>
      <c r="L194" s="283"/>
      <c r="M194" s="284" t="s">
        <v>1</v>
      </c>
      <c r="N194" s="285" t="s">
        <v>38</v>
      </c>
      <c r="O194" s="90"/>
      <c r="P194" s="243">
        <f>O194*H194</f>
        <v>0</v>
      </c>
      <c r="Q194" s="243">
        <v>0.00029999999999999997</v>
      </c>
      <c r="R194" s="243">
        <f>Q194*H194</f>
        <v>0.083999999999999991</v>
      </c>
      <c r="S194" s="243">
        <v>0</v>
      </c>
      <c r="T194" s="244">
        <f>S194*H194</f>
        <v>0</v>
      </c>
      <c r="U194" s="37"/>
      <c r="V194" s="37"/>
      <c r="W194" s="37"/>
      <c r="X194" s="37"/>
      <c r="Y194" s="37"/>
      <c r="Z194" s="37"/>
      <c r="AA194" s="37"/>
      <c r="AB194" s="37"/>
      <c r="AC194" s="37"/>
      <c r="AD194" s="37"/>
      <c r="AE194" s="37"/>
      <c r="AR194" s="245" t="s">
        <v>151</v>
      </c>
      <c r="AT194" s="245" t="s">
        <v>240</v>
      </c>
      <c r="AU194" s="245" t="s">
        <v>83</v>
      </c>
      <c r="AY194" s="16" t="s">
        <v>124</v>
      </c>
      <c r="BE194" s="246">
        <f>IF(N194="základní",J194,0)</f>
        <v>0</v>
      </c>
      <c r="BF194" s="246">
        <f>IF(N194="snížená",J194,0)</f>
        <v>0</v>
      </c>
      <c r="BG194" s="246">
        <f>IF(N194="zákl. přenesená",J194,0)</f>
        <v>0</v>
      </c>
      <c r="BH194" s="246">
        <f>IF(N194="sníž. přenesená",J194,0)</f>
        <v>0</v>
      </c>
      <c r="BI194" s="246">
        <f>IF(N194="nulová",J194,0)</f>
        <v>0</v>
      </c>
      <c r="BJ194" s="16" t="s">
        <v>81</v>
      </c>
      <c r="BK194" s="246">
        <f>ROUND(I194*H194,2)</f>
        <v>0</v>
      </c>
      <c r="BL194" s="16" t="s">
        <v>132</v>
      </c>
      <c r="BM194" s="245" t="s">
        <v>300</v>
      </c>
    </row>
    <row r="195" s="2" customFormat="1" ht="44.25" customHeight="1">
      <c r="A195" s="37"/>
      <c r="B195" s="38"/>
      <c r="C195" s="234" t="s">
        <v>301</v>
      </c>
      <c r="D195" s="234" t="s">
        <v>127</v>
      </c>
      <c r="E195" s="235" t="s">
        <v>302</v>
      </c>
      <c r="F195" s="236" t="s">
        <v>303</v>
      </c>
      <c r="G195" s="237" t="s">
        <v>304</v>
      </c>
      <c r="H195" s="238">
        <v>140</v>
      </c>
      <c r="I195" s="239"/>
      <c r="J195" s="240">
        <f>ROUND(I195*H195,2)</f>
        <v>0</v>
      </c>
      <c r="K195" s="236" t="s">
        <v>131</v>
      </c>
      <c r="L195" s="43"/>
      <c r="M195" s="241" t="s">
        <v>1</v>
      </c>
      <c r="N195" s="242" t="s">
        <v>38</v>
      </c>
      <c r="O195" s="90"/>
      <c r="P195" s="243">
        <f>O195*H195</f>
        <v>0</v>
      </c>
      <c r="Q195" s="243">
        <v>0.20469000000000001</v>
      </c>
      <c r="R195" s="243">
        <f>Q195*H195</f>
        <v>28.656600000000001</v>
      </c>
      <c r="S195" s="243">
        <v>0</v>
      </c>
      <c r="T195" s="244">
        <f>S195*H195</f>
        <v>0</v>
      </c>
      <c r="U195" s="37"/>
      <c r="V195" s="37"/>
      <c r="W195" s="37"/>
      <c r="X195" s="37"/>
      <c r="Y195" s="37"/>
      <c r="Z195" s="37"/>
      <c r="AA195" s="37"/>
      <c r="AB195" s="37"/>
      <c r="AC195" s="37"/>
      <c r="AD195" s="37"/>
      <c r="AE195" s="37"/>
      <c r="AR195" s="245" t="s">
        <v>132</v>
      </c>
      <c r="AT195" s="245" t="s">
        <v>127</v>
      </c>
      <c r="AU195" s="245" t="s">
        <v>83</v>
      </c>
      <c r="AY195" s="16" t="s">
        <v>124</v>
      </c>
      <c r="BE195" s="246">
        <f>IF(N195="základní",J195,0)</f>
        <v>0</v>
      </c>
      <c r="BF195" s="246">
        <f>IF(N195="snížená",J195,0)</f>
        <v>0</v>
      </c>
      <c r="BG195" s="246">
        <f>IF(N195="zákl. přenesená",J195,0)</f>
        <v>0</v>
      </c>
      <c r="BH195" s="246">
        <f>IF(N195="sníž. přenesená",J195,0)</f>
        <v>0</v>
      </c>
      <c r="BI195" s="246">
        <f>IF(N195="nulová",J195,0)</f>
        <v>0</v>
      </c>
      <c r="BJ195" s="16" t="s">
        <v>81</v>
      </c>
      <c r="BK195" s="246">
        <f>ROUND(I195*H195,2)</f>
        <v>0</v>
      </c>
      <c r="BL195" s="16" t="s">
        <v>132</v>
      </c>
      <c r="BM195" s="245" t="s">
        <v>305</v>
      </c>
    </row>
    <row r="196" s="2" customFormat="1">
      <c r="A196" s="37"/>
      <c r="B196" s="38"/>
      <c r="C196" s="39"/>
      <c r="D196" s="249" t="s">
        <v>181</v>
      </c>
      <c r="E196" s="39"/>
      <c r="F196" s="273" t="s">
        <v>306</v>
      </c>
      <c r="G196" s="39"/>
      <c r="H196" s="39"/>
      <c r="I196" s="143"/>
      <c r="J196" s="39"/>
      <c r="K196" s="39"/>
      <c r="L196" s="43"/>
      <c r="M196" s="274"/>
      <c r="N196" s="275"/>
      <c r="O196" s="90"/>
      <c r="P196" s="90"/>
      <c r="Q196" s="90"/>
      <c r="R196" s="90"/>
      <c r="S196" s="90"/>
      <c r="T196" s="91"/>
      <c r="U196" s="37"/>
      <c r="V196" s="37"/>
      <c r="W196" s="37"/>
      <c r="X196" s="37"/>
      <c r="Y196" s="37"/>
      <c r="Z196" s="37"/>
      <c r="AA196" s="37"/>
      <c r="AB196" s="37"/>
      <c r="AC196" s="37"/>
      <c r="AD196" s="37"/>
      <c r="AE196" s="37"/>
      <c r="AT196" s="16" t="s">
        <v>181</v>
      </c>
      <c r="AU196" s="16" t="s">
        <v>83</v>
      </c>
    </row>
    <row r="197" s="13" customFormat="1">
      <c r="A197" s="13"/>
      <c r="B197" s="247"/>
      <c r="C197" s="248"/>
      <c r="D197" s="249" t="s">
        <v>133</v>
      </c>
      <c r="E197" s="250" t="s">
        <v>1</v>
      </c>
      <c r="F197" s="251" t="s">
        <v>307</v>
      </c>
      <c r="G197" s="248"/>
      <c r="H197" s="252">
        <v>140</v>
      </c>
      <c r="I197" s="253"/>
      <c r="J197" s="248"/>
      <c r="K197" s="248"/>
      <c r="L197" s="254"/>
      <c r="M197" s="255"/>
      <c r="N197" s="256"/>
      <c r="O197" s="256"/>
      <c r="P197" s="256"/>
      <c r="Q197" s="256"/>
      <c r="R197" s="256"/>
      <c r="S197" s="256"/>
      <c r="T197" s="257"/>
      <c r="U197" s="13"/>
      <c r="V197" s="13"/>
      <c r="W197" s="13"/>
      <c r="X197" s="13"/>
      <c r="Y197" s="13"/>
      <c r="Z197" s="13"/>
      <c r="AA197" s="13"/>
      <c r="AB197" s="13"/>
      <c r="AC197" s="13"/>
      <c r="AD197" s="13"/>
      <c r="AE197" s="13"/>
      <c r="AT197" s="258" t="s">
        <v>133</v>
      </c>
      <c r="AU197" s="258" t="s">
        <v>83</v>
      </c>
      <c r="AV197" s="13" t="s">
        <v>83</v>
      </c>
      <c r="AW197" s="13" t="s">
        <v>30</v>
      </c>
      <c r="AX197" s="13" t="s">
        <v>81</v>
      </c>
      <c r="AY197" s="258" t="s">
        <v>124</v>
      </c>
    </row>
    <row r="198" s="12" customFormat="1" ht="22.8" customHeight="1">
      <c r="A198" s="12"/>
      <c r="B198" s="218"/>
      <c r="C198" s="219"/>
      <c r="D198" s="220" t="s">
        <v>72</v>
      </c>
      <c r="E198" s="232" t="s">
        <v>132</v>
      </c>
      <c r="F198" s="232" t="s">
        <v>308</v>
      </c>
      <c r="G198" s="219"/>
      <c r="H198" s="219"/>
      <c r="I198" s="222"/>
      <c r="J198" s="233">
        <f>BK198</f>
        <v>0</v>
      </c>
      <c r="K198" s="219"/>
      <c r="L198" s="224"/>
      <c r="M198" s="225"/>
      <c r="N198" s="226"/>
      <c r="O198" s="226"/>
      <c r="P198" s="227">
        <f>SUM(P199:P201)</f>
        <v>0</v>
      </c>
      <c r="Q198" s="226"/>
      <c r="R198" s="227">
        <f>SUM(R199:R201)</f>
        <v>61.740000000000002</v>
      </c>
      <c r="S198" s="226"/>
      <c r="T198" s="228">
        <f>SUM(T199:T201)</f>
        <v>0</v>
      </c>
      <c r="U198" s="12"/>
      <c r="V198" s="12"/>
      <c r="W198" s="12"/>
      <c r="X198" s="12"/>
      <c r="Y198" s="12"/>
      <c r="Z198" s="12"/>
      <c r="AA198" s="12"/>
      <c r="AB198" s="12"/>
      <c r="AC198" s="12"/>
      <c r="AD198" s="12"/>
      <c r="AE198" s="12"/>
      <c r="AR198" s="229" t="s">
        <v>81</v>
      </c>
      <c r="AT198" s="230" t="s">
        <v>72</v>
      </c>
      <c r="AU198" s="230" t="s">
        <v>81</v>
      </c>
      <c r="AY198" s="229" t="s">
        <v>124</v>
      </c>
      <c r="BK198" s="231">
        <f>SUM(BK199:BK201)</f>
        <v>0</v>
      </c>
    </row>
    <row r="199" s="2" customFormat="1" ht="33" customHeight="1">
      <c r="A199" s="37"/>
      <c r="B199" s="38"/>
      <c r="C199" s="234" t="s">
        <v>164</v>
      </c>
      <c r="D199" s="234" t="s">
        <v>127</v>
      </c>
      <c r="E199" s="235" t="s">
        <v>309</v>
      </c>
      <c r="F199" s="236" t="s">
        <v>310</v>
      </c>
      <c r="G199" s="237" t="s">
        <v>205</v>
      </c>
      <c r="H199" s="238">
        <v>28</v>
      </c>
      <c r="I199" s="239"/>
      <c r="J199" s="240">
        <f>ROUND(I199*H199,2)</f>
        <v>0</v>
      </c>
      <c r="K199" s="236" t="s">
        <v>131</v>
      </c>
      <c r="L199" s="43"/>
      <c r="M199" s="241" t="s">
        <v>1</v>
      </c>
      <c r="N199" s="242" t="s">
        <v>38</v>
      </c>
      <c r="O199" s="90"/>
      <c r="P199" s="243">
        <f>O199*H199</f>
        <v>0</v>
      </c>
      <c r="Q199" s="243">
        <v>2.2050000000000001</v>
      </c>
      <c r="R199" s="243">
        <f>Q199*H199</f>
        <v>61.740000000000002</v>
      </c>
      <c r="S199" s="243">
        <v>0</v>
      </c>
      <c r="T199" s="244">
        <f>S199*H199</f>
        <v>0</v>
      </c>
      <c r="U199" s="37"/>
      <c r="V199" s="37"/>
      <c r="W199" s="37"/>
      <c r="X199" s="37"/>
      <c r="Y199" s="37"/>
      <c r="Z199" s="37"/>
      <c r="AA199" s="37"/>
      <c r="AB199" s="37"/>
      <c r="AC199" s="37"/>
      <c r="AD199" s="37"/>
      <c r="AE199" s="37"/>
      <c r="AR199" s="245" t="s">
        <v>132</v>
      </c>
      <c r="AT199" s="245" t="s">
        <v>127</v>
      </c>
      <c r="AU199" s="245" t="s">
        <v>83</v>
      </c>
      <c r="AY199" s="16" t="s">
        <v>124</v>
      </c>
      <c r="BE199" s="246">
        <f>IF(N199="základní",J199,0)</f>
        <v>0</v>
      </c>
      <c r="BF199" s="246">
        <f>IF(N199="snížená",J199,0)</f>
        <v>0</v>
      </c>
      <c r="BG199" s="246">
        <f>IF(N199="zákl. přenesená",J199,0)</f>
        <v>0</v>
      </c>
      <c r="BH199" s="246">
        <f>IF(N199="sníž. přenesená",J199,0)</f>
        <v>0</v>
      </c>
      <c r="BI199" s="246">
        <f>IF(N199="nulová",J199,0)</f>
        <v>0</v>
      </c>
      <c r="BJ199" s="16" t="s">
        <v>81</v>
      </c>
      <c r="BK199" s="246">
        <f>ROUND(I199*H199,2)</f>
        <v>0</v>
      </c>
      <c r="BL199" s="16" t="s">
        <v>132</v>
      </c>
      <c r="BM199" s="245" t="s">
        <v>311</v>
      </c>
    </row>
    <row r="200" s="2" customFormat="1">
      <c r="A200" s="37"/>
      <c r="B200" s="38"/>
      <c r="C200" s="39"/>
      <c r="D200" s="249" t="s">
        <v>181</v>
      </c>
      <c r="E200" s="39"/>
      <c r="F200" s="273" t="s">
        <v>312</v>
      </c>
      <c r="G200" s="39"/>
      <c r="H200" s="39"/>
      <c r="I200" s="143"/>
      <c r="J200" s="39"/>
      <c r="K200" s="39"/>
      <c r="L200" s="43"/>
      <c r="M200" s="274"/>
      <c r="N200" s="275"/>
      <c r="O200" s="90"/>
      <c r="P200" s="90"/>
      <c r="Q200" s="90"/>
      <c r="R200" s="90"/>
      <c r="S200" s="90"/>
      <c r="T200" s="91"/>
      <c r="U200" s="37"/>
      <c r="V200" s="37"/>
      <c r="W200" s="37"/>
      <c r="X200" s="37"/>
      <c r="Y200" s="37"/>
      <c r="Z200" s="37"/>
      <c r="AA200" s="37"/>
      <c r="AB200" s="37"/>
      <c r="AC200" s="37"/>
      <c r="AD200" s="37"/>
      <c r="AE200" s="37"/>
      <c r="AT200" s="16" t="s">
        <v>181</v>
      </c>
      <c r="AU200" s="16" t="s">
        <v>83</v>
      </c>
    </row>
    <row r="201" s="13" customFormat="1">
      <c r="A201" s="13"/>
      <c r="B201" s="247"/>
      <c r="C201" s="248"/>
      <c r="D201" s="249" t="s">
        <v>133</v>
      </c>
      <c r="E201" s="250" t="s">
        <v>1</v>
      </c>
      <c r="F201" s="251" t="s">
        <v>313</v>
      </c>
      <c r="G201" s="248"/>
      <c r="H201" s="252">
        <v>28</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133</v>
      </c>
      <c r="AU201" s="258" t="s">
        <v>83</v>
      </c>
      <c r="AV201" s="13" t="s">
        <v>83</v>
      </c>
      <c r="AW201" s="13" t="s">
        <v>30</v>
      </c>
      <c r="AX201" s="13" t="s">
        <v>81</v>
      </c>
      <c r="AY201" s="258" t="s">
        <v>124</v>
      </c>
    </row>
    <row r="202" s="12" customFormat="1" ht="22.8" customHeight="1">
      <c r="A202" s="12"/>
      <c r="B202" s="218"/>
      <c r="C202" s="219"/>
      <c r="D202" s="220" t="s">
        <v>72</v>
      </c>
      <c r="E202" s="232" t="s">
        <v>149</v>
      </c>
      <c r="F202" s="232" t="s">
        <v>314</v>
      </c>
      <c r="G202" s="219"/>
      <c r="H202" s="219"/>
      <c r="I202" s="222"/>
      <c r="J202" s="233">
        <f>BK202</f>
        <v>0</v>
      </c>
      <c r="K202" s="219"/>
      <c r="L202" s="224"/>
      <c r="M202" s="225"/>
      <c r="N202" s="226"/>
      <c r="O202" s="226"/>
      <c r="P202" s="227">
        <f>SUM(P203:P223)</f>
        <v>0</v>
      </c>
      <c r="Q202" s="226"/>
      <c r="R202" s="227">
        <f>SUM(R203:R223)</f>
        <v>1023.2782639999999</v>
      </c>
      <c r="S202" s="226"/>
      <c r="T202" s="228">
        <f>SUM(T203:T223)</f>
        <v>0</v>
      </c>
      <c r="U202" s="12"/>
      <c r="V202" s="12"/>
      <c r="W202" s="12"/>
      <c r="X202" s="12"/>
      <c r="Y202" s="12"/>
      <c r="Z202" s="12"/>
      <c r="AA202" s="12"/>
      <c r="AB202" s="12"/>
      <c r="AC202" s="12"/>
      <c r="AD202" s="12"/>
      <c r="AE202" s="12"/>
      <c r="AR202" s="229" t="s">
        <v>81</v>
      </c>
      <c r="AT202" s="230" t="s">
        <v>72</v>
      </c>
      <c r="AU202" s="230" t="s">
        <v>81</v>
      </c>
      <c r="AY202" s="229" t="s">
        <v>124</v>
      </c>
      <c r="BK202" s="231">
        <f>SUM(BK203:BK223)</f>
        <v>0</v>
      </c>
    </row>
    <row r="203" s="2" customFormat="1" ht="21.75" customHeight="1">
      <c r="A203" s="37"/>
      <c r="B203" s="38"/>
      <c r="C203" s="234" t="s">
        <v>315</v>
      </c>
      <c r="D203" s="234" t="s">
        <v>127</v>
      </c>
      <c r="E203" s="235" t="s">
        <v>316</v>
      </c>
      <c r="F203" s="236" t="s">
        <v>317</v>
      </c>
      <c r="G203" s="237" t="s">
        <v>189</v>
      </c>
      <c r="H203" s="238">
        <v>931.60000000000002</v>
      </c>
      <c r="I203" s="239"/>
      <c r="J203" s="240">
        <f>ROUND(I203*H203,2)</f>
        <v>0</v>
      </c>
      <c r="K203" s="236" t="s">
        <v>131</v>
      </c>
      <c r="L203" s="43"/>
      <c r="M203" s="241" t="s">
        <v>1</v>
      </c>
      <c r="N203" s="242" t="s">
        <v>38</v>
      </c>
      <c r="O203" s="90"/>
      <c r="P203" s="243">
        <f>O203*H203</f>
        <v>0</v>
      </c>
      <c r="Q203" s="243">
        <v>0.34499999999999997</v>
      </c>
      <c r="R203" s="243">
        <f>Q203*H203</f>
        <v>321.40199999999999</v>
      </c>
      <c r="S203" s="243">
        <v>0</v>
      </c>
      <c r="T203" s="244">
        <f>S203*H203</f>
        <v>0</v>
      </c>
      <c r="U203" s="37"/>
      <c r="V203" s="37"/>
      <c r="W203" s="37"/>
      <c r="X203" s="37"/>
      <c r="Y203" s="37"/>
      <c r="Z203" s="37"/>
      <c r="AA203" s="37"/>
      <c r="AB203" s="37"/>
      <c r="AC203" s="37"/>
      <c r="AD203" s="37"/>
      <c r="AE203" s="37"/>
      <c r="AR203" s="245" t="s">
        <v>132</v>
      </c>
      <c r="AT203" s="245" t="s">
        <v>127</v>
      </c>
      <c r="AU203" s="245" t="s">
        <v>83</v>
      </c>
      <c r="AY203" s="16" t="s">
        <v>124</v>
      </c>
      <c r="BE203" s="246">
        <f>IF(N203="základní",J203,0)</f>
        <v>0</v>
      </c>
      <c r="BF203" s="246">
        <f>IF(N203="snížená",J203,0)</f>
        <v>0</v>
      </c>
      <c r="BG203" s="246">
        <f>IF(N203="zákl. přenesená",J203,0)</f>
        <v>0</v>
      </c>
      <c r="BH203" s="246">
        <f>IF(N203="sníž. přenesená",J203,0)</f>
        <v>0</v>
      </c>
      <c r="BI203" s="246">
        <f>IF(N203="nulová",J203,0)</f>
        <v>0</v>
      </c>
      <c r="BJ203" s="16" t="s">
        <v>81</v>
      </c>
      <c r="BK203" s="246">
        <f>ROUND(I203*H203,2)</f>
        <v>0</v>
      </c>
      <c r="BL203" s="16" t="s">
        <v>132</v>
      </c>
      <c r="BM203" s="245" t="s">
        <v>318</v>
      </c>
    </row>
    <row r="204" s="13" customFormat="1">
      <c r="A204" s="13"/>
      <c r="B204" s="247"/>
      <c r="C204" s="248"/>
      <c r="D204" s="249" t="s">
        <v>133</v>
      </c>
      <c r="E204" s="250" t="s">
        <v>1</v>
      </c>
      <c r="F204" s="251" t="s">
        <v>271</v>
      </c>
      <c r="G204" s="248"/>
      <c r="H204" s="252">
        <v>832</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133</v>
      </c>
      <c r="AU204" s="258" t="s">
        <v>83</v>
      </c>
      <c r="AV204" s="13" t="s">
        <v>83</v>
      </c>
      <c r="AW204" s="13" t="s">
        <v>30</v>
      </c>
      <c r="AX204" s="13" t="s">
        <v>73</v>
      </c>
      <c r="AY204" s="258" t="s">
        <v>124</v>
      </c>
    </row>
    <row r="205" s="13" customFormat="1">
      <c r="A205" s="13"/>
      <c r="B205" s="247"/>
      <c r="C205" s="248"/>
      <c r="D205" s="249" t="s">
        <v>133</v>
      </c>
      <c r="E205" s="250" t="s">
        <v>1</v>
      </c>
      <c r="F205" s="251" t="s">
        <v>272</v>
      </c>
      <c r="G205" s="248"/>
      <c r="H205" s="252">
        <v>99.599999999999994</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133</v>
      </c>
      <c r="AU205" s="258" t="s">
        <v>83</v>
      </c>
      <c r="AV205" s="13" t="s">
        <v>83</v>
      </c>
      <c r="AW205" s="13" t="s">
        <v>30</v>
      </c>
      <c r="AX205" s="13" t="s">
        <v>73</v>
      </c>
      <c r="AY205" s="258" t="s">
        <v>124</v>
      </c>
    </row>
    <row r="206" s="14" customFormat="1">
      <c r="A206" s="14"/>
      <c r="B206" s="259"/>
      <c r="C206" s="260"/>
      <c r="D206" s="249" t="s">
        <v>133</v>
      </c>
      <c r="E206" s="261" t="s">
        <v>1</v>
      </c>
      <c r="F206" s="262" t="s">
        <v>135</v>
      </c>
      <c r="G206" s="260"/>
      <c r="H206" s="263">
        <v>931.60000000000002</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133</v>
      </c>
      <c r="AU206" s="269" t="s">
        <v>83</v>
      </c>
      <c r="AV206" s="14" t="s">
        <v>132</v>
      </c>
      <c r="AW206" s="14" t="s">
        <v>30</v>
      </c>
      <c r="AX206" s="14" t="s">
        <v>81</v>
      </c>
      <c r="AY206" s="269" t="s">
        <v>124</v>
      </c>
    </row>
    <row r="207" s="2" customFormat="1" ht="33" customHeight="1">
      <c r="A207" s="37"/>
      <c r="B207" s="38"/>
      <c r="C207" s="234" t="s">
        <v>319</v>
      </c>
      <c r="D207" s="234" t="s">
        <v>127</v>
      </c>
      <c r="E207" s="235" t="s">
        <v>320</v>
      </c>
      <c r="F207" s="236" t="s">
        <v>321</v>
      </c>
      <c r="G207" s="237" t="s">
        <v>189</v>
      </c>
      <c r="H207" s="238">
        <v>99.599999999999994</v>
      </c>
      <c r="I207" s="239"/>
      <c r="J207" s="240">
        <f>ROUND(I207*H207,2)</f>
        <v>0</v>
      </c>
      <c r="K207" s="236" t="s">
        <v>131</v>
      </c>
      <c r="L207" s="43"/>
      <c r="M207" s="241" t="s">
        <v>1</v>
      </c>
      <c r="N207" s="242" t="s">
        <v>38</v>
      </c>
      <c r="O207" s="90"/>
      <c r="P207" s="243">
        <f>O207*H207</f>
        <v>0</v>
      </c>
      <c r="Q207" s="243">
        <v>0.24793999999999999</v>
      </c>
      <c r="R207" s="243">
        <f>Q207*H207</f>
        <v>24.694823999999997</v>
      </c>
      <c r="S207" s="243">
        <v>0</v>
      </c>
      <c r="T207" s="244">
        <f>S207*H207</f>
        <v>0</v>
      </c>
      <c r="U207" s="37"/>
      <c r="V207" s="37"/>
      <c r="W207" s="37"/>
      <c r="X207" s="37"/>
      <c r="Y207" s="37"/>
      <c r="Z207" s="37"/>
      <c r="AA207" s="37"/>
      <c r="AB207" s="37"/>
      <c r="AC207" s="37"/>
      <c r="AD207" s="37"/>
      <c r="AE207" s="37"/>
      <c r="AR207" s="245" t="s">
        <v>132</v>
      </c>
      <c r="AT207" s="245" t="s">
        <v>127</v>
      </c>
      <c r="AU207" s="245" t="s">
        <v>83</v>
      </c>
      <c r="AY207" s="16" t="s">
        <v>124</v>
      </c>
      <c r="BE207" s="246">
        <f>IF(N207="základní",J207,0)</f>
        <v>0</v>
      </c>
      <c r="BF207" s="246">
        <f>IF(N207="snížená",J207,0)</f>
        <v>0</v>
      </c>
      <c r="BG207" s="246">
        <f>IF(N207="zákl. přenesená",J207,0)</f>
        <v>0</v>
      </c>
      <c r="BH207" s="246">
        <f>IF(N207="sníž. přenesená",J207,0)</f>
        <v>0</v>
      </c>
      <c r="BI207" s="246">
        <f>IF(N207="nulová",J207,0)</f>
        <v>0</v>
      </c>
      <c r="BJ207" s="16" t="s">
        <v>81</v>
      </c>
      <c r="BK207" s="246">
        <f>ROUND(I207*H207,2)</f>
        <v>0</v>
      </c>
      <c r="BL207" s="16" t="s">
        <v>132</v>
      </c>
      <c r="BM207" s="245" t="s">
        <v>322</v>
      </c>
    </row>
    <row r="208" s="2" customFormat="1">
      <c r="A208" s="37"/>
      <c r="B208" s="38"/>
      <c r="C208" s="39"/>
      <c r="D208" s="249" t="s">
        <v>181</v>
      </c>
      <c r="E208" s="39"/>
      <c r="F208" s="273" t="s">
        <v>323</v>
      </c>
      <c r="G208" s="39"/>
      <c r="H208" s="39"/>
      <c r="I208" s="143"/>
      <c r="J208" s="39"/>
      <c r="K208" s="39"/>
      <c r="L208" s="43"/>
      <c r="M208" s="274"/>
      <c r="N208" s="275"/>
      <c r="O208" s="90"/>
      <c r="P208" s="90"/>
      <c r="Q208" s="90"/>
      <c r="R208" s="90"/>
      <c r="S208" s="90"/>
      <c r="T208" s="91"/>
      <c r="U208" s="37"/>
      <c r="V208" s="37"/>
      <c r="W208" s="37"/>
      <c r="X208" s="37"/>
      <c r="Y208" s="37"/>
      <c r="Z208" s="37"/>
      <c r="AA208" s="37"/>
      <c r="AB208" s="37"/>
      <c r="AC208" s="37"/>
      <c r="AD208" s="37"/>
      <c r="AE208" s="37"/>
      <c r="AT208" s="16" t="s">
        <v>181</v>
      </c>
      <c r="AU208" s="16" t="s">
        <v>83</v>
      </c>
    </row>
    <row r="209" s="13" customFormat="1">
      <c r="A209" s="13"/>
      <c r="B209" s="247"/>
      <c r="C209" s="248"/>
      <c r="D209" s="249" t="s">
        <v>133</v>
      </c>
      <c r="E209" s="250" t="s">
        <v>1</v>
      </c>
      <c r="F209" s="251" t="s">
        <v>272</v>
      </c>
      <c r="G209" s="248"/>
      <c r="H209" s="252">
        <v>99.599999999999994</v>
      </c>
      <c r="I209" s="253"/>
      <c r="J209" s="248"/>
      <c r="K209" s="248"/>
      <c r="L209" s="254"/>
      <c r="M209" s="255"/>
      <c r="N209" s="256"/>
      <c r="O209" s="256"/>
      <c r="P209" s="256"/>
      <c r="Q209" s="256"/>
      <c r="R209" s="256"/>
      <c r="S209" s="256"/>
      <c r="T209" s="257"/>
      <c r="U209" s="13"/>
      <c r="V209" s="13"/>
      <c r="W209" s="13"/>
      <c r="X209" s="13"/>
      <c r="Y209" s="13"/>
      <c r="Z209" s="13"/>
      <c r="AA209" s="13"/>
      <c r="AB209" s="13"/>
      <c r="AC209" s="13"/>
      <c r="AD209" s="13"/>
      <c r="AE209" s="13"/>
      <c r="AT209" s="258" t="s">
        <v>133</v>
      </c>
      <c r="AU209" s="258" t="s">
        <v>83</v>
      </c>
      <c r="AV209" s="13" t="s">
        <v>83</v>
      </c>
      <c r="AW209" s="13" t="s">
        <v>30</v>
      </c>
      <c r="AX209" s="13" t="s">
        <v>81</v>
      </c>
      <c r="AY209" s="258" t="s">
        <v>124</v>
      </c>
    </row>
    <row r="210" s="2" customFormat="1" ht="33" customHeight="1">
      <c r="A210" s="37"/>
      <c r="B210" s="38"/>
      <c r="C210" s="234" t="s">
        <v>324</v>
      </c>
      <c r="D210" s="234" t="s">
        <v>127</v>
      </c>
      <c r="E210" s="235" t="s">
        <v>325</v>
      </c>
      <c r="F210" s="236" t="s">
        <v>326</v>
      </c>
      <c r="G210" s="237" t="s">
        <v>189</v>
      </c>
      <c r="H210" s="238">
        <v>832</v>
      </c>
      <c r="I210" s="239"/>
      <c r="J210" s="240">
        <f>ROUND(I210*H210,2)</f>
        <v>0</v>
      </c>
      <c r="K210" s="236" t="s">
        <v>131</v>
      </c>
      <c r="L210" s="43"/>
      <c r="M210" s="241" t="s">
        <v>1</v>
      </c>
      <c r="N210" s="242" t="s">
        <v>38</v>
      </c>
      <c r="O210" s="90"/>
      <c r="P210" s="243">
        <f>O210*H210</f>
        <v>0</v>
      </c>
      <c r="Q210" s="243">
        <v>0.42148999999999998</v>
      </c>
      <c r="R210" s="243">
        <f>Q210*H210</f>
        <v>350.67967999999996</v>
      </c>
      <c r="S210" s="243">
        <v>0</v>
      </c>
      <c r="T210" s="244">
        <f>S210*H210</f>
        <v>0</v>
      </c>
      <c r="U210" s="37"/>
      <c r="V210" s="37"/>
      <c r="W210" s="37"/>
      <c r="X210" s="37"/>
      <c r="Y210" s="37"/>
      <c r="Z210" s="37"/>
      <c r="AA210" s="37"/>
      <c r="AB210" s="37"/>
      <c r="AC210" s="37"/>
      <c r="AD210" s="37"/>
      <c r="AE210" s="37"/>
      <c r="AR210" s="245" t="s">
        <v>132</v>
      </c>
      <c r="AT210" s="245" t="s">
        <v>127</v>
      </c>
      <c r="AU210" s="245" t="s">
        <v>83</v>
      </c>
      <c r="AY210" s="16" t="s">
        <v>124</v>
      </c>
      <c r="BE210" s="246">
        <f>IF(N210="základní",J210,0)</f>
        <v>0</v>
      </c>
      <c r="BF210" s="246">
        <f>IF(N210="snížená",J210,0)</f>
        <v>0</v>
      </c>
      <c r="BG210" s="246">
        <f>IF(N210="zákl. přenesená",J210,0)</f>
        <v>0</v>
      </c>
      <c r="BH210" s="246">
        <f>IF(N210="sníž. přenesená",J210,0)</f>
        <v>0</v>
      </c>
      <c r="BI210" s="246">
        <f>IF(N210="nulová",J210,0)</f>
        <v>0</v>
      </c>
      <c r="BJ210" s="16" t="s">
        <v>81</v>
      </c>
      <c r="BK210" s="246">
        <f>ROUND(I210*H210,2)</f>
        <v>0</v>
      </c>
      <c r="BL210" s="16" t="s">
        <v>132</v>
      </c>
      <c r="BM210" s="245" t="s">
        <v>327</v>
      </c>
    </row>
    <row r="211" s="2" customFormat="1">
      <c r="A211" s="37"/>
      <c r="B211" s="38"/>
      <c r="C211" s="39"/>
      <c r="D211" s="249" t="s">
        <v>181</v>
      </c>
      <c r="E211" s="39"/>
      <c r="F211" s="273" t="s">
        <v>323</v>
      </c>
      <c r="G211" s="39"/>
      <c r="H211" s="39"/>
      <c r="I211" s="143"/>
      <c r="J211" s="39"/>
      <c r="K211" s="39"/>
      <c r="L211" s="43"/>
      <c r="M211" s="274"/>
      <c r="N211" s="275"/>
      <c r="O211" s="90"/>
      <c r="P211" s="90"/>
      <c r="Q211" s="90"/>
      <c r="R211" s="90"/>
      <c r="S211" s="90"/>
      <c r="T211" s="91"/>
      <c r="U211" s="37"/>
      <c r="V211" s="37"/>
      <c r="W211" s="37"/>
      <c r="X211" s="37"/>
      <c r="Y211" s="37"/>
      <c r="Z211" s="37"/>
      <c r="AA211" s="37"/>
      <c r="AB211" s="37"/>
      <c r="AC211" s="37"/>
      <c r="AD211" s="37"/>
      <c r="AE211" s="37"/>
      <c r="AT211" s="16" t="s">
        <v>181</v>
      </c>
      <c r="AU211" s="16" t="s">
        <v>83</v>
      </c>
    </row>
    <row r="212" s="13" customFormat="1">
      <c r="A212" s="13"/>
      <c r="B212" s="247"/>
      <c r="C212" s="248"/>
      <c r="D212" s="249" t="s">
        <v>133</v>
      </c>
      <c r="E212" s="250" t="s">
        <v>1</v>
      </c>
      <c r="F212" s="251" t="s">
        <v>271</v>
      </c>
      <c r="G212" s="248"/>
      <c r="H212" s="252">
        <v>832</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133</v>
      </c>
      <c r="AU212" s="258" t="s">
        <v>83</v>
      </c>
      <c r="AV212" s="13" t="s">
        <v>83</v>
      </c>
      <c r="AW212" s="13" t="s">
        <v>30</v>
      </c>
      <c r="AX212" s="13" t="s">
        <v>81</v>
      </c>
      <c r="AY212" s="258" t="s">
        <v>124</v>
      </c>
    </row>
    <row r="213" s="2" customFormat="1" ht="44.25" customHeight="1">
      <c r="A213" s="37"/>
      <c r="B213" s="38"/>
      <c r="C213" s="234" t="s">
        <v>328</v>
      </c>
      <c r="D213" s="234" t="s">
        <v>127</v>
      </c>
      <c r="E213" s="235" t="s">
        <v>329</v>
      </c>
      <c r="F213" s="236" t="s">
        <v>330</v>
      </c>
      <c r="G213" s="237" t="s">
        <v>189</v>
      </c>
      <c r="H213" s="238">
        <v>832</v>
      </c>
      <c r="I213" s="239"/>
      <c r="J213" s="240">
        <f>ROUND(I213*H213,2)</f>
        <v>0</v>
      </c>
      <c r="K213" s="236" t="s">
        <v>131</v>
      </c>
      <c r="L213" s="43"/>
      <c r="M213" s="241" t="s">
        <v>1</v>
      </c>
      <c r="N213" s="242" t="s">
        <v>38</v>
      </c>
      <c r="O213" s="90"/>
      <c r="P213" s="243">
        <f>O213*H213</f>
        <v>0</v>
      </c>
      <c r="Q213" s="243">
        <v>0.13188</v>
      </c>
      <c r="R213" s="243">
        <f>Q213*H213</f>
        <v>109.72416</v>
      </c>
      <c r="S213" s="243">
        <v>0</v>
      </c>
      <c r="T213" s="244">
        <f>S213*H213</f>
        <v>0</v>
      </c>
      <c r="U213" s="37"/>
      <c r="V213" s="37"/>
      <c r="W213" s="37"/>
      <c r="X213" s="37"/>
      <c r="Y213" s="37"/>
      <c r="Z213" s="37"/>
      <c r="AA213" s="37"/>
      <c r="AB213" s="37"/>
      <c r="AC213" s="37"/>
      <c r="AD213" s="37"/>
      <c r="AE213" s="37"/>
      <c r="AR213" s="245" t="s">
        <v>132</v>
      </c>
      <c r="AT213" s="245" t="s">
        <v>127</v>
      </c>
      <c r="AU213" s="245" t="s">
        <v>83</v>
      </c>
      <c r="AY213" s="16" t="s">
        <v>124</v>
      </c>
      <c r="BE213" s="246">
        <f>IF(N213="základní",J213,0)</f>
        <v>0</v>
      </c>
      <c r="BF213" s="246">
        <f>IF(N213="snížená",J213,0)</f>
        <v>0</v>
      </c>
      <c r="BG213" s="246">
        <f>IF(N213="zákl. přenesená",J213,0)</f>
        <v>0</v>
      </c>
      <c r="BH213" s="246">
        <f>IF(N213="sníž. přenesená",J213,0)</f>
        <v>0</v>
      </c>
      <c r="BI213" s="246">
        <f>IF(N213="nulová",J213,0)</f>
        <v>0</v>
      </c>
      <c r="BJ213" s="16" t="s">
        <v>81</v>
      </c>
      <c r="BK213" s="246">
        <f>ROUND(I213*H213,2)</f>
        <v>0</v>
      </c>
      <c r="BL213" s="16" t="s">
        <v>132</v>
      </c>
      <c r="BM213" s="245" t="s">
        <v>331</v>
      </c>
    </row>
    <row r="214" s="2" customFormat="1">
      <c r="A214" s="37"/>
      <c r="B214" s="38"/>
      <c r="C214" s="39"/>
      <c r="D214" s="249" t="s">
        <v>181</v>
      </c>
      <c r="E214" s="39"/>
      <c r="F214" s="273" t="s">
        <v>332</v>
      </c>
      <c r="G214" s="39"/>
      <c r="H214" s="39"/>
      <c r="I214" s="143"/>
      <c r="J214" s="39"/>
      <c r="K214" s="39"/>
      <c r="L214" s="43"/>
      <c r="M214" s="274"/>
      <c r="N214" s="275"/>
      <c r="O214" s="90"/>
      <c r="P214" s="90"/>
      <c r="Q214" s="90"/>
      <c r="R214" s="90"/>
      <c r="S214" s="90"/>
      <c r="T214" s="91"/>
      <c r="U214" s="37"/>
      <c r="V214" s="37"/>
      <c r="W214" s="37"/>
      <c r="X214" s="37"/>
      <c r="Y214" s="37"/>
      <c r="Z214" s="37"/>
      <c r="AA214" s="37"/>
      <c r="AB214" s="37"/>
      <c r="AC214" s="37"/>
      <c r="AD214" s="37"/>
      <c r="AE214" s="37"/>
      <c r="AT214" s="16" t="s">
        <v>181</v>
      </c>
      <c r="AU214" s="16" t="s">
        <v>83</v>
      </c>
    </row>
    <row r="215" s="13" customFormat="1">
      <c r="A215" s="13"/>
      <c r="B215" s="247"/>
      <c r="C215" s="248"/>
      <c r="D215" s="249" t="s">
        <v>133</v>
      </c>
      <c r="E215" s="250" t="s">
        <v>1</v>
      </c>
      <c r="F215" s="251" t="s">
        <v>271</v>
      </c>
      <c r="G215" s="248"/>
      <c r="H215" s="252">
        <v>832</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133</v>
      </c>
      <c r="AU215" s="258" t="s">
        <v>83</v>
      </c>
      <c r="AV215" s="13" t="s">
        <v>83</v>
      </c>
      <c r="AW215" s="13" t="s">
        <v>30</v>
      </c>
      <c r="AX215" s="13" t="s">
        <v>81</v>
      </c>
      <c r="AY215" s="258" t="s">
        <v>124</v>
      </c>
    </row>
    <row r="216" s="2" customFormat="1" ht="21.75" customHeight="1">
      <c r="A216" s="37"/>
      <c r="B216" s="38"/>
      <c r="C216" s="234" t="s">
        <v>333</v>
      </c>
      <c r="D216" s="234" t="s">
        <v>127</v>
      </c>
      <c r="E216" s="235" t="s">
        <v>334</v>
      </c>
      <c r="F216" s="236" t="s">
        <v>335</v>
      </c>
      <c r="G216" s="237" t="s">
        <v>189</v>
      </c>
      <c r="H216" s="238">
        <v>2496</v>
      </c>
      <c r="I216" s="239"/>
      <c r="J216" s="240">
        <f>ROUND(I216*H216,2)</f>
        <v>0</v>
      </c>
      <c r="K216" s="236" t="s">
        <v>131</v>
      </c>
      <c r="L216" s="43"/>
      <c r="M216" s="241" t="s">
        <v>1</v>
      </c>
      <c r="N216" s="242" t="s">
        <v>38</v>
      </c>
      <c r="O216" s="90"/>
      <c r="P216" s="243">
        <f>O216*H216</f>
        <v>0</v>
      </c>
      <c r="Q216" s="243">
        <v>0.00040999999999999999</v>
      </c>
      <c r="R216" s="243">
        <f>Q216*H216</f>
        <v>1.0233600000000001</v>
      </c>
      <c r="S216" s="243">
        <v>0</v>
      </c>
      <c r="T216" s="244">
        <f>S216*H216</f>
        <v>0</v>
      </c>
      <c r="U216" s="37"/>
      <c r="V216" s="37"/>
      <c r="W216" s="37"/>
      <c r="X216" s="37"/>
      <c r="Y216" s="37"/>
      <c r="Z216" s="37"/>
      <c r="AA216" s="37"/>
      <c r="AB216" s="37"/>
      <c r="AC216" s="37"/>
      <c r="AD216" s="37"/>
      <c r="AE216" s="37"/>
      <c r="AR216" s="245" t="s">
        <v>132</v>
      </c>
      <c r="AT216" s="245" t="s">
        <v>127</v>
      </c>
      <c r="AU216" s="245" t="s">
        <v>83</v>
      </c>
      <c r="AY216" s="16" t="s">
        <v>124</v>
      </c>
      <c r="BE216" s="246">
        <f>IF(N216="základní",J216,0)</f>
        <v>0</v>
      </c>
      <c r="BF216" s="246">
        <f>IF(N216="snížená",J216,0)</f>
        <v>0</v>
      </c>
      <c r="BG216" s="246">
        <f>IF(N216="zákl. přenesená",J216,0)</f>
        <v>0</v>
      </c>
      <c r="BH216" s="246">
        <f>IF(N216="sníž. přenesená",J216,0)</f>
        <v>0</v>
      </c>
      <c r="BI216" s="246">
        <f>IF(N216="nulová",J216,0)</f>
        <v>0</v>
      </c>
      <c r="BJ216" s="16" t="s">
        <v>81</v>
      </c>
      <c r="BK216" s="246">
        <f>ROUND(I216*H216,2)</f>
        <v>0</v>
      </c>
      <c r="BL216" s="16" t="s">
        <v>132</v>
      </c>
      <c r="BM216" s="245" t="s">
        <v>336</v>
      </c>
    </row>
    <row r="217" s="13" customFormat="1">
      <c r="A217" s="13"/>
      <c r="B217" s="247"/>
      <c r="C217" s="248"/>
      <c r="D217" s="249" t="s">
        <v>133</v>
      </c>
      <c r="E217" s="250" t="s">
        <v>1</v>
      </c>
      <c r="F217" s="251" t="s">
        <v>337</v>
      </c>
      <c r="G217" s="248"/>
      <c r="H217" s="252">
        <v>2496</v>
      </c>
      <c r="I217" s="253"/>
      <c r="J217" s="248"/>
      <c r="K217" s="248"/>
      <c r="L217" s="254"/>
      <c r="M217" s="255"/>
      <c r="N217" s="256"/>
      <c r="O217" s="256"/>
      <c r="P217" s="256"/>
      <c r="Q217" s="256"/>
      <c r="R217" s="256"/>
      <c r="S217" s="256"/>
      <c r="T217" s="257"/>
      <c r="U217" s="13"/>
      <c r="V217" s="13"/>
      <c r="W217" s="13"/>
      <c r="X217" s="13"/>
      <c r="Y217" s="13"/>
      <c r="Z217" s="13"/>
      <c r="AA217" s="13"/>
      <c r="AB217" s="13"/>
      <c r="AC217" s="13"/>
      <c r="AD217" s="13"/>
      <c r="AE217" s="13"/>
      <c r="AT217" s="258" t="s">
        <v>133</v>
      </c>
      <c r="AU217" s="258" t="s">
        <v>83</v>
      </c>
      <c r="AV217" s="13" t="s">
        <v>83</v>
      </c>
      <c r="AW217" s="13" t="s">
        <v>30</v>
      </c>
      <c r="AX217" s="13" t="s">
        <v>81</v>
      </c>
      <c r="AY217" s="258" t="s">
        <v>124</v>
      </c>
    </row>
    <row r="218" s="2" customFormat="1" ht="33" customHeight="1">
      <c r="A218" s="37"/>
      <c r="B218" s="38"/>
      <c r="C218" s="234" t="s">
        <v>338</v>
      </c>
      <c r="D218" s="234" t="s">
        <v>127</v>
      </c>
      <c r="E218" s="235" t="s">
        <v>339</v>
      </c>
      <c r="F218" s="236" t="s">
        <v>340</v>
      </c>
      <c r="G218" s="237" t="s">
        <v>189</v>
      </c>
      <c r="H218" s="238">
        <v>832</v>
      </c>
      <c r="I218" s="239"/>
      <c r="J218" s="240">
        <f>ROUND(I218*H218,2)</f>
        <v>0</v>
      </c>
      <c r="K218" s="236" t="s">
        <v>131</v>
      </c>
      <c r="L218" s="43"/>
      <c r="M218" s="241" t="s">
        <v>1</v>
      </c>
      <c r="N218" s="242" t="s">
        <v>38</v>
      </c>
      <c r="O218" s="90"/>
      <c r="P218" s="243">
        <f>O218*H218</f>
        <v>0</v>
      </c>
      <c r="Q218" s="243">
        <v>0.10373</v>
      </c>
      <c r="R218" s="243">
        <f>Q218*H218</f>
        <v>86.303359999999998</v>
      </c>
      <c r="S218" s="243">
        <v>0</v>
      </c>
      <c r="T218" s="244">
        <f>S218*H218</f>
        <v>0</v>
      </c>
      <c r="U218" s="37"/>
      <c r="V218" s="37"/>
      <c r="W218" s="37"/>
      <c r="X218" s="37"/>
      <c r="Y218" s="37"/>
      <c r="Z218" s="37"/>
      <c r="AA218" s="37"/>
      <c r="AB218" s="37"/>
      <c r="AC218" s="37"/>
      <c r="AD218" s="37"/>
      <c r="AE218" s="37"/>
      <c r="AR218" s="245" t="s">
        <v>132</v>
      </c>
      <c r="AT218" s="245" t="s">
        <v>127</v>
      </c>
      <c r="AU218" s="245" t="s">
        <v>83</v>
      </c>
      <c r="AY218" s="16" t="s">
        <v>124</v>
      </c>
      <c r="BE218" s="246">
        <f>IF(N218="základní",J218,0)</f>
        <v>0</v>
      </c>
      <c r="BF218" s="246">
        <f>IF(N218="snížená",J218,0)</f>
        <v>0</v>
      </c>
      <c r="BG218" s="246">
        <f>IF(N218="zákl. přenesená",J218,0)</f>
        <v>0</v>
      </c>
      <c r="BH218" s="246">
        <f>IF(N218="sníž. přenesená",J218,0)</f>
        <v>0</v>
      </c>
      <c r="BI218" s="246">
        <f>IF(N218="nulová",J218,0)</f>
        <v>0</v>
      </c>
      <c r="BJ218" s="16" t="s">
        <v>81</v>
      </c>
      <c r="BK218" s="246">
        <f>ROUND(I218*H218,2)</f>
        <v>0</v>
      </c>
      <c r="BL218" s="16" t="s">
        <v>132</v>
      </c>
      <c r="BM218" s="245" t="s">
        <v>341</v>
      </c>
    </row>
    <row r="219" s="2" customFormat="1">
      <c r="A219" s="37"/>
      <c r="B219" s="38"/>
      <c r="C219" s="39"/>
      <c r="D219" s="249" t="s">
        <v>181</v>
      </c>
      <c r="E219" s="39"/>
      <c r="F219" s="273" t="s">
        <v>342</v>
      </c>
      <c r="G219" s="39"/>
      <c r="H219" s="39"/>
      <c r="I219" s="143"/>
      <c r="J219" s="39"/>
      <c r="K219" s="39"/>
      <c r="L219" s="43"/>
      <c r="M219" s="274"/>
      <c r="N219" s="275"/>
      <c r="O219" s="90"/>
      <c r="P219" s="90"/>
      <c r="Q219" s="90"/>
      <c r="R219" s="90"/>
      <c r="S219" s="90"/>
      <c r="T219" s="91"/>
      <c r="U219" s="37"/>
      <c r="V219" s="37"/>
      <c r="W219" s="37"/>
      <c r="X219" s="37"/>
      <c r="Y219" s="37"/>
      <c r="Z219" s="37"/>
      <c r="AA219" s="37"/>
      <c r="AB219" s="37"/>
      <c r="AC219" s="37"/>
      <c r="AD219" s="37"/>
      <c r="AE219" s="37"/>
      <c r="AT219" s="16" t="s">
        <v>181</v>
      </c>
      <c r="AU219" s="16" t="s">
        <v>83</v>
      </c>
    </row>
    <row r="220" s="13" customFormat="1">
      <c r="A220" s="13"/>
      <c r="B220" s="247"/>
      <c r="C220" s="248"/>
      <c r="D220" s="249" t="s">
        <v>133</v>
      </c>
      <c r="E220" s="250" t="s">
        <v>1</v>
      </c>
      <c r="F220" s="251" t="s">
        <v>271</v>
      </c>
      <c r="G220" s="248"/>
      <c r="H220" s="252">
        <v>832</v>
      </c>
      <c r="I220" s="253"/>
      <c r="J220" s="248"/>
      <c r="K220" s="248"/>
      <c r="L220" s="254"/>
      <c r="M220" s="255"/>
      <c r="N220" s="256"/>
      <c r="O220" s="256"/>
      <c r="P220" s="256"/>
      <c r="Q220" s="256"/>
      <c r="R220" s="256"/>
      <c r="S220" s="256"/>
      <c r="T220" s="257"/>
      <c r="U220" s="13"/>
      <c r="V220" s="13"/>
      <c r="W220" s="13"/>
      <c r="X220" s="13"/>
      <c r="Y220" s="13"/>
      <c r="Z220" s="13"/>
      <c r="AA220" s="13"/>
      <c r="AB220" s="13"/>
      <c r="AC220" s="13"/>
      <c r="AD220" s="13"/>
      <c r="AE220" s="13"/>
      <c r="AT220" s="258" t="s">
        <v>133</v>
      </c>
      <c r="AU220" s="258" t="s">
        <v>83</v>
      </c>
      <c r="AV220" s="13" t="s">
        <v>83</v>
      </c>
      <c r="AW220" s="13" t="s">
        <v>30</v>
      </c>
      <c r="AX220" s="13" t="s">
        <v>81</v>
      </c>
      <c r="AY220" s="258" t="s">
        <v>124</v>
      </c>
    </row>
    <row r="221" s="2" customFormat="1" ht="33" customHeight="1">
      <c r="A221" s="37"/>
      <c r="B221" s="38"/>
      <c r="C221" s="234" t="s">
        <v>343</v>
      </c>
      <c r="D221" s="234" t="s">
        <v>127</v>
      </c>
      <c r="E221" s="235" t="s">
        <v>344</v>
      </c>
      <c r="F221" s="236" t="s">
        <v>345</v>
      </c>
      <c r="G221" s="237" t="s">
        <v>189</v>
      </c>
      <c r="H221" s="238">
        <v>832</v>
      </c>
      <c r="I221" s="239"/>
      <c r="J221" s="240">
        <f>ROUND(I221*H221,2)</f>
        <v>0</v>
      </c>
      <c r="K221" s="236" t="s">
        <v>131</v>
      </c>
      <c r="L221" s="43"/>
      <c r="M221" s="241" t="s">
        <v>1</v>
      </c>
      <c r="N221" s="242" t="s">
        <v>38</v>
      </c>
      <c r="O221" s="90"/>
      <c r="P221" s="243">
        <f>O221*H221</f>
        <v>0</v>
      </c>
      <c r="Q221" s="243">
        <v>0.15559000000000001</v>
      </c>
      <c r="R221" s="243">
        <f>Q221*H221</f>
        <v>129.45088000000001</v>
      </c>
      <c r="S221" s="243">
        <v>0</v>
      </c>
      <c r="T221" s="244">
        <f>S221*H221</f>
        <v>0</v>
      </c>
      <c r="U221" s="37"/>
      <c r="V221" s="37"/>
      <c r="W221" s="37"/>
      <c r="X221" s="37"/>
      <c r="Y221" s="37"/>
      <c r="Z221" s="37"/>
      <c r="AA221" s="37"/>
      <c r="AB221" s="37"/>
      <c r="AC221" s="37"/>
      <c r="AD221" s="37"/>
      <c r="AE221" s="37"/>
      <c r="AR221" s="245" t="s">
        <v>132</v>
      </c>
      <c r="AT221" s="245" t="s">
        <v>127</v>
      </c>
      <c r="AU221" s="245" t="s">
        <v>83</v>
      </c>
      <c r="AY221" s="16" t="s">
        <v>124</v>
      </c>
      <c r="BE221" s="246">
        <f>IF(N221="základní",J221,0)</f>
        <v>0</v>
      </c>
      <c r="BF221" s="246">
        <f>IF(N221="snížená",J221,0)</f>
        <v>0</v>
      </c>
      <c r="BG221" s="246">
        <f>IF(N221="zákl. přenesená",J221,0)</f>
        <v>0</v>
      </c>
      <c r="BH221" s="246">
        <f>IF(N221="sníž. přenesená",J221,0)</f>
        <v>0</v>
      </c>
      <c r="BI221" s="246">
        <f>IF(N221="nulová",J221,0)</f>
        <v>0</v>
      </c>
      <c r="BJ221" s="16" t="s">
        <v>81</v>
      </c>
      <c r="BK221" s="246">
        <f>ROUND(I221*H221,2)</f>
        <v>0</v>
      </c>
      <c r="BL221" s="16" t="s">
        <v>132</v>
      </c>
      <c r="BM221" s="245" t="s">
        <v>346</v>
      </c>
    </row>
    <row r="222" s="2" customFormat="1">
      <c r="A222" s="37"/>
      <c r="B222" s="38"/>
      <c r="C222" s="39"/>
      <c r="D222" s="249" t="s">
        <v>181</v>
      </c>
      <c r="E222" s="39"/>
      <c r="F222" s="273" t="s">
        <v>347</v>
      </c>
      <c r="G222" s="39"/>
      <c r="H222" s="39"/>
      <c r="I222" s="143"/>
      <c r="J222" s="39"/>
      <c r="K222" s="39"/>
      <c r="L222" s="43"/>
      <c r="M222" s="274"/>
      <c r="N222" s="275"/>
      <c r="O222" s="90"/>
      <c r="P222" s="90"/>
      <c r="Q222" s="90"/>
      <c r="R222" s="90"/>
      <c r="S222" s="90"/>
      <c r="T222" s="91"/>
      <c r="U222" s="37"/>
      <c r="V222" s="37"/>
      <c r="W222" s="37"/>
      <c r="X222" s="37"/>
      <c r="Y222" s="37"/>
      <c r="Z222" s="37"/>
      <c r="AA222" s="37"/>
      <c r="AB222" s="37"/>
      <c r="AC222" s="37"/>
      <c r="AD222" s="37"/>
      <c r="AE222" s="37"/>
      <c r="AT222" s="16" t="s">
        <v>181</v>
      </c>
      <c r="AU222" s="16" t="s">
        <v>83</v>
      </c>
    </row>
    <row r="223" s="13" customFormat="1">
      <c r="A223" s="13"/>
      <c r="B223" s="247"/>
      <c r="C223" s="248"/>
      <c r="D223" s="249" t="s">
        <v>133</v>
      </c>
      <c r="E223" s="250" t="s">
        <v>1</v>
      </c>
      <c r="F223" s="251" t="s">
        <v>271</v>
      </c>
      <c r="G223" s="248"/>
      <c r="H223" s="252">
        <v>832</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133</v>
      </c>
      <c r="AU223" s="258" t="s">
        <v>83</v>
      </c>
      <c r="AV223" s="13" t="s">
        <v>83</v>
      </c>
      <c r="AW223" s="13" t="s">
        <v>30</v>
      </c>
      <c r="AX223" s="13" t="s">
        <v>81</v>
      </c>
      <c r="AY223" s="258" t="s">
        <v>124</v>
      </c>
    </row>
    <row r="224" s="12" customFormat="1" ht="22.8" customHeight="1">
      <c r="A224" s="12"/>
      <c r="B224" s="218"/>
      <c r="C224" s="219"/>
      <c r="D224" s="220" t="s">
        <v>72</v>
      </c>
      <c r="E224" s="232" t="s">
        <v>222</v>
      </c>
      <c r="F224" s="232" t="s">
        <v>348</v>
      </c>
      <c r="G224" s="219"/>
      <c r="H224" s="219"/>
      <c r="I224" s="222"/>
      <c r="J224" s="233">
        <f>BK224</f>
        <v>0</v>
      </c>
      <c r="K224" s="219"/>
      <c r="L224" s="224"/>
      <c r="M224" s="225"/>
      <c r="N224" s="226"/>
      <c r="O224" s="226"/>
      <c r="P224" s="227">
        <f>SUM(P225:P277)</f>
        <v>0</v>
      </c>
      <c r="Q224" s="226"/>
      <c r="R224" s="227">
        <f>SUM(R225:R277)</f>
        <v>85.305959000000001</v>
      </c>
      <c r="S224" s="226"/>
      <c r="T224" s="228">
        <f>SUM(T225:T277)</f>
        <v>2.1600000000000001</v>
      </c>
      <c r="U224" s="12"/>
      <c r="V224" s="12"/>
      <c r="W224" s="12"/>
      <c r="X224" s="12"/>
      <c r="Y224" s="12"/>
      <c r="Z224" s="12"/>
      <c r="AA224" s="12"/>
      <c r="AB224" s="12"/>
      <c r="AC224" s="12"/>
      <c r="AD224" s="12"/>
      <c r="AE224" s="12"/>
      <c r="AR224" s="229" t="s">
        <v>81</v>
      </c>
      <c r="AT224" s="230" t="s">
        <v>72</v>
      </c>
      <c r="AU224" s="230" t="s">
        <v>81</v>
      </c>
      <c r="AY224" s="229" t="s">
        <v>124</v>
      </c>
      <c r="BK224" s="231">
        <f>SUM(BK225:BK277)</f>
        <v>0</v>
      </c>
    </row>
    <row r="225" s="2" customFormat="1" ht="21.75" customHeight="1">
      <c r="A225" s="37"/>
      <c r="B225" s="38"/>
      <c r="C225" s="234" t="s">
        <v>349</v>
      </c>
      <c r="D225" s="234" t="s">
        <v>127</v>
      </c>
      <c r="E225" s="235" t="s">
        <v>350</v>
      </c>
      <c r="F225" s="236" t="s">
        <v>351</v>
      </c>
      <c r="G225" s="237" t="s">
        <v>179</v>
      </c>
      <c r="H225" s="238">
        <v>5</v>
      </c>
      <c r="I225" s="239"/>
      <c r="J225" s="240">
        <f>ROUND(I225*H225,2)</f>
        <v>0</v>
      </c>
      <c r="K225" s="236" t="s">
        <v>131</v>
      </c>
      <c r="L225" s="43"/>
      <c r="M225" s="241" t="s">
        <v>1</v>
      </c>
      <c r="N225" s="242" t="s">
        <v>38</v>
      </c>
      <c r="O225" s="90"/>
      <c r="P225" s="243">
        <f>O225*H225</f>
        <v>0</v>
      </c>
      <c r="Q225" s="243">
        <v>0.00069999999999999999</v>
      </c>
      <c r="R225" s="243">
        <f>Q225*H225</f>
        <v>0.0035000000000000001</v>
      </c>
      <c r="S225" s="243">
        <v>0</v>
      </c>
      <c r="T225" s="244">
        <f>S225*H225</f>
        <v>0</v>
      </c>
      <c r="U225" s="37"/>
      <c r="V225" s="37"/>
      <c r="W225" s="37"/>
      <c r="X225" s="37"/>
      <c r="Y225" s="37"/>
      <c r="Z225" s="37"/>
      <c r="AA225" s="37"/>
      <c r="AB225" s="37"/>
      <c r="AC225" s="37"/>
      <c r="AD225" s="37"/>
      <c r="AE225" s="37"/>
      <c r="AR225" s="245" t="s">
        <v>132</v>
      </c>
      <c r="AT225" s="245" t="s">
        <v>127</v>
      </c>
      <c r="AU225" s="245" t="s">
        <v>83</v>
      </c>
      <c r="AY225" s="16" t="s">
        <v>124</v>
      </c>
      <c r="BE225" s="246">
        <f>IF(N225="základní",J225,0)</f>
        <v>0</v>
      </c>
      <c r="BF225" s="246">
        <f>IF(N225="snížená",J225,0)</f>
        <v>0</v>
      </c>
      <c r="BG225" s="246">
        <f>IF(N225="zákl. přenesená",J225,0)</f>
        <v>0</v>
      </c>
      <c r="BH225" s="246">
        <f>IF(N225="sníž. přenesená",J225,0)</f>
        <v>0</v>
      </c>
      <c r="BI225" s="246">
        <f>IF(N225="nulová",J225,0)</f>
        <v>0</v>
      </c>
      <c r="BJ225" s="16" t="s">
        <v>81</v>
      </c>
      <c r="BK225" s="246">
        <f>ROUND(I225*H225,2)</f>
        <v>0</v>
      </c>
      <c r="BL225" s="16" t="s">
        <v>132</v>
      </c>
      <c r="BM225" s="245" t="s">
        <v>352</v>
      </c>
    </row>
    <row r="226" s="2" customFormat="1">
      <c r="A226" s="37"/>
      <c r="B226" s="38"/>
      <c r="C226" s="39"/>
      <c r="D226" s="249" t="s">
        <v>181</v>
      </c>
      <c r="E226" s="39"/>
      <c r="F226" s="273" t="s">
        <v>353</v>
      </c>
      <c r="G226" s="39"/>
      <c r="H226" s="39"/>
      <c r="I226" s="143"/>
      <c r="J226" s="39"/>
      <c r="K226" s="39"/>
      <c r="L226" s="43"/>
      <c r="M226" s="274"/>
      <c r="N226" s="275"/>
      <c r="O226" s="90"/>
      <c r="P226" s="90"/>
      <c r="Q226" s="90"/>
      <c r="R226" s="90"/>
      <c r="S226" s="90"/>
      <c r="T226" s="91"/>
      <c r="U226" s="37"/>
      <c r="V226" s="37"/>
      <c r="W226" s="37"/>
      <c r="X226" s="37"/>
      <c r="Y226" s="37"/>
      <c r="Z226" s="37"/>
      <c r="AA226" s="37"/>
      <c r="AB226" s="37"/>
      <c r="AC226" s="37"/>
      <c r="AD226" s="37"/>
      <c r="AE226" s="37"/>
      <c r="AT226" s="16" t="s">
        <v>181</v>
      </c>
      <c r="AU226" s="16" t="s">
        <v>83</v>
      </c>
    </row>
    <row r="227" s="13" customFormat="1">
      <c r="A227" s="13"/>
      <c r="B227" s="247"/>
      <c r="C227" s="248"/>
      <c r="D227" s="249" t="s">
        <v>133</v>
      </c>
      <c r="E227" s="250" t="s">
        <v>1</v>
      </c>
      <c r="F227" s="251" t="s">
        <v>354</v>
      </c>
      <c r="G227" s="248"/>
      <c r="H227" s="252">
        <v>1</v>
      </c>
      <c r="I227" s="253"/>
      <c r="J227" s="248"/>
      <c r="K227" s="248"/>
      <c r="L227" s="254"/>
      <c r="M227" s="255"/>
      <c r="N227" s="256"/>
      <c r="O227" s="256"/>
      <c r="P227" s="256"/>
      <c r="Q227" s="256"/>
      <c r="R227" s="256"/>
      <c r="S227" s="256"/>
      <c r="T227" s="257"/>
      <c r="U227" s="13"/>
      <c r="V227" s="13"/>
      <c r="W227" s="13"/>
      <c r="X227" s="13"/>
      <c r="Y227" s="13"/>
      <c r="Z227" s="13"/>
      <c r="AA227" s="13"/>
      <c r="AB227" s="13"/>
      <c r="AC227" s="13"/>
      <c r="AD227" s="13"/>
      <c r="AE227" s="13"/>
      <c r="AT227" s="258" t="s">
        <v>133</v>
      </c>
      <c r="AU227" s="258" t="s">
        <v>83</v>
      </c>
      <c r="AV227" s="13" t="s">
        <v>83</v>
      </c>
      <c r="AW227" s="13" t="s">
        <v>30</v>
      </c>
      <c r="AX227" s="13" t="s">
        <v>73</v>
      </c>
      <c r="AY227" s="258" t="s">
        <v>124</v>
      </c>
    </row>
    <row r="228" s="13" customFormat="1">
      <c r="A228" s="13"/>
      <c r="B228" s="247"/>
      <c r="C228" s="248"/>
      <c r="D228" s="249" t="s">
        <v>133</v>
      </c>
      <c r="E228" s="250" t="s">
        <v>1</v>
      </c>
      <c r="F228" s="251" t="s">
        <v>355</v>
      </c>
      <c r="G228" s="248"/>
      <c r="H228" s="252">
        <v>2</v>
      </c>
      <c r="I228" s="253"/>
      <c r="J228" s="248"/>
      <c r="K228" s="248"/>
      <c r="L228" s="254"/>
      <c r="M228" s="255"/>
      <c r="N228" s="256"/>
      <c r="O228" s="256"/>
      <c r="P228" s="256"/>
      <c r="Q228" s="256"/>
      <c r="R228" s="256"/>
      <c r="S228" s="256"/>
      <c r="T228" s="257"/>
      <c r="U228" s="13"/>
      <c r="V228" s="13"/>
      <c r="W228" s="13"/>
      <c r="X228" s="13"/>
      <c r="Y228" s="13"/>
      <c r="Z228" s="13"/>
      <c r="AA228" s="13"/>
      <c r="AB228" s="13"/>
      <c r="AC228" s="13"/>
      <c r="AD228" s="13"/>
      <c r="AE228" s="13"/>
      <c r="AT228" s="258" t="s">
        <v>133</v>
      </c>
      <c r="AU228" s="258" t="s">
        <v>83</v>
      </c>
      <c r="AV228" s="13" t="s">
        <v>83</v>
      </c>
      <c r="AW228" s="13" t="s">
        <v>30</v>
      </c>
      <c r="AX228" s="13" t="s">
        <v>73</v>
      </c>
      <c r="AY228" s="258" t="s">
        <v>124</v>
      </c>
    </row>
    <row r="229" s="13" customFormat="1">
      <c r="A229" s="13"/>
      <c r="B229" s="247"/>
      <c r="C229" s="248"/>
      <c r="D229" s="249" t="s">
        <v>133</v>
      </c>
      <c r="E229" s="250" t="s">
        <v>1</v>
      </c>
      <c r="F229" s="251" t="s">
        <v>356</v>
      </c>
      <c r="G229" s="248"/>
      <c r="H229" s="252">
        <v>2</v>
      </c>
      <c r="I229" s="253"/>
      <c r="J229" s="248"/>
      <c r="K229" s="248"/>
      <c r="L229" s="254"/>
      <c r="M229" s="255"/>
      <c r="N229" s="256"/>
      <c r="O229" s="256"/>
      <c r="P229" s="256"/>
      <c r="Q229" s="256"/>
      <c r="R229" s="256"/>
      <c r="S229" s="256"/>
      <c r="T229" s="257"/>
      <c r="U229" s="13"/>
      <c r="V229" s="13"/>
      <c r="W229" s="13"/>
      <c r="X229" s="13"/>
      <c r="Y229" s="13"/>
      <c r="Z229" s="13"/>
      <c r="AA229" s="13"/>
      <c r="AB229" s="13"/>
      <c r="AC229" s="13"/>
      <c r="AD229" s="13"/>
      <c r="AE229" s="13"/>
      <c r="AT229" s="258" t="s">
        <v>133</v>
      </c>
      <c r="AU229" s="258" t="s">
        <v>83</v>
      </c>
      <c r="AV229" s="13" t="s">
        <v>83</v>
      </c>
      <c r="AW229" s="13" t="s">
        <v>30</v>
      </c>
      <c r="AX229" s="13" t="s">
        <v>73</v>
      </c>
      <c r="AY229" s="258" t="s">
        <v>124</v>
      </c>
    </row>
    <row r="230" s="14" customFormat="1">
      <c r="A230" s="14"/>
      <c r="B230" s="259"/>
      <c r="C230" s="260"/>
      <c r="D230" s="249" t="s">
        <v>133</v>
      </c>
      <c r="E230" s="261" t="s">
        <v>1</v>
      </c>
      <c r="F230" s="262" t="s">
        <v>135</v>
      </c>
      <c r="G230" s="260"/>
      <c r="H230" s="263">
        <v>5</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133</v>
      </c>
      <c r="AU230" s="269" t="s">
        <v>83</v>
      </c>
      <c r="AV230" s="14" t="s">
        <v>132</v>
      </c>
      <c r="AW230" s="14" t="s">
        <v>30</v>
      </c>
      <c r="AX230" s="14" t="s">
        <v>81</v>
      </c>
      <c r="AY230" s="269" t="s">
        <v>124</v>
      </c>
    </row>
    <row r="231" s="2" customFormat="1" ht="16.5" customHeight="1">
      <c r="A231" s="37"/>
      <c r="B231" s="38"/>
      <c r="C231" s="276" t="s">
        <v>357</v>
      </c>
      <c r="D231" s="276" t="s">
        <v>240</v>
      </c>
      <c r="E231" s="277" t="s">
        <v>358</v>
      </c>
      <c r="F231" s="278" t="s">
        <v>359</v>
      </c>
      <c r="G231" s="279" t="s">
        <v>179</v>
      </c>
      <c r="H231" s="280">
        <v>2</v>
      </c>
      <c r="I231" s="281"/>
      <c r="J231" s="282">
        <f>ROUND(I231*H231,2)</f>
        <v>0</v>
      </c>
      <c r="K231" s="278" t="s">
        <v>131</v>
      </c>
      <c r="L231" s="283"/>
      <c r="M231" s="284" t="s">
        <v>1</v>
      </c>
      <c r="N231" s="285" t="s">
        <v>38</v>
      </c>
      <c r="O231" s="90"/>
      <c r="P231" s="243">
        <f>O231*H231</f>
        <v>0</v>
      </c>
      <c r="Q231" s="243">
        <v>0.0025000000000000001</v>
      </c>
      <c r="R231" s="243">
        <f>Q231*H231</f>
        <v>0.0050000000000000001</v>
      </c>
      <c r="S231" s="243">
        <v>0</v>
      </c>
      <c r="T231" s="244">
        <f>S231*H231</f>
        <v>0</v>
      </c>
      <c r="U231" s="37"/>
      <c r="V231" s="37"/>
      <c r="W231" s="37"/>
      <c r="X231" s="37"/>
      <c r="Y231" s="37"/>
      <c r="Z231" s="37"/>
      <c r="AA231" s="37"/>
      <c r="AB231" s="37"/>
      <c r="AC231" s="37"/>
      <c r="AD231" s="37"/>
      <c r="AE231" s="37"/>
      <c r="AR231" s="245" t="s">
        <v>151</v>
      </c>
      <c r="AT231" s="245" t="s">
        <v>240</v>
      </c>
      <c r="AU231" s="245" t="s">
        <v>83</v>
      </c>
      <c r="AY231" s="16" t="s">
        <v>124</v>
      </c>
      <c r="BE231" s="246">
        <f>IF(N231="základní",J231,0)</f>
        <v>0</v>
      </c>
      <c r="BF231" s="246">
        <f>IF(N231="snížená",J231,0)</f>
        <v>0</v>
      </c>
      <c r="BG231" s="246">
        <f>IF(N231="zákl. přenesená",J231,0)</f>
        <v>0</v>
      </c>
      <c r="BH231" s="246">
        <f>IF(N231="sníž. přenesená",J231,0)</f>
        <v>0</v>
      </c>
      <c r="BI231" s="246">
        <f>IF(N231="nulová",J231,0)</f>
        <v>0</v>
      </c>
      <c r="BJ231" s="16" t="s">
        <v>81</v>
      </c>
      <c r="BK231" s="246">
        <f>ROUND(I231*H231,2)</f>
        <v>0</v>
      </c>
      <c r="BL231" s="16" t="s">
        <v>132</v>
      </c>
      <c r="BM231" s="245" t="s">
        <v>360</v>
      </c>
    </row>
    <row r="232" s="2" customFormat="1" ht="16.5" customHeight="1">
      <c r="A232" s="37"/>
      <c r="B232" s="38"/>
      <c r="C232" s="276" t="s">
        <v>361</v>
      </c>
      <c r="D232" s="276" t="s">
        <v>240</v>
      </c>
      <c r="E232" s="277" t="s">
        <v>362</v>
      </c>
      <c r="F232" s="278" t="s">
        <v>363</v>
      </c>
      <c r="G232" s="279" t="s">
        <v>179</v>
      </c>
      <c r="H232" s="280">
        <v>1</v>
      </c>
      <c r="I232" s="281"/>
      <c r="J232" s="282">
        <f>ROUND(I232*H232,2)</f>
        <v>0</v>
      </c>
      <c r="K232" s="278" t="s">
        <v>131</v>
      </c>
      <c r="L232" s="283"/>
      <c r="M232" s="284" t="s">
        <v>1</v>
      </c>
      <c r="N232" s="285" t="s">
        <v>38</v>
      </c>
      <c r="O232" s="90"/>
      <c r="P232" s="243">
        <f>O232*H232</f>
        <v>0</v>
      </c>
      <c r="Q232" s="243">
        <v>0.0050000000000000001</v>
      </c>
      <c r="R232" s="243">
        <f>Q232*H232</f>
        <v>0.0050000000000000001</v>
      </c>
      <c r="S232" s="243">
        <v>0</v>
      </c>
      <c r="T232" s="244">
        <f>S232*H232</f>
        <v>0</v>
      </c>
      <c r="U232" s="37"/>
      <c r="V232" s="37"/>
      <c r="W232" s="37"/>
      <c r="X232" s="37"/>
      <c r="Y232" s="37"/>
      <c r="Z232" s="37"/>
      <c r="AA232" s="37"/>
      <c r="AB232" s="37"/>
      <c r="AC232" s="37"/>
      <c r="AD232" s="37"/>
      <c r="AE232" s="37"/>
      <c r="AR232" s="245" t="s">
        <v>151</v>
      </c>
      <c r="AT232" s="245" t="s">
        <v>240</v>
      </c>
      <c r="AU232" s="245" t="s">
        <v>83</v>
      </c>
      <c r="AY232" s="16" t="s">
        <v>124</v>
      </c>
      <c r="BE232" s="246">
        <f>IF(N232="základní",J232,0)</f>
        <v>0</v>
      </c>
      <c r="BF232" s="246">
        <f>IF(N232="snížená",J232,0)</f>
        <v>0</v>
      </c>
      <c r="BG232" s="246">
        <f>IF(N232="zákl. přenesená",J232,0)</f>
        <v>0</v>
      </c>
      <c r="BH232" s="246">
        <f>IF(N232="sníž. přenesená",J232,0)</f>
        <v>0</v>
      </c>
      <c r="BI232" s="246">
        <f>IF(N232="nulová",J232,0)</f>
        <v>0</v>
      </c>
      <c r="BJ232" s="16" t="s">
        <v>81</v>
      </c>
      <c r="BK232" s="246">
        <f>ROUND(I232*H232,2)</f>
        <v>0</v>
      </c>
      <c r="BL232" s="16" t="s">
        <v>132</v>
      </c>
      <c r="BM232" s="245" t="s">
        <v>364</v>
      </c>
    </row>
    <row r="233" s="2" customFormat="1" ht="21.75" customHeight="1">
      <c r="A233" s="37"/>
      <c r="B233" s="38"/>
      <c r="C233" s="276" t="s">
        <v>365</v>
      </c>
      <c r="D233" s="276" t="s">
        <v>240</v>
      </c>
      <c r="E233" s="277" t="s">
        <v>366</v>
      </c>
      <c r="F233" s="278" t="s">
        <v>367</v>
      </c>
      <c r="G233" s="279" t="s">
        <v>179</v>
      </c>
      <c r="H233" s="280">
        <v>2</v>
      </c>
      <c r="I233" s="281"/>
      <c r="J233" s="282">
        <f>ROUND(I233*H233,2)</f>
        <v>0</v>
      </c>
      <c r="K233" s="278" t="s">
        <v>131</v>
      </c>
      <c r="L233" s="283"/>
      <c r="M233" s="284" t="s">
        <v>1</v>
      </c>
      <c r="N233" s="285" t="s">
        <v>38</v>
      </c>
      <c r="O233" s="90"/>
      <c r="P233" s="243">
        <f>O233*H233</f>
        <v>0</v>
      </c>
      <c r="Q233" s="243">
        <v>0.0025000000000000001</v>
      </c>
      <c r="R233" s="243">
        <f>Q233*H233</f>
        <v>0.0050000000000000001</v>
      </c>
      <c r="S233" s="243">
        <v>0</v>
      </c>
      <c r="T233" s="244">
        <f>S233*H233</f>
        <v>0</v>
      </c>
      <c r="U233" s="37"/>
      <c r="V233" s="37"/>
      <c r="W233" s="37"/>
      <c r="X233" s="37"/>
      <c r="Y233" s="37"/>
      <c r="Z233" s="37"/>
      <c r="AA233" s="37"/>
      <c r="AB233" s="37"/>
      <c r="AC233" s="37"/>
      <c r="AD233" s="37"/>
      <c r="AE233" s="37"/>
      <c r="AR233" s="245" t="s">
        <v>151</v>
      </c>
      <c r="AT233" s="245" t="s">
        <v>240</v>
      </c>
      <c r="AU233" s="245" t="s">
        <v>83</v>
      </c>
      <c r="AY233" s="16" t="s">
        <v>124</v>
      </c>
      <c r="BE233" s="246">
        <f>IF(N233="základní",J233,0)</f>
        <v>0</v>
      </c>
      <c r="BF233" s="246">
        <f>IF(N233="snížená",J233,0)</f>
        <v>0</v>
      </c>
      <c r="BG233" s="246">
        <f>IF(N233="zákl. přenesená",J233,0)</f>
        <v>0</v>
      </c>
      <c r="BH233" s="246">
        <f>IF(N233="sníž. přenesená",J233,0)</f>
        <v>0</v>
      </c>
      <c r="BI233" s="246">
        <f>IF(N233="nulová",J233,0)</f>
        <v>0</v>
      </c>
      <c r="BJ233" s="16" t="s">
        <v>81</v>
      </c>
      <c r="BK233" s="246">
        <f>ROUND(I233*H233,2)</f>
        <v>0</v>
      </c>
      <c r="BL233" s="16" t="s">
        <v>132</v>
      </c>
      <c r="BM233" s="245" t="s">
        <v>368</v>
      </c>
    </row>
    <row r="234" s="2" customFormat="1" ht="21.75" customHeight="1">
      <c r="A234" s="37"/>
      <c r="B234" s="38"/>
      <c r="C234" s="234" t="s">
        <v>369</v>
      </c>
      <c r="D234" s="234" t="s">
        <v>127</v>
      </c>
      <c r="E234" s="235" t="s">
        <v>370</v>
      </c>
      <c r="F234" s="236" t="s">
        <v>371</v>
      </c>
      <c r="G234" s="237" t="s">
        <v>179</v>
      </c>
      <c r="H234" s="238">
        <v>3</v>
      </c>
      <c r="I234" s="239"/>
      <c r="J234" s="240">
        <f>ROUND(I234*H234,2)</f>
        <v>0</v>
      </c>
      <c r="K234" s="236" t="s">
        <v>131</v>
      </c>
      <c r="L234" s="43"/>
      <c r="M234" s="241" t="s">
        <v>1</v>
      </c>
      <c r="N234" s="242" t="s">
        <v>38</v>
      </c>
      <c r="O234" s="90"/>
      <c r="P234" s="243">
        <f>O234*H234</f>
        <v>0</v>
      </c>
      <c r="Q234" s="243">
        <v>0.11241</v>
      </c>
      <c r="R234" s="243">
        <f>Q234*H234</f>
        <v>0.33722999999999997</v>
      </c>
      <c r="S234" s="243">
        <v>0</v>
      </c>
      <c r="T234" s="244">
        <f>S234*H234</f>
        <v>0</v>
      </c>
      <c r="U234" s="37"/>
      <c r="V234" s="37"/>
      <c r="W234" s="37"/>
      <c r="X234" s="37"/>
      <c r="Y234" s="37"/>
      <c r="Z234" s="37"/>
      <c r="AA234" s="37"/>
      <c r="AB234" s="37"/>
      <c r="AC234" s="37"/>
      <c r="AD234" s="37"/>
      <c r="AE234" s="37"/>
      <c r="AR234" s="245" t="s">
        <v>132</v>
      </c>
      <c r="AT234" s="245" t="s">
        <v>127</v>
      </c>
      <c r="AU234" s="245" t="s">
        <v>83</v>
      </c>
      <c r="AY234" s="16" t="s">
        <v>124</v>
      </c>
      <c r="BE234" s="246">
        <f>IF(N234="základní",J234,0)</f>
        <v>0</v>
      </c>
      <c r="BF234" s="246">
        <f>IF(N234="snížená",J234,0)</f>
        <v>0</v>
      </c>
      <c r="BG234" s="246">
        <f>IF(N234="zákl. přenesená",J234,0)</f>
        <v>0</v>
      </c>
      <c r="BH234" s="246">
        <f>IF(N234="sníž. přenesená",J234,0)</f>
        <v>0</v>
      </c>
      <c r="BI234" s="246">
        <f>IF(N234="nulová",J234,0)</f>
        <v>0</v>
      </c>
      <c r="BJ234" s="16" t="s">
        <v>81</v>
      </c>
      <c r="BK234" s="246">
        <f>ROUND(I234*H234,2)</f>
        <v>0</v>
      </c>
      <c r="BL234" s="16" t="s">
        <v>132</v>
      </c>
      <c r="BM234" s="245" t="s">
        <v>372</v>
      </c>
    </row>
    <row r="235" s="2" customFormat="1">
      <c r="A235" s="37"/>
      <c r="B235" s="38"/>
      <c r="C235" s="39"/>
      <c r="D235" s="249" t="s">
        <v>181</v>
      </c>
      <c r="E235" s="39"/>
      <c r="F235" s="273" t="s">
        <v>373</v>
      </c>
      <c r="G235" s="39"/>
      <c r="H235" s="39"/>
      <c r="I235" s="143"/>
      <c r="J235" s="39"/>
      <c r="K235" s="39"/>
      <c r="L235" s="43"/>
      <c r="M235" s="274"/>
      <c r="N235" s="275"/>
      <c r="O235" s="90"/>
      <c r="P235" s="90"/>
      <c r="Q235" s="90"/>
      <c r="R235" s="90"/>
      <c r="S235" s="90"/>
      <c r="T235" s="91"/>
      <c r="U235" s="37"/>
      <c r="V235" s="37"/>
      <c r="W235" s="37"/>
      <c r="X235" s="37"/>
      <c r="Y235" s="37"/>
      <c r="Z235" s="37"/>
      <c r="AA235" s="37"/>
      <c r="AB235" s="37"/>
      <c r="AC235" s="37"/>
      <c r="AD235" s="37"/>
      <c r="AE235" s="37"/>
      <c r="AT235" s="16" t="s">
        <v>181</v>
      </c>
      <c r="AU235" s="16" t="s">
        <v>83</v>
      </c>
    </row>
    <row r="236" s="2" customFormat="1" ht="21.75" customHeight="1">
      <c r="A236" s="37"/>
      <c r="B236" s="38"/>
      <c r="C236" s="234" t="s">
        <v>374</v>
      </c>
      <c r="D236" s="234" t="s">
        <v>127</v>
      </c>
      <c r="E236" s="235" t="s">
        <v>375</v>
      </c>
      <c r="F236" s="236" t="s">
        <v>376</v>
      </c>
      <c r="G236" s="237" t="s">
        <v>179</v>
      </c>
      <c r="H236" s="238">
        <v>3</v>
      </c>
      <c r="I236" s="239"/>
      <c r="J236" s="240">
        <f>ROUND(I236*H236,2)</f>
        <v>0</v>
      </c>
      <c r="K236" s="236" t="s">
        <v>131</v>
      </c>
      <c r="L236" s="43"/>
      <c r="M236" s="241" t="s">
        <v>1</v>
      </c>
      <c r="N236" s="242" t="s">
        <v>38</v>
      </c>
      <c r="O236" s="90"/>
      <c r="P236" s="243">
        <f>O236*H236</f>
        <v>0</v>
      </c>
      <c r="Q236" s="243">
        <v>0</v>
      </c>
      <c r="R236" s="243">
        <f>Q236*H236</f>
        <v>0</v>
      </c>
      <c r="S236" s="243">
        <v>0</v>
      </c>
      <c r="T236" s="244">
        <f>S236*H236</f>
        <v>0</v>
      </c>
      <c r="U236" s="37"/>
      <c r="V236" s="37"/>
      <c r="W236" s="37"/>
      <c r="X236" s="37"/>
      <c r="Y236" s="37"/>
      <c r="Z236" s="37"/>
      <c r="AA236" s="37"/>
      <c r="AB236" s="37"/>
      <c r="AC236" s="37"/>
      <c r="AD236" s="37"/>
      <c r="AE236" s="37"/>
      <c r="AR236" s="245" t="s">
        <v>132</v>
      </c>
      <c r="AT236" s="245" t="s">
        <v>127</v>
      </c>
      <c r="AU236" s="245" t="s">
        <v>83</v>
      </c>
      <c r="AY236" s="16" t="s">
        <v>124</v>
      </c>
      <c r="BE236" s="246">
        <f>IF(N236="základní",J236,0)</f>
        <v>0</v>
      </c>
      <c r="BF236" s="246">
        <f>IF(N236="snížená",J236,0)</f>
        <v>0</v>
      </c>
      <c r="BG236" s="246">
        <f>IF(N236="zákl. přenesená",J236,0)</f>
        <v>0</v>
      </c>
      <c r="BH236" s="246">
        <f>IF(N236="sníž. přenesená",J236,0)</f>
        <v>0</v>
      </c>
      <c r="BI236" s="246">
        <f>IF(N236="nulová",J236,0)</f>
        <v>0</v>
      </c>
      <c r="BJ236" s="16" t="s">
        <v>81</v>
      </c>
      <c r="BK236" s="246">
        <f>ROUND(I236*H236,2)</f>
        <v>0</v>
      </c>
      <c r="BL236" s="16" t="s">
        <v>132</v>
      </c>
      <c r="BM236" s="245" t="s">
        <v>377</v>
      </c>
    </row>
    <row r="237" s="2" customFormat="1">
      <c r="A237" s="37"/>
      <c r="B237" s="38"/>
      <c r="C237" s="39"/>
      <c r="D237" s="249" t="s">
        <v>181</v>
      </c>
      <c r="E237" s="39"/>
      <c r="F237" s="273" t="s">
        <v>378</v>
      </c>
      <c r="G237" s="39"/>
      <c r="H237" s="39"/>
      <c r="I237" s="143"/>
      <c r="J237" s="39"/>
      <c r="K237" s="39"/>
      <c r="L237" s="43"/>
      <c r="M237" s="274"/>
      <c r="N237" s="275"/>
      <c r="O237" s="90"/>
      <c r="P237" s="90"/>
      <c r="Q237" s="90"/>
      <c r="R237" s="90"/>
      <c r="S237" s="90"/>
      <c r="T237" s="91"/>
      <c r="U237" s="37"/>
      <c r="V237" s="37"/>
      <c r="W237" s="37"/>
      <c r="X237" s="37"/>
      <c r="Y237" s="37"/>
      <c r="Z237" s="37"/>
      <c r="AA237" s="37"/>
      <c r="AB237" s="37"/>
      <c r="AC237" s="37"/>
      <c r="AD237" s="37"/>
      <c r="AE237" s="37"/>
      <c r="AT237" s="16" t="s">
        <v>181</v>
      </c>
      <c r="AU237" s="16" t="s">
        <v>83</v>
      </c>
    </row>
    <row r="238" s="2" customFormat="1" ht="16.5" customHeight="1">
      <c r="A238" s="37"/>
      <c r="B238" s="38"/>
      <c r="C238" s="276" t="s">
        <v>379</v>
      </c>
      <c r="D238" s="276" t="s">
        <v>240</v>
      </c>
      <c r="E238" s="277" t="s">
        <v>380</v>
      </c>
      <c r="F238" s="278" t="s">
        <v>381</v>
      </c>
      <c r="G238" s="279" t="s">
        <v>179</v>
      </c>
      <c r="H238" s="280">
        <v>3</v>
      </c>
      <c r="I238" s="281"/>
      <c r="J238" s="282">
        <f>ROUND(I238*H238,2)</f>
        <v>0</v>
      </c>
      <c r="K238" s="278" t="s">
        <v>131</v>
      </c>
      <c r="L238" s="283"/>
      <c r="M238" s="284" t="s">
        <v>1</v>
      </c>
      <c r="N238" s="285" t="s">
        <v>38</v>
      </c>
      <c r="O238" s="90"/>
      <c r="P238" s="243">
        <f>O238*H238</f>
        <v>0</v>
      </c>
      <c r="Q238" s="243">
        <v>0.0061000000000000004</v>
      </c>
      <c r="R238" s="243">
        <f>Q238*H238</f>
        <v>0.0183</v>
      </c>
      <c r="S238" s="243">
        <v>0</v>
      </c>
      <c r="T238" s="244">
        <f>S238*H238</f>
        <v>0</v>
      </c>
      <c r="U238" s="37"/>
      <c r="V238" s="37"/>
      <c r="W238" s="37"/>
      <c r="X238" s="37"/>
      <c r="Y238" s="37"/>
      <c r="Z238" s="37"/>
      <c r="AA238" s="37"/>
      <c r="AB238" s="37"/>
      <c r="AC238" s="37"/>
      <c r="AD238" s="37"/>
      <c r="AE238" s="37"/>
      <c r="AR238" s="245" t="s">
        <v>151</v>
      </c>
      <c r="AT238" s="245" t="s">
        <v>240</v>
      </c>
      <c r="AU238" s="245" t="s">
        <v>83</v>
      </c>
      <c r="AY238" s="16" t="s">
        <v>124</v>
      </c>
      <c r="BE238" s="246">
        <f>IF(N238="základní",J238,0)</f>
        <v>0</v>
      </c>
      <c r="BF238" s="246">
        <f>IF(N238="snížená",J238,0)</f>
        <v>0</v>
      </c>
      <c r="BG238" s="246">
        <f>IF(N238="zákl. přenesená",J238,0)</f>
        <v>0</v>
      </c>
      <c r="BH238" s="246">
        <f>IF(N238="sníž. přenesená",J238,0)</f>
        <v>0</v>
      </c>
      <c r="BI238" s="246">
        <f>IF(N238="nulová",J238,0)</f>
        <v>0</v>
      </c>
      <c r="BJ238" s="16" t="s">
        <v>81</v>
      </c>
      <c r="BK238" s="246">
        <f>ROUND(I238*H238,2)</f>
        <v>0</v>
      </c>
      <c r="BL238" s="16" t="s">
        <v>132</v>
      </c>
      <c r="BM238" s="245" t="s">
        <v>382</v>
      </c>
    </row>
    <row r="239" s="2" customFormat="1" ht="16.5" customHeight="1">
      <c r="A239" s="37"/>
      <c r="B239" s="38"/>
      <c r="C239" s="276" t="s">
        <v>383</v>
      </c>
      <c r="D239" s="276" t="s">
        <v>240</v>
      </c>
      <c r="E239" s="277" t="s">
        <v>384</v>
      </c>
      <c r="F239" s="278" t="s">
        <v>385</v>
      </c>
      <c r="G239" s="279" t="s">
        <v>179</v>
      </c>
      <c r="H239" s="280">
        <v>3</v>
      </c>
      <c r="I239" s="281"/>
      <c r="J239" s="282">
        <f>ROUND(I239*H239,2)</f>
        <v>0</v>
      </c>
      <c r="K239" s="278" t="s">
        <v>131</v>
      </c>
      <c r="L239" s="283"/>
      <c r="M239" s="284" t="s">
        <v>1</v>
      </c>
      <c r="N239" s="285" t="s">
        <v>38</v>
      </c>
      <c r="O239" s="90"/>
      <c r="P239" s="243">
        <f>O239*H239</f>
        <v>0</v>
      </c>
      <c r="Q239" s="243">
        <v>0.0030000000000000001</v>
      </c>
      <c r="R239" s="243">
        <f>Q239*H239</f>
        <v>0.0090000000000000011</v>
      </c>
      <c r="S239" s="243">
        <v>0</v>
      </c>
      <c r="T239" s="244">
        <f>S239*H239</f>
        <v>0</v>
      </c>
      <c r="U239" s="37"/>
      <c r="V239" s="37"/>
      <c r="W239" s="37"/>
      <c r="X239" s="37"/>
      <c r="Y239" s="37"/>
      <c r="Z239" s="37"/>
      <c r="AA239" s="37"/>
      <c r="AB239" s="37"/>
      <c r="AC239" s="37"/>
      <c r="AD239" s="37"/>
      <c r="AE239" s="37"/>
      <c r="AR239" s="245" t="s">
        <v>151</v>
      </c>
      <c r="AT239" s="245" t="s">
        <v>240</v>
      </c>
      <c r="AU239" s="245" t="s">
        <v>83</v>
      </c>
      <c r="AY239" s="16" t="s">
        <v>124</v>
      </c>
      <c r="BE239" s="246">
        <f>IF(N239="základní",J239,0)</f>
        <v>0</v>
      </c>
      <c r="BF239" s="246">
        <f>IF(N239="snížená",J239,0)</f>
        <v>0</v>
      </c>
      <c r="BG239" s="246">
        <f>IF(N239="zákl. přenesená",J239,0)</f>
        <v>0</v>
      </c>
      <c r="BH239" s="246">
        <f>IF(N239="sníž. přenesená",J239,0)</f>
        <v>0</v>
      </c>
      <c r="BI239" s="246">
        <f>IF(N239="nulová",J239,0)</f>
        <v>0</v>
      </c>
      <c r="BJ239" s="16" t="s">
        <v>81</v>
      </c>
      <c r="BK239" s="246">
        <f>ROUND(I239*H239,2)</f>
        <v>0</v>
      </c>
      <c r="BL239" s="16" t="s">
        <v>132</v>
      </c>
      <c r="BM239" s="245" t="s">
        <v>386</v>
      </c>
    </row>
    <row r="240" s="2" customFormat="1" ht="16.5" customHeight="1">
      <c r="A240" s="37"/>
      <c r="B240" s="38"/>
      <c r="C240" s="276" t="s">
        <v>387</v>
      </c>
      <c r="D240" s="276" t="s">
        <v>240</v>
      </c>
      <c r="E240" s="277" t="s">
        <v>388</v>
      </c>
      <c r="F240" s="278" t="s">
        <v>389</v>
      </c>
      <c r="G240" s="279" t="s">
        <v>179</v>
      </c>
      <c r="H240" s="280">
        <v>3</v>
      </c>
      <c r="I240" s="281"/>
      <c r="J240" s="282">
        <f>ROUND(I240*H240,2)</f>
        <v>0</v>
      </c>
      <c r="K240" s="278" t="s">
        <v>131</v>
      </c>
      <c r="L240" s="283"/>
      <c r="M240" s="284" t="s">
        <v>1</v>
      </c>
      <c r="N240" s="285" t="s">
        <v>38</v>
      </c>
      <c r="O240" s="90"/>
      <c r="P240" s="243">
        <f>O240*H240</f>
        <v>0</v>
      </c>
      <c r="Q240" s="243">
        <v>0.00035</v>
      </c>
      <c r="R240" s="243">
        <f>Q240*H240</f>
        <v>0.0010499999999999999</v>
      </c>
      <c r="S240" s="243">
        <v>0</v>
      </c>
      <c r="T240" s="244">
        <f>S240*H240</f>
        <v>0</v>
      </c>
      <c r="U240" s="37"/>
      <c r="V240" s="37"/>
      <c r="W240" s="37"/>
      <c r="X240" s="37"/>
      <c r="Y240" s="37"/>
      <c r="Z240" s="37"/>
      <c r="AA240" s="37"/>
      <c r="AB240" s="37"/>
      <c r="AC240" s="37"/>
      <c r="AD240" s="37"/>
      <c r="AE240" s="37"/>
      <c r="AR240" s="245" t="s">
        <v>151</v>
      </c>
      <c r="AT240" s="245" t="s">
        <v>240</v>
      </c>
      <c r="AU240" s="245" t="s">
        <v>83</v>
      </c>
      <c r="AY240" s="16" t="s">
        <v>124</v>
      </c>
      <c r="BE240" s="246">
        <f>IF(N240="základní",J240,0)</f>
        <v>0</v>
      </c>
      <c r="BF240" s="246">
        <f>IF(N240="snížená",J240,0)</f>
        <v>0</v>
      </c>
      <c r="BG240" s="246">
        <f>IF(N240="zákl. přenesená",J240,0)</f>
        <v>0</v>
      </c>
      <c r="BH240" s="246">
        <f>IF(N240="sníž. přenesená",J240,0)</f>
        <v>0</v>
      </c>
      <c r="BI240" s="246">
        <f>IF(N240="nulová",J240,0)</f>
        <v>0</v>
      </c>
      <c r="BJ240" s="16" t="s">
        <v>81</v>
      </c>
      <c r="BK240" s="246">
        <f>ROUND(I240*H240,2)</f>
        <v>0</v>
      </c>
      <c r="BL240" s="16" t="s">
        <v>132</v>
      </c>
      <c r="BM240" s="245" t="s">
        <v>390</v>
      </c>
    </row>
    <row r="241" s="2" customFormat="1" ht="16.5" customHeight="1">
      <c r="A241" s="37"/>
      <c r="B241" s="38"/>
      <c r="C241" s="276" t="s">
        <v>391</v>
      </c>
      <c r="D241" s="276" t="s">
        <v>240</v>
      </c>
      <c r="E241" s="277" t="s">
        <v>392</v>
      </c>
      <c r="F241" s="278" t="s">
        <v>393</v>
      </c>
      <c r="G241" s="279" t="s">
        <v>179</v>
      </c>
      <c r="H241" s="280">
        <v>3</v>
      </c>
      <c r="I241" s="281"/>
      <c r="J241" s="282">
        <f>ROUND(I241*H241,2)</f>
        <v>0</v>
      </c>
      <c r="K241" s="278" t="s">
        <v>131</v>
      </c>
      <c r="L241" s="283"/>
      <c r="M241" s="284" t="s">
        <v>1</v>
      </c>
      <c r="N241" s="285" t="s">
        <v>38</v>
      </c>
      <c r="O241" s="90"/>
      <c r="P241" s="243">
        <f>O241*H241</f>
        <v>0</v>
      </c>
      <c r="Q241" s="243">
        <v>0.00010000000000000001</v>
      </c>
      <c r="R241" s="243">
        <f>Q241*H241</f>
        <v>0.00030000000000000003</v>
      </c>
      <c r="S241" s="243">
        <v>0</v>
      </c>
      <c r="T241" s="244">
        <f>S241*H241</f>
        <v>0</v>
      </c>
      <c r="U241" s="37"/>
      <c r="V241" s="37"/>
      <c r="W241" s="37"/>
      <c r="X241" s="37"/>
      <c r="Y241" s="37"/>
      <c r="Z241" s="37"/>
      <c r="AA241" s="37"/>
      <c r="AB241" s="37"/>
      <c r="AC241" s="37"/>
      <c r="AD241" s="37"/>
      <c r="AE241" s="37"/>
      <c r="AR241" s="245" t="s">
        <v>151</v>
      </c>
      <c r="AT241" s="245" t="s">
        <v>240</v>
      </c>
      <c r="AU241" s="245" t="s">
        <v>83</v>
      </c>
      <c r="AY241" s="16" t="s">
        <v>124</v>
      </c>
      <c r="BE241" s="246">
        <f>IF(N241="základní",J241,0)</f>
        <v>0</v>
      </c>
      <c r="BF241" s="246">
        <f>IF(N241="snížená",J241,0)</f>
        <v>0</v>
      </c>
      <c r="BG241" s="246">
        <f>IF(N241="zákl. přenesená",J241,0)</f>
        <v>0</v>
      </c>
      <c r="BH241" s="246">
        <f>IF(N241="sníž. přenesená",J241,0)</f>
        <v>0</v>
      </c>
      <c r="BI241" s="246">
        <f>IF(N241="nulová",J241,0)</f>
        <v>0</v>
      </c>
      <c r="BJ241" s="16" t="s">
        <v>81</v>
      </c>
      <c r="BK241" s="246">
        <f>ROUND(I241*H241,2)</f>
        <v>0</v>
      </c>
      <c r="BL241" s="16" t="s">
        <v>132</v>
      </c>
      <c r="BM241" s="245" t="s">
        <v>394</v>
      </c>
    </row>
    <row r="242" s="2" customFormat="1" ht="21.75" customHeight="1">
      <c r="A242" s="37"/>
      <c r="B242" s="38"/>
      <c r="C242" s="234" t="s">
        <v>395</v>
      </c>
      <c r="D242" s="234" t="s">
        <v>127</v>
      </c>
      <c r="E242" s="235" t="s">
        <v>396</v>
      </c>
      <c r="F242" s="236" t="s">
        <v>397</v>
      </c>
      <c r="G242" s="237" t="s">
        <v>304</v>
      </c>
      <c r="H242" s="238">
        <v>250</v>
      </c>
      <c r="I242" s="239"/>
      <c r="J242" s="240">
        <f>ROUND(I242*H242,2)</f>
        <v>0</v>
      </c>
      <c r="K242" s="236" t="s">
        <v>131</v>
      </c>
      <c r="L242" s="43"/>
      <c r="M242" s="241" t="s">
        <v>1</v>
      </c>
      <c r="N242" s="242" t="s">
        <v>38</v>
      </c>
      <c r="O242" s="90"/>
      <c r="P242" s="243">
        <f>O242*H242</f>
        <v>0</v>
      </c>
      <c r="Q242" s="243">
        <v>0.00020000000000000001</v>
      </c>
      <c r="R242" s="243">
        <f>Q242*H242</f>
        <v>0.050000000000000003</v>
      </c>
      <c r="S242" s="243">
        <v>0</v>
      </c>
      <c r="T242" s="244">
        <f>S242*H242</f>
        <v>0</v>
      </c>
      <c r="U242" s="37"/>
      <c r="V242" s="37"/>
      <c r="W242" s="37"/>
      <c r="X242" s="37"/>
      <c r="Y242" s="37"/>
      <c r="Z242" s="37"/>
      <c r="AA242" s="37"/>
      <c r="AB242" s="37"/>
      <c r="AC242" s="37"/>
      <c r="AD242" s="37"/>
      <c r="AE242" s="37"/>
      <c r="AR242" s="245" t="s">
        <v>132</v>
      </c>
      <c r="AT242" s="245" t="s">
        <v>127</v>
      </c>
      <c r="AU242" s="245" t="s">
        <v>83</v>
      </c>
      <c r="AY242" s="16" t="s">
        <v>124</v>
      </c>
      <c r="BE242" s="246">
        <f>IF(N242="základní",J242,0)</f>
        <v>0</v>
      </c>
      <c r="BF242" s="246">
        <f>IF(N242="snížená",J242,0)</f>
        <v>0</v>
      </c>
      <c r="BG242" s="246">
        <f>IF(N242="zákl. přenesená",J242,0)</f>
        <v>0</v>
      </c>
      <c r="BH242" s="246">
        <f>IF(N242="sníž. přenesená",J242,0)</f>
        <v>0</v>
      </c>
      <c r="BI242" s="246">
        <f>IF(N242="nulová",J242,0)</f>
        <v>0</v>
      </c>
      <c r="BJ242" s="16" t="s">
        <v>81</v>
      </c>
      <c r="BK242" s="246">
        <f>ROUND(I242*H242,2)</f>
        <v>0</v>
      </c>
      <c r="BL242" s="16" t="s">
        <v>132</v>
      </c>
      <c r="BM242" s="245" t="s">
        <v>398</v>
      </c>
    </row>
    <row r="243" s="2" customFormat="1">
      <c r="A243" s="37"/>
      <c r="B243" s="38"/>
      <c r="C243" s="39"/>
      <c r="D243" s="249" t="s">
        <v>181</v>
      </c>
      <c r="E243" s="39"/>
      <c r="F243" s="273" t="s">
        <v>399</v>
      </c>
      <c r="G243" s="39"/>
      <c r="H243" s="39"/>
      <c r="I243" s="143"/>
      <c r="J243" s="39"/>
      <c r="K243" s="39"/>
      <c r="L243" s="43"/>
      <c r="M243" s="274"/>
      <c r="N243" s="275"/>
      <c r="O243" s="90"/>
      <c r="P243" s="90"/>
      <c r="Q243" s="90"/>
      <c r="R243" s="90"/>
      <c r="S243" s="90"/>
      <c r="T243" s="91"/>
      <c r="U243" s="37"/>
      <c r="V243" s="37"/>
      <c r="W243" s="37"/>
      <c r="X243" s="37"/>
      <c r="Y243" s="37"/>
      <c r="Z243" s="37"/>
      <c r="AA243" s="37"/>
      <c r="AB243" s="37"/>
      <c r="AC243" s="37"/>
      <c r="AD243" s="37"/>
      <c r="AE243" s="37"/>
      <c r="AT243" s="16" t="s">
        <v>181</v>
      </c>
      <c r="AU243" s="16" t="s">
        <v>83</v>
      </c>
    </row>
    <row r="244" s="13" customFormat="1">
      <c r="A244" s="13"/>
      <c r="B244" s="247"/>
      <c r="C244" s="248"/>
      <c r="D244" s="249" t="s">
        <v>133</v>
      </c>
      <c r="E244" s="250" t="s">
        <v>1</v>
      </c>
      <c r="F244" s="251" t="s">
        <v>400</v>
      </c>
      <c r="G244" s="248"/>
      <c r="H244" s="252">
        <v>250</v>
      </c>
      <c r="I244" s="253"/>
      <c r="J244" s="248"/>
      <c r="K244" s="248"/>
      <c r="L244" s="254"/>
      <c r="M244" s="255"/>
      <c r="N244" s="256"/>
      <c r="O244" s="256"/>
      <c r="P244" s="256"/>
      <c r="Q244" s="256"/>
      <c r="R244" s="256"/>
      <c r="S244" s="256"/>
      <c r="T244" s="257"/>
      <c r="U244" s="13"/>
      <c r="V244" s="13"/>
      <c r="W244" s="13"/>
      <c r="X244" s="13"/>
      <c r="Y244" s="13"/>
      <c r="Z244" s="13"/>
      <c r="AA244" s="13"/>
      <c r="AB244" s="13"/>
      <c r="AC244" s="13"/>
      <c r="AD244" s="13"/>
      <c r="AE244" s="13"/>
      <c r="AT244" s="258" t="s">
        <v>133</v>
      </c>
      <c r="AU244" s="258" t="s">
        <v>83</v>
      </c>
      <c r="AV244" s="13" t="s">
        <v>83</v>
      </c>
      <c r="AW244" s="13" t="s">
        <v>30</v>
      </c>
      <c r="AX244" s="13" t="s">
        <v>81</v>
      </c>
      <c r="AY244" s="258" t="s">
        <v>124</v>
      </c>
    </row>
    <row r="245" s="2" customFormat="1" ht="21.75" customHeight="1">
      <c r="A245" s="37"/>
      <c r="B245" s="38"/>
      <c r="C245" s="234" t="s">
        <v>401</v>
      </c>
      <c r="D245" s="234" t="s">
        <v>127</v>
      </c>
      <c r="E245" s="235" t="s">
        <v>402</v>
      </c>
      <c r="F245" s="236" t="s">
        <v>403</v>
      </c>
      <c r="G245" s="237" t="s">
        <v>304</v>
      </c>
      <c r="H245" s="238">
        <v>19</v>
      </c>
      <c r="I245" s="239"/>
      <c r="J245" s="240">
        <f>ROUND(I245*H245,2)</f>
        <v>0</v>
      </c>
      <c r="K245" s="236" t="s">
        <v>131</v>
      </c>
      <c r="L245" s="43"/>
      <c r="M245" s="241" t="s">
        <v>1</v>
      </c>
      <c r="N245" s="242" t="s">
        <v>38</v>
      </c>
      <c r="O245" s="90"/>
      <c r="P245" s="243">
        <f>O245*H245</f>
        <v>0</v>
      </c>
      <c r="Q245" s="243">
        <v>0.00012999999999999999</v>
      </c>
      <c r="R245" s="243">
        <f>Q245*H245</f>
        <v>0.00247</v>
      </c>
      <c r="S245" s="243">
        <v>0</v>
      </c>
      <c r="T245" s="244">
        <f>S245*H245</f>
        <v>0</v>
      </c>
      <c r="U245" s="37"/>
      <c r="V245" s="37"/>
      <c r="W245" s="37"/>
      <c r="X245" s="37"/>
      <c r="Y245" s="37"/>
      <c r="Z245" s="37"/>
      <c r="AA245" s="37"/>
      <c r="AB245" s="37"/>
      <c r="AC245" s="37"/>
      <c r="AD245" s="37"/>
      <c r="AE245" s="37"/>
      <c r="AR245" s="245" t="s">
        <v>132</v>
      </c>
      <c r="AT245" s="245" t="s">
        <v>127</v>
      </c>
      <c r="AU245" s="245" t="s">
        <v>83</v>
      </c>
      <c r="AY245" s="16" t="s">
        <v>124</v>
      </c>
      <c r="BE245" s="246">
        <f>IF(N245="základní",J245,0)</f>
        <v>0</v>
      </c>
      <c r="BF245" s="246">
        <f>IF(N245="snížená",J245,0)</f>
        <v>0</v>
      </c>
      <c r="BG245" s="246">
        <f>IF(N245="zákl. přenesená",J245,0)</f>
        <v>0</v>
      </c>
      <c r="BH245" s="246">
        <f>IF(N245="sníž. přenesená",J245,0)</f>
        <v>0</v>
      </c>
      <c r="BI245" s="246">
        <f>IF(N245="nulová",J245,0)</f>
        <v>0</v>
      </c>
      <c r="BJ245" s="16" t="s">
        <v>81</v>
      </c>
      <c r="BK245" s="246">
        <f>ROUND(I245*H245,2)</f>
        <v>0</v>
      </c>
      <c r="BL245" s="16" t="s">
        <v>132</v>
      </c>
      <c r="BM245" s="245" t="s">
        <v>404</v>
      </c>
    </row>
    <row r="246" s="2" customFormat="1">
      <c r="A246" s="37"/>
      <c r="B246" s="38"/>
      <c r="C246" s="39"/>
      <c r="D246" s="249" t="s">
        <v>181</v>
      </c>
      <c r="E246" s="39"/>
      <c r="F246" s="273" t="s">
        <v>399</v>
      </c>
      <c r="G246" s="39"/>
      <c r="H246" s="39"/>
      <c r="I246" s="143"/>
      <c r="J246" s="39"/>
      <c r="K246" s="39"/>
      <c r="L246" s="43"/>
      <c r="M246" s="274"/>
      <c r="N246" s="275"/>
      <c r="O246" s="90"/>
      <c r="P246" s="90"/>
      <c r="Q246" s="90"/>
      <c r="R246" s="90"/>
      <c r="S246" s="90"/>
      <c r="T246" s="91"/>
      <c r="U246" s="37"/>
      <c r="V246" s="37"/>
      <c r="W246" s="37"/>
      <c r="X246" s="37"/>
      <c r="Y246" s="37"/>
      <c r="Z246" s="37"/>
      <c r="AA246" s="37"/>
      <c r="AB246" s="37"/>
      <c r="AC246" s="37"/>
      <c r="AD246" s="37"/>
      <c r="AE246" s="37"/>
      <c r="AT246" s="16" t="s">
        <v>181</v>
      </c>
      <c r="AU246" s="16" t="s">
        <v>83</v>
      </c>
    </row>
    <row r="247" s="13" customFormat="1">
      <c r="A247" s="13"/>
      <c r="B247" s="247"/>
      <c r="C247" s="248"/>
      <c r="D247" s="249" t="s">
        <v>133</v>
      </c>
      <c r="E247" s="250" t="s">
        <v>1</v>
      </c>
      <c r="F247" s="251" t="s">
        <v>405</v>
      </c>
      <c r="G247" s="248"/>
      <c r="H247" s="252">
        <v>19</v>
      </c>
      <c r="I247" s="253"/>
      <c r="J247" s="248"/>
      <c r="K247" s="248"/>
      <c r="L247" s="254"/>
      <c r="M247" s="255"/>
      <c r="N247" s="256"/>
      <c r="O247" s="256"/>
      <c r="P247" s="256"/>
      <c r="Q247" s="256"/>
      <c r="R247" s="256"/>
      <c r="S247" s="256"/>
      <c r="T247" s="257"/>
      <c r="U247" s="13"/>
      <c r="V247" s="13"/>
      <c r="W247" s="13"/>
      <c r="X247" s="13"/>
      <c r="Y247" s="13"/>
      <c r="Z247" s="13"/>
      <c r="AA247" s="13"/>
      <c r="AB247" s="13"/>
      <c r="AC247" s="13"/>
      <c r="AD247" s="13"/>
      <c r="AE247" s="13"/>
      <c r="AT247" s="258" t="s">
        <v>133</v>
      </c>
      <c r="AU247" s="258" t="s">
        <v>83</v>
      </c>
      <c r="AV247" s="13" t="s">
        <v>83</v>
      </c>
      <c r="AW247" s="13" t="s">
        <v>30</v>
      </c>
      <c r="AX247" s="13" t="s">
        <v>81</v>
      </c>
      <c r="AY247" s="258" t="s">
        <v>124</v>
      </c>
    </row>
    <row r="248" s="2" customFormat="1" ht="33" customHeight="1">
      <c r="A248" s="37"/>
      <c r="B248" s="38"/>
      <c r="C248" s="234" t="s">
        <v>406</v>
      </c>
      <c r="D248" s="234" t="s">
        <v>127</v>
      </c>
      <c r="E248" s="235" t="s">
        <v>407</v>
      </c>
      <c r="F248" s="236" t="s">
        <v>408</v>
      </c>
      <c r="G248" s="237" t="s">
        <v>304</v>
      </c>
      <c r="H248" s="238">
        <v>269</v>
      </c>
      <c r="I248" s="239"/>
      <c r="J248" s="240">
        <f>ROUND(I248*H248,2)</f>
        <v>0</v>
      </c>
      <c r="K248" s="236" t="s">
        <v>131</v>
      </c>
      <c r="L248" s="43"/>
      <c r="M248" s="241" t="s">
        <v>1</v>
      </c>
      <c r="N248" s="242" t="s">
        <v>38</v>
      </c>
      <c r="O248" s="90"/>
      <c r="P248" s="243">
        <f>O248*H248</f>
        <v>0</v>
      </c>
      <c r="Q248" s="243">
        <v>0</v>
      </c>
      <c r="R248" s="243">
        <f>Q248*H248</f>
        <v>0</v>
      </c>
      <c r="S248" s="243">
        <v>0</v>
      </c>
      <c r="T248" s="244">
        <f>S248*H248</f>
        <v>0</v>
      </c>
      <c r="U248" s="37"/>
      <c r="V248" s="37"/>
      <c r="W248" s="37"/>
      <c r="X248" s="37"/>
      <c r="Y248" s="37"/>
      <c r="Z248" s="37"/>
      <c r="AA248" s="37"/>
      <c r="AB248" s="37"/>
      <c r="AC248" s="37"/>
      <c r="AD248" s="37"/>
      <c r="AE248" s="37"/>
      <c r="AR248" s="245" t="s">
        <v>132</v>
      </c>
      <c r="AT248" s="245" t="s">
        <v>127</v>
      </c>
      <c r="AU248" s="245" t="s">
        <v>83</v>
      </c>
      <c r="AY248" s="16" t="s">
        <v>124</v>
      </c>
      <c r="BE248" s="246">
        <f>IF(N248="základní",J248,0)</f>
        <v>0</v>
      </c>
      <c r="BF248" s="246">
        <f>IF(N248="snížená",J248,0)</f>
        <v>0</v>
      </c>
      <c r="BG248" s="246">
        <f>IF(N248="zákl. přenesená",J248,0)</f>
        <v>0</v>
      </c>
      <c r="BH248" s="246">
        <f>IF(N248="sníž. přenesená",J248,0)</f>
        <v>0</v>
      </c>
      <c r="BI248" s="246">
        <f>IF(N248="nulová",J248,0)</f>
        <v>0</v>
      </c>
      <c r="BJ248" s="16" t="s">
        <v>81</v>
      </c>
      <c r="BK248" s="246">
        <f>ROUND(I248*H248,2)</f>
        <v>0</v>
      </c>
      <c r="BL248" s="16" t="s">
        <v>132</v>
      </c>
      <c r="BM248" s="245" t="s">
        <v>409</v>
      </c>
    </row>
    <row r="249" s="2" customFormat="1">
      <c r="A249" s="37"/>
      <c r="B249" s="38"/>
      <c r="C249" s="39"/>
      <c r="D249" s="249" t="s">
        <v>181</v>
      </c>
      <c r="E249" s="39"/>
      <c r="F249" s="273" t="s">
        <v>410</v>
      </c>
      <c r="G249" s="39"/>
      <c r="H249" s="39"/>
      <c r="I249" s="143"/>
      <c r="J249" s="39"/>
      <c r="K249" s="39"/>
      <c r="L249" s="43"/>
      <c r="M249" s="274"/>
      <c r="N249" s="275"/>
      <c r="O249" s="90"/>
      <c r="P249" s="90"/>
      <c r="Q249" s="90"/>
      <c r="R249" s="90"/>
      <c r="S249" s="90"/>
      <c r="T249" s="91"/>
      <c r="U249" s="37"/>
      <c r="V249" s="37"/>
      <c r="W249" s="37"/>
      <c r="X249" s="37"/>
      <c r="Y249" s="37"/>
      <c r="Z249" s="37"/>
      <c r="AA249" s="37"/>
      <c r="AB249" s="37"/>
      <c r="AC249" s="37"/>
      <c r="AD249" s="37"/>
      <c r="AE249" s="37"/>
      <c r="AT249" s="16" t="s">
        <v>181</v>
      </c>
      <c r="AU249" s="16" t="s">
        <v>83</v>
      </c>
    </row>
    <row r="250" s="13" customFormat="1">
      <c r="A250" s="13"/>
      <c r="B250" s="247"/>
      <c r="C250" s="248"/>
      <c r="D250" s="249" t="s">
        <v>133</v>
      </c>
      <c r="E250" s="250" t="s">
        <v>1</v>
      </c>
      <c r="F250" s="251" t="s">
        <v>411</v>
      </c>
      <c r="G250" s="248"/>
      <c r="H250" s="252">
        <v>269</v>
      </c>
      <c r="I250" s="253"/>
      <c r="J250" s="248"/>
      <c r="K250" s="248"/>
      <c r="L250" s="254"/>
      <c r="M250" s="255"/>
      <c r="N250" s="256"/>
      <c r="O250" s="256"/>
      <c r="P250" s="256"/>
      <c r="Q250" s="256"/>
      <c r="R250" s="256"/>
      <c r="S250" s="256"/>
      <c r="T250" s="257"/>
      <c r="U250" s="13"/>
      <c r="V250" s="13"/>
      <c r="W250" s="13"/>
      <c r="X250" s="13"/>
      <c r="Y250" s="13"/>
      <c r="Z250" s="13"/>
      <c r="AA250" s="13"/>
      <c r="AB250" s="13"/>
      <c r="AC250" s="13"/>
      <c r="AD250" s="13"/>
      <c r="AE250" s="13"/>
      <c r="AT250" s="258" t="s">
        <v>133</v>
      </c>
      <c r="AU250" s="258" t="s">
        <v>83</v>
      </c>
      <c r="AV250" s="13" t="s">
        <v>83</v>
      </c>
      <c r="AW250" s="13" t="s">
        <v>30</v>
      </c>
      <c r="AX250" s="13" t="s">
        <v>81</v>
      </c>
      <c r="AY250" s="258" t="s">
        <v>124</v>
      </c>
    </row>
    <row r="251" s="2" customFormat="1" ht="55.5" customHeight="1">
      <c r="A251" s="37"/>
      <c r="B251" s="38"/>
      <c r="C251" s="234" t="s">
        <v>412</v>
      </c>
      <c r="D251" s="234" t="s">
        <v>127</v>
      </c>
      <c r="E251" s="235" t="s">
        <v>413</v>
      </c>
      <c r="F251" s="236" t="s">
        <v>414</v>
      </c>
      <c r="G251" s="237" t="s">
        <v>304</v>
      </c>
      <c r="H251" s="238">
        <v>249</v>
      </c>
      <c r="I251" s="239"/>
      <c r="J251" s="240">
        <f>ROUND(I251*H251,2)</f>
        <v>0</v>
      </c>
      <c r="K251" s="236" t="s">
        <v>131</v>
      </c>
      <c r="L251" s="43"/>
      <c r="M251" s="241" t="s">
        <v>1</v>
      </c>
      <c r="N251" s="242" t="s">
        <v>38</v>
      </c>
      <c r="O251" s="90"/>
      <c r="P251" s="243">
        <f>O251*H251</f>
        <v>0</v>
      </c>
      <c r="Q251" s="243">
        <v>0.089779999999999999</v>
      </c>
      <c r="R251" s="243">
        <f>Q251*H251</f>
        <v>22.355219999999999</v>
      </c>
      <c r="S251" s="243">
        <v>0</v>
      </c>
      <c r="T251" s="244">
        <f>S251*H251</f>
        <v>0</v>
      </c>
      <c r="U251" s="37"/>
      <c r="V251" s="37"/>
      <c r="W251" s="37"/>
      <c r="X251" s="37"/>
      <c r="Y251" s="37"/>
      <c r="Z251" s="37"/>
      <c r="AA251" s="37"/>
      <c r="AB251" s="37"/>
      <c r="AC251" s="37"/>
      <c r="AD251" s="37"/>
      <c r="AE251" s="37"/>
      <c r="AR251" s="245" t="s">
        <v>132</v>
      </c>
      <c r="AT251" s="245" t="s">
        <v>127</v>
      </c>
      <c r="AU251" s="245" t="s">
        <v>83</v>
      </c>
      <c r="AY251" s="16" t="s">
        <v>124</v>
      </c>
      <c r="BE251" s="246">
        <f>IF(N251="základní",J251,0)</f>
        <v>0</v>
      </c>
      <c r="BF251" s="246">
        <f>IF(N251="snížená",J251,0)</f>
        <v>0</v>
      </c>
      <c r="BG251" s="246">
        <f>IF(N251="zákl. přenesená",J251,0)</f>
        <v>0</v>
      </c>
      <c r="BH251" s="246">
        <f>IF(N251="sníž. přenesená",J251,0)</f>
        <v>0</v>
      </c>
      <c r="BI251" s="246">
        <f>IF(N251="nulová",J251,0)</f>
        <v>0</v>
      </c>
      <c r="BJ251" s="16" t="s">
        <v>81</v>
      </c>
      <c r="BK251" s="246">
        <f>ROUND(I251*H251,2)</f>
        <v>0</v>
      </c>
      <c r="BL251" s="16" t="s">
        <v>132</v>
      </c>
      <c r="BM251" s="245" t="s">
        <v>415</v>
      </c>
    </row>
    <row r="252" s="2" customFormat="1">
      <c r="A252" s="37"/>
      <c r="B252" s="38"/>
      <c r="C252" s="39"/>
      <c r="D252" s="249" t="s">
        <v>181</v>
      </c>
      <c r="E252" s="39"/>
      <c r="F252" s="273" t="s">
        <v>416</v>
      </c>
      <c r="G252" s="39"/>
      <c r="H252" s="39"/>
      <c r="I252" s="143"/>
      <c r="J252" s="39"/>
      <c r="K252" s="39"/>
      <c r="L252" s="43"/>
      <c r="M252" s="274"/>
      <c r="N252" s="275"/>
      <c r="O252" s="90"/>
      <c r="P252" s="90"/>
      <c r="Q252" s="90"/>
      <c r="R252" s="90"/>
      <c r="S252" s="90"/>
      <c r="T252" s="91"/>
      <c r="U252" s="37"/>
      <c r="V252" s="37"/>
      <c r="W252" s="37"/>
      <c r="X252" s="37"/>
      <c r="Y252" s="37"/>
      <c r="Z252" s="37"/>
      <c r="AA252" s="37"/>
      <c r="AB252" s="37"/>
      <c r="AC252" s="37"/>
      <c r="AD252" s="37"/>
      <c r="AE252" s="37"/>
      <c r="AT252" s="16" t="s">
        <v>181</v>
      </c>
      <c r="AU252" s="16" t="s">
        <v>83</v>
      </c>
    </row>
    <row r="253" s="13" customFormat="1">
      <c r="A253" s="13"/>
      <c r="B253" s="247"/>
      <c r="C253" s="248"/>
      <c r="D253" s="249" t="s">
        <v>133</v>
      </c>
      <c r="E253" s="250" t="s">
        <v>1</v>
      </c>
      <c r="F253" s="251" t="s">
        <v>417</v>
      </c>
      <c r="G253" s="248"/>
      <c r="H253" s="252">
        <v>249</v>
      </c>
      <c r="I253" s="253"/>
      <c r="J253" s="248"/>
      <c r="K253" s="248"/>
      <c r="L253" s="254"/>
      <c r="M253" s="255"/>
      <c r="N253" s="256"/>
      <c r="O253" s="256"/>
      <c r="P253" s="256"/>
      <c r="Q253" s="256"/>
      <c r="R253" s="256"/>
      <c r="S253" s="256"/>
      <c r="T253" s="257"/>
      <c r="U253" s="13"/>
      <c r="V253" s="13"/>
      <c r="W253" s="13"/>
      <c r="X253" s="13"/>
      <c r="Y253" s="13"/>
      <c r="Z253" s="13"/>
      <c r="AA253" s="13"/>
      <c r="AB253" s="13"/>
      <c r="AC253" s="13"/>
      <c r="AD253" s="13"/>
      <c r="AE253" s="13"/>
      <c r="AT253" s="258" t="s">
        <v>133</v>
      </c>
      <c r="AU253" s="258" t="s">
        <v>83</v>
      </c>
      <c r="AV253" s="13" t="s">
        <v>83</v>
      </c>
      <c r="AW253" s="13" t="s">
        <v>30</v>
      </c>
      <c r="AX253" s="13" t="s">
        <v>81</v>
      </c>
      <c r="AY253" s="258" t="s">
        <v>124</v>
      </c>
    </row>
    <row r="254" s="2" customFormat="1" ht="16.5" customHeight="1">
      <c r="A254" s="37"/>
      <c r="B254" s="38"/>
      <c r="C254" s="276" t="s">
        <v>418</v>
      </c>
      <c r="D254" s="276" t="s">
        <v>240</v>
      </c>
      <c r="E254" s="277" t="s">
        <v>419</v>
      </c>
      <c r="F254" s="278" t="s">
        <v>420</v>
      </c>
      <c r="G254" s="279" t="s">
        <v>189</v>
      </c>
      <c r="H254" s="280">
        <v>24.899999999999999</v>
      </c>
      <c r="I254" s="281"/>
      <c r="J254" s="282">
        <f>ROUND(I254*H254,2)</f>
        <v>0</v>
      </c>
      <c r="K254" s="278" t="s">
        <v>131</v>
      </c>
      <c r="L254" s="283"/>
      <c r="M254" s="284" t="s">
        <v>1</v>
      </c>
      <c r="N254" s="285" t="s">
        <v>38</v>
      </c>
      <c r="O254" s="90"/>
      <c r="P254" s="243">
        <f>O254*H254</f>
        <v>0</v>
      </c>
      <c r="Q254" s="243">
        <v>0.17599999999999999</v>
      </c>
      <c r="R254" s="243">
        <f>Q254*H254</f>
        <v>4.3823999999999996</v>
      </c>
      <c r="S254" s="243">
        <v>0</v>
      </c>
      <c r="T254" s="244">
        <f>S254*H254</f>
        <v>0</v>
      </c>
      <c r="U254" s="37"/>
      <c r="V254" s="37"/>
      <c r="W254" s="37"/>
      <c r="X254" s="37"/>
      <c r="Y254" s="37"/>
      <c r="Z254" s="37"/>
      <c r="AA254" s="37"/>
      <c r="AB254" s="37"/>
      <c r="AC254" s="37"/>
      <c r="AD254" s="37"/>
      <c r="AE254" s="37"/>
      <c r="AR254" s="245" t="s">
        <v>151</v>
      </c>
      <c r="AT254" s="245" t="s">
        <v>240</v>
      </c>
      <c r="AU254" s="245" t="s">
        <v>83</v>
      </c>
      <c r="AY254" s="16" t="s">
        <v>124</v>
      </c>
      <c r="BE254" s="246">
        <f>IF(N254="základní",J254,0)</f>
        <v>0</v>
      </c>
      <c r="BF254" s="246">
        <f>IF(N254="snížená",J254,0)</f>
        <v>0</v>
      </c>
      <c r="BG254" s="246">
        <f>IF(N254="zákl. přenesená",J254,0)</f>
        <v>0</v>
      </c>
      <c r="BH254" s="246">
        <f>IF(N254="sníž. přenesená",J254,0)</f>
        <v>0</v>
      </c>
      <c r="BI254" s="246">
        <f>IF(N254="nulová",J254,0)</f>
        <v>0</v>
      </c>
      <c r="BJ254" s="16" t="s">
        <v>81</v>
      </c>
      <c r="BK254" s="246">
        <f>ROUND(I254*H254,2)</f>
        <v>0</v>
      </c>
      <c r="BL254" s="16" t="s">
        <v>132</v>
      </c>
      <c r="BM254" s="245" t="s">
        <v>421</v>
      </c>
    </row>
    <row r="255" s="13" customFormat="1">
      <c r="A255" s="13"/>
      <c r="B255" s="247"/>
      <c r="C255" s="248"/>
      <c r="D255" s="249" t="s">
        <v>133</v>
      </c>
      <c r="E255" s="250" t="s">
        <v>1</v>
      </c>
      <c r="F255" s="251" t="s">
        <v>422</v>
      </c>
      <c r="G255" s="248"/>
      <c r="H255" s="252">
        <v>24.899999999999999</v>
      </c>
      <c r="I255" s="253"/>
      <c r="J255" s="248"/>
      <c r="K255" s="248"/>
      <c r="L255" s="254"/>
      <c r="M255" s="255"/>
      <c r="N255" s="256"/>
      <c r="O255" s="256"/>
      <c r="P255" s="256"/>
      <c r="Q255" s="256"/>
      <c r="R255" s="256"/>
      <c r="S255" s="256"/>
      <c r="T255" s="257"/>
      <c r="U255" s="13"/>
      <c r="V255" s="13"/>
      <c r="W255" s="13"/>
      <c r="X255" s="13"/>
      <c r="Y255" s="13"/>
      <c r="Z255" s="13"/>
      <c r="AA255" s="13"/>
      <c r="AB255" s="13"/>
      <c r="AC255" s="13"/>
      <c r="AD255" s="13"/>
      <c r="AE255" s="13"/>
      <c r="AT255" s="258" t="s">
        <v>133</v>
      </c>
      <c r="AU255" s="258" t="s">
        <v>83</v>
      </c>
      <c r="AV255" s="13" t="s">
        <v>83</v>
      </c>
      <c r="AW255" s="13" t="s">
        <v>30</v>
      </c>
      <c r="AX255" s="13" t="s">
        <v>81</v>
      </c>
      <c r="AY255" s="258" t="s">
        <v>124</v>
      </c>
    </row>
    <row r="256" s="2" customFormat="1" ht="44.25" customHeight="1">
      <c r="A256" s="37"/>
      <c r="B256" s="38"/>
      <c r="C256" s="234" t="s">
        <v>423</v>
      </c>
      <c r="D256" s="234" t="s">
        <v>127</v>
      </c>
      <c r="E256" s="235" t="s">
        <v>424</v>
      </c>
      <c r="F256" s="236" t="s">
        <v>425</v>
      </c>
      <c r="G256" s="237" t="s">
        <v>304</v>
      </c>
      <c r="H256" s="238">
        <v>151.5</v>
      </c>
      <c r="I256" s="239"/>
      <c r="J256" s="240">
        <f>ROUND(I256*H256,2)</f>
        <v>0</v>
      </c>
      <c r="K256" s="236" t="s">
        <v>131</v>
      </c>
      <c r="L256" s="43"/>
      <c r="M256" s="241" t="s">
        <v>1</v>
      </c>
      <c r="N256" s="242" t="s">
        <v>38</v>
      </c>
      <c r="O256" s="90"/>
      <c r="P256" s="243">
        <f>O256*H256</f>
        <v>0</v>
      </c>
      <c r="Q256" s="243">
        <v>0.15540000000000001</v>
      </c>
      <c r="R256" s="243">
        <f>Q256*H256</f>
        <v>23.543100000000003</v>
      </c>
      <c r="S256" s="243">
        <v>0</v>
      </c>
      <c r="T256" s="244">
        <f>S256*H256</f>
        <v>0</v>
      </c>
      <c r="U256" s="37"/>
      <c r="V256" s="37"/>
      <c r="W256" s="37"/>
      <c r="X256" s="37"/>
      <c r="Y256" s="37"/>
      <c r="Z256" s="37"/>
      <c r="AA256" s="37"/>
      <c r="AB256" s="37"/>
      <c r="AC256" s="37"/>
      <c r="AD256" s="37"/>
      <c r="AE256" s="37"/>
      <c r="AR256" s="245" t="s">
        <v>132</v>
      </c>
      <c r="AT256" s="245" t="s">
        <v>127</v>
      </c>
      <c r="AU256" s="245" t="s">
        <v>83</v>
      </c>
      <c r="AY256" s="16" t="s">
        <v>124</v>
      </c>
      <c r="BE256" s="246">
        <f>IF(N256="základní",J256,0)</f>
        <v>0</v>
      </c>
      <c r="BF256" s="246">
        <f>IF(N256="snížená",J256,0)</f>
        <v>0</v>
      </c>
      <c r="BG256" s="246">
        <f>IF(N256="zákl. přenesená",J256,0)</f>
        <v>0</v>
      </c>
      <c r="BH256" s="246">
        <f>IF(N256="sníž. přenesená",J256,0)</f>
        <v>0</v>
      </c>
      <c r="BI256" s="246">
        <f>IF(N256="nulová",J256,0)</f>
        <v>0</v>
      </c>
      <c r="BJ256" s="16" t="s">
        <v>81</v>
      </c>
      <c r="BK256" s="246">
        <f>ROUND(I256*H256,2)</f>
        <v>0</v>
      </c>
      <c r="BL256" s="16" t="s">
        <v>132</v>
      </c>
      <c r="BM256" s="245" t="s">
        <v>426</v>
      </c>
    </row>
    <row r="257" s="2" customFormat="1">
      <c r="A257" s="37"/>
      <c r="B257" s="38"/>
      <c r="C257" s="39"/>
      <c r="D257" s="249" t="s">
        <v>181</v>
      </c>
      <c r="E257" s="39"/>
      <c r="F257" s="273" t="s">
        <v>427</v>
      </c>
      <c r="G257" s="39"/>
      <c r="H257" s="39"/>
      <c r="I257" s="143"/>
      <c r="J257" s="39"/>
      <c r="K257" s="39"/>
      <c r="L257" s="43"/>
      <c r="M257" s="274"/>
      <c r="N257" s="275"/>
      <c r="O257" s="90"/>
      <c r="P257" s="90"/>
      <c r="Q257" s="90"/>
      <c r="R257" s="90"/>
      <c r="S257" s="90"/>
      <c r="T257" s="91"/>
      <c r="U257" s="37"/>
      <c r="V257" s="37"/>
      <c r="W257" s="37"/>
      <c r="X257" s="37"/>
      <c r="Y257" s="37"/>
      <c r="Z257" s="37"/>
      <c r="AA257" s="37"/>
      <c r="AB257" s="37"/>
      <c r="AC257" s="37"/>
      <c r="AD257" s="37"/>
      <c r="AE257" s="37"/>
      <c r="AT257" s="16" t="s">
        <v>181</v>
      </c>
      <c r="AU257" s="16" t="s">
        <v>83</v>
      </c>
    </row>
    <row r="258" s="13" customFormat="1">
      <c r="A258" s="13"/>
      <c r="B258" s="247"/>
      <c r="C258" s="248"/>
      <c r="D258" s="249" t="s">
        <v>133</v>
      </c>
      <c r="E258" s="250" t="s">
        <v>1</v>
      </c>
      <c r="F258" s="251" t="s">
        <v>428</v>
      </c>
      <c r="G258" s="248"/>
      <c r="H258" s="252">
        <v>151.5</v>
      </c>
      <c r="I258" s="253"/>
      <c r="J258" s="248"/>
      <c r="K258" s="248"/>
      <c r="L258" s="254"/>
      <c r="M258" s="255"/>
      <c r="N258" s="256"/>
      <c r="O258" s="256"/>
      <c r="P258" s="256"/>
      <c r="Q258" s="256"/>
      <c r="R258" s="256"/>
      <c r="S258" s="256"/>
      <c r="T258" s="257"/>
      <c r="U258" s="13"/>
      <c r="V258" s="13"/>
      <c r="W258" s="13"/>
      <c r="X258" s="13"/>
      <c r="Y258" s="13"/>
      <c r="Z258" s="13"/>
      <c r="AA258" s="13"/>
      <c r="AB258" s="13"/>
      <c r="AC258" s="13"/>
      <c r="AD258" s="13"/>
      <c r="AE258" s="13"/>
      <c r="AT258" s="258" t="s">
        <v>133</v>
      </c>
      <c r="AU258" s="258" t="s">
        <v>83</v>
      </c>
      <c r="AV258" s="13" t="s">
        <v>83</v>
      </c>
      <c r="AW258" s="13" t="s">
        <v>30</v>
      </c>
      <c r="AX258" s="13" t="s">
        <v>81</v>
      </c>
      <c r="AY258" s="258" t="s">
        <v>124</v>
      </c>
    </row>
    <row r="259" s="2" customFormat="1" ht="16.5" customHeight="1">
      <c r="A259" s="37"/>
      <c r="B259" s="38"/>
      <c r="C259" s="276" t="s">
        <v>429</v>
      </c>
      <c r="D259" s="276" t="s">
        <v>240</v>
      </c>
      <c r="E259" s="277" t="s">
        <v>430</v>
      </c>
      <c r="F259" s="278" t="s">
        <v>431</v>
      </c>
      <c r="G259" s="279" t="s">
        <v>304</v>
      </c>
      <c r="H259" s="280">
        <v>151.5</v>
      </c>
      <c r="I259" s="281"/>
      <c r="J259" s="282">
        <f>ROUND(I259*H259,2)</f>
        <v>0</v>
      </c>
      <c r="K259" s="278" t="s">
        <v>131</v>
      </c>
      <c r="L259" s="283"/>
      <c r="M259" s="284" t="s">
        <v>1</v>
      </c>
      <c r="N259" s="285" t="s">
        <v>38</v>
      </c>
      <c r="O259" s="90"/>
      <c r="P259" s="243">
        <f>O259*H259</f>
        <v>0</v>
      </c>
      <c r="Q259" s="243">
        <v>0.080000000000000002</v>
      </c>
      <c r="R259" s="243">
        <f>Q259*H259</f>
        <v>12.120000000000001</v>
      </c>
      <c r="S259" s="243">
        <v>0</v>
      </c>
      <c r="T259" s="244">
        <f>S259*H259</f>
        <v>0</v>
      </c>
      <c r="U259" s="37"/>
      <c r="V259" s="37"/>
      <c r="W259" s="37"/>
      <c r="X259" s="37"/>
      <c r="Y259" s="37"/>
      <c r="Z259" s="37"/>
      <c r="AA259" s="37"/>
      <c r="AB259" s="37"/>
      <c r="AC259" s="37"/>
      <c r="AD259" s="37"/>
      <c r="AE259" s="37"/>
      <c r="AR259" s="245" t="s">
        <v>151</v>
      </c>
      <c r="AT259" s="245" t="s">
        <v>240</v>
      </c>
      <c r="AU259" s="245" t="s">
        <v>83</v>
      </c>
      <c r="AY259" s="16" t="s">
        <v>124</v>
      </c>
      <c r="BE259" s="246">
        <f>IF(N259="základní",J259,0)</f>
        <v>0</v>
      </c>
      <c r="BF259" s="246">
        <f>IF(N259="snížená",J259,0)</f>
        <v>0</v>
      </c>
      <c r="BG259" s="246">
        <f>IF(N259="zákl. přenesená",J259,0)</f>
        <v>0</v>
      </c>
      <c r="BH259" s="246">
        <f>IF(N259="sníž. přenesená",J259,0)</f>
        <v>0</v>
      </c>
      <c r="BI259" s="246">
        <f>IF(N259="nulová",J259,0)</f>
        <v>0</v>
      </c>
      <c r="BJ259" s="16" t="s">
        <v>81</v>
      </c>
      <c r="BK259" s="246">
        <f>ROUND(I259*H259,2)</f>
        <v>0</v>
      </c>
      <c r="BL259" s="16" t="s">
        <v>132</v>
      </c>
      <c r="BM259" s="245" t="s">
        <v>432</v>
      </c>
    </row>
    <row r="260" s="2" customFormat="1" ht="44.25" customHeight="1">
      <c r="A260" s="37"/>
      <c r="B260" s="38"/>
      <c r="C260" s="234" t="s">
        <v>433</v>
      </c>
      <c r="D260" s="234" t="s">
        <v>127</v>
      </c>
      <c r="E260" s="235" t="s">
        <v>434</v>
      </c>
      <c r="F260" s="236" t="s">
        <v>435</v>
      </c>
      <c r="G260" s="237" t="s">
        <v>304</v>
      </c>
      <c r="H260" s="238">
        <v>11</v>
      </c>
      <c r="I260" s="239"/>
      <c r="J260" s="240">
        <f>ROUND(I260*H260,2)</f>
        <v>0</v>
      </c>
      <c r="K260" s="236" t="s">
        <v>131</v>
      </c>
      <c r="L260" s="43"/>
      <c r="M260" s="241" t="s">
        <v>1</v>
      </c>
      <c r="N260" s="242" t="s">
        <v>38</v>
      </c>
      <c r="O260" s="90"/>
      <c r="P260" s="243">
        <f>O260*H260</f>
        <v>0</v>
      </c>
      <c r="Q260" s="243">
        <v>9.0000000000000006E-05</v>
      </c>
      <c r="R260" s="243">
        <f>Q260*H260</f>
        <v>0.00098999999999999999</v>
      </c>
      <c r="S260" s="243">
        <v>0</v>
      </c>
      <c r="T260" s="244">
        <f>S260*H260</f>
        <v>0</v>
      </c>
      <c r="U260" s="37"/>
      <c r="V260" s="37"/>
      <c r="W260" s="37"/>
      <c r="X260" s="37"/>
      <c r="Y260" s="37"/>
      <c r="Z260" s="37"/>
      <c r="AA260" s="37"/>
      <c r="AB260" s="37"/>
      <c r="AC260" s="37"/>
      <c r="AD260" s="37"/>
      <c r="AE260" s="37"/>
      <c r="AR260" s="245" t="s">
        <v>132</v>
      </c>
      <c r="AT260" s="245" t="s">
        <v>127</v>
      </c>
      <c r="AU260" s="245" t="s">
        <v>83</v>
      </c>
      <c r="AY260" s="16" t="s">
        <v>124</v>
      </c>
      <c r="BE260" s="246">
        <f>IF(N260="základní",J260,0)</f>
        <v>0</v>
      </c>
      <c r="BF260" s="246">
        <f>IF(N260="snížená",J260,0)</f>
        <v>0</v>
      </c>
      <c r="BG260" s="246">
        <f>IF(N260="zákl. přenesená",J260,0)</f>
        <v>0</v>
      </c>
      <c r="BH260" s="246">
        <f>IF(N260="sníž. přenesená",J260,0)</f>
        <v>0</v>
      </c>
      <c r="BI260" s="246">
        <f>IF(N260="nulová",J260,0)</f>
        <v>0</v>
      </c>
      <c r="BJ260" s="16" t="s">
        <v>81</v>
      </c>
      <c r="BK260" s="246">
        <f>ROUND(I260*H260,2)</f>
        <v>0</v>
      </c>
      <c r="BL260" s="16" t="s">
        <v>132</v>
      </c>
      <c r="BM260" s="245" t="s">
        <v>436</v>
      </c>
    </row>
    <row r="261" s="2" customFormat="1">
      <c r="A261" s="37"/>
      <c r="B261" s="38"/>
      <c r="C261" s="39"/>
      <c r="D261" s="249" t="s">
        <v>181</v>
      </c>
      <c r="E261" s="39"/>
      <c r="F261" s="273" t="s">
        <v>437</v>
      </c>
      <c r="G261" s="39"/>
      <c r="H261" s="39"/>
      <c r="I261" s="143"/>
      <c r="J261" s="39"/>
      <c r="K261" s="39"/>
      <c r="L261" s="43"/>
      <c r="M261" s="274"/>
      <c r="N261" s="275"/>
      <c r="O261" s="90"/>
      <c r="P261" s="90"/>
      <c r="Q261" s="90"/>
      <c r="R261" s="90"/>
      <c r="S261" s="90"/>
      <c r="T261" s="91"/>
      <c r="U261" s="37"/>
      <c r="V261" s="37"/>
      <c r="W261" s="37"/>
      <c r="X261" s="37"/>
      <c r="Y261" s="37"/>
      <c r="Z261" s="37"/>
      <c r="AA261" s="37"/>
      <c r="AB261" s="37"/>
      <c r="AC261" s="37"/>
      <c r="AD261" s="37"/>
      <c r="AE261" s="37"/>
      <c r="AT261" s="16" t="s">
        <v>181</v>
      </c>
      <c r="AU261" s="16" t="s">
        <v>83</v>
      </c>
    </row>
    <row r="262" s="2" customFormat="1" ht="33" customHeight="1">
      <c r="A262" s="37"/>
      <c r="B262" s="38"/>
      <c r="C262" s="234" t="s">
        <v>438</v>
      </c>
      <c r="D262" s="234" t="s">
        <v>127</v>
      </c>
      <c r="E262" s="235" t="s">
        <v>439</v>
      </c>
      <c r="F262" s="236" t="s">
        <v>440</v>
      </c>
      <c r="G262" s="237" t="s">
        <v>179</v>
      </c>
      <c r="H262" s="238">
        <v>1</v>
      </c>
      <c r="I262" s="239"/>
      <c r="J262" s="240">
        <f>ROUND(I262*H262,2)</f>
        <v>0</v>
      </c>
      <c r="K262" s="236" t="s">
        <v>131</v>
      </c>
      <c r="L262" s="43"/>
      <c r="M262" s="241" t="s">
        <v>1</v>
      </c>
      <c r="N262" s="242" t="s">
        <v>38</v>
      </c>
      <c r="O262" s="90"/>
      <c r="P262" s="243">
        <f>O262*H262</f>
        <v>0</v>
      </c>
      <c r="Q262" s="243">
        <v>14.14974</v>
      </c>
      <c r="R262" s="243">
        <f>Q262*H262</f>
        <v>14.14974</v>
      </c>
      <c r="S262" s="243">
        <v>0</v>
      </c>
      <c r="T262" s="244">
        <f>S262*H262</f>
        <v>0</v>
      </c>
      <c r="U262" s="37"/>
      <c r="V262" s="37"/>
      <c r="W262" s="37"/>
      <c r="X262" s="37"/>
      <c r="Y262" s="37"/>
      <c r="Z262" s="37"/>
      <c r="AA262" s="37"/>
      <c r="AB262" s="37"/>
      <c r="AC262" s="37"/>
      <c r="AD262" s="37"/>
      <c r="AE262" s="37"/>
      <c r="AR262" s="245" t="s">
        <v>132</v>
      </c>
      <c r="AT262" s="245" t="s">
        <v>127</v>
      </c>
      <c r="AU262" s="245" t="s">
        <v>83</v>
      </c>
      <c r="AY262" s="16" t="s">
        <v>124</v>
      </c>
      <c r="BE262" s="246">
        <f>IF(N262="základní",J262,0)</f>
        <v>0</v>
      </c>
      <c r="BF262" s="246">
        <f>IF(N262="snížená",J262,0)</f>
        <v>0</v>
      </c>
      <c r="BG262" s="246">
        <f>IF(N262="zákl. přenesená",J262,0)</f>
        <v>0</v>
      </c>
      <c r="BH262" s="246">
        <f>IF(N262="sníž. přenesená",J262,0)</f>
        <v>0</v>
      </c>
      <c r="BI262" s="246">
        <f>IF(N262="nulová",J262,0)</f>
        <v>0</v>
      </c>
      <c r="BJ262" s="16" t="s">
        <v>81</v>
      </c>
      <c r="BK262" s="246">
        <f>ROUND(I262*H262,2)</f>
        <v>0</v>
      </c>
      <c r="BL262" s="16" t="s">
        <v>132</v>
      </c>
      <c r="BM262" s="245" t="s">
        <v>441</v>
      </c>
    </row>
    <row r="263" s="2" customFormat="1">
      <c r="A263" s="37"/>
      <c r="B263" s="38"/>
      <c r="C263" s="39"/>
      <c r="D263" s="249" t="s">
        <v>181</v>
      </c>
      <c r="E263" s="39"/>
      <c r="F263" s="273" t="s">
        <v>442</v>
      </c>
      <c r="G263" s="39"/>
      <c r="H263" s="39"/>
      <c r="I263" s="143"/>
      <c r="J263" s="39"/>
      <c r="K263" s="39"/>
      <c r="L263" s="43"/>
      <c r="M263" s="274"/>
      <c r="N263" s="275"/>
      <c r="O263" s="90"/>
      <c r="P263" s="90"/>
      <c r="Q263" s="90"/>
      <c r="R263" s="90"/>
      <c r="S263" s="90"/>
      <c r="T263" s="91"/>
      <c r="U263" s="37"/>
      <c r="V263" s="37"/>
      <c r="W263" s="37"/>
      <c r="X263" s="37"/>
      <c r="Y263" s="37"/>
      <c r="Z263" s="37"/>
      <c r="AA263" s="37"/>
      <c r="AB263" s="37"/>
      <c r="AC263" s="37"/>
      <c r="AD263" s="37"/>
      <c r="AE263" s="37"/>
      <c r="AT263" s="16" t="s">
        <v>181</v>
      </c>
      <c r="AU263" s="16" t="s">
        <v>83</v>
      </c>
    </row>
    <row r="264" s="2" customFormat="1" ht="21.75" customHeight="1">
      <c r="A264" s="37"/>
      <c r="B264" s="38"/>
      <c r="C264" s="234" t="s">
        <v>443</v>
      </c>
      <c r="D264" s="234" t="s">
        <v>127</v>
      </c>
      <c r="E264" s="235" t="s">
        <v>444</v>
      </c>
      <c r="F264" s="236" t="s">
        <v>445</v>
      </c>
      <c r="G264" s="237" t="s">
        <v>304</v>
      </c>
      <c r="H264" s="238">
        <v>4</v>
      </c>
      <c r="I264" s="239"/>
      <c r="J264" s="240">
        <f>ROUND(I264*H264,2)</f>
        <v>0</v>
      </c>
      <c r="K264" s="236" t="s">
        <v>131</v>
      </c>
      <c r="L264" s="43"/>
      <c r="M264" s="241" t="s">
        <v>1</v>
      </c>
      <c r="N264" s="242" t="s">
        <v>38</v>
      </c>
      <c r="O264" s="90"/>
      <c r="P264" s="243">
        <f>O264*H264</f>
        <v>0</v>
      </c>
      <c r="Q264" s="243">
        <v>0.88534999999999997</v>
      </c>
      <c r="R264" s="243">
        <f>Q264*H264</f>
        <v>3.5413999999999999</v>
      </c>
      <c r="S264" s="243">
        <v>0</v>
      </c>
      <c r="T264" s="244">
        <f>S264*H264</f>
        <v>0</v>
      </c>
      <c r="U264" s="37"/>
      <c r="V264" s="37"/>
      <c r="W264" s="37"/>
      <c r="X264" s="37"/>
      <c r="Y264" s="37"/>
      <c r="Z264" s="37"/>
      <c r="AA264" s="37"/>
      <c r="AB264" s="37"/>
      <c r="AC264" s="37"/>
      <c r="AD264" s="37"/>
      <c r="AE264" s="37"/>
      <c r="AR264" s="245" t="s">
        <v>132</v>
      </c>
      <c r="AT264" s="245" t="s">
        <v>127</v>
      </c>
      <c r="AU264" s="245" t="s">
        <v>83</v>
      </c>
      <c r="AY264" s="16" t="s">
        <v>124</v>
      </c>
      <c r="BE264" s="246">
        <f>IF(N264="základní",J264,0)</f>
        <v>0</v>
      </c>
      <c r="BF264" s="246">
        <f>IF(N264="snížená",J264,0)</f>
        <v>0</v>
      </c>
      <c r="BG264" s="246">
        <f>IF(N264="zákl. přenesená",J264,0)</f>
        <v>0</v>
      </c>
      <c r="BH264" s="246">
        <f>IF(N264="sníž. přenesená",J264,0)</f>
        <v>0</v>
      </c>
      <c r="BI264" s="246">
        <f>IF(N264="nulová",J264,0)</f>
        <v>0</v>
      </c>
      <c r="BJ264" s="16" t="s">
        <v>81</v>
      </c>
      <c r="BK264" s="246">
        <f>ROUND(I264*H264,2)</f>
        <v>0</v>
      </c>
      <c r="BL264" s="16" t="s">
        <v>132</v>
      </c>
      <c r="BM264" s="245" t="s">
        <v>446</v>
      </c>
    </row>
    <row r="265" s="2" customFormat="1">
      <c r="A265" s="37"/>
      <c r="B265" s="38"/>
      <c r="C265" s="39"/>
      <c r="D265" s="249" t="s">
        <v>181</v>
      </c>
      <c r="E265" s="39"/>
      <c r="F265" s="273" t="s">
        <v>447</v>
      </c>
      <c r="G265" s="39"/>
      <c r="H265" s="39"/>
      <c r="I265" s="143"/>
      <c r="J265" s="39"/>
      <c r="K265" s="39"/>
      <c r="L265" s="43"/>
      <c r="M265" s="274"/>
      <c r="N265" s="275"/>
      <c r="O265" s="90"/>
      <c r="P265" s="90"/>
      <c r="Q265" s="90"/>
      <c r="R265" s="90"/>
      <c r="S265" s="90"/>
      <c r="T265" s="91"/>
      <c r="U265" s="37"/>
      <c r="V265" s="37"/>
      <c r="W265" s="37"/>
      <c r="X265" s="37"/>
      <c r="Y265" s="37"/>
      <c r="Z265" s="37"/>
      <c r="AA265" s="37"/>
      <c r="AB265" s="37"/>
      <c r="AC265" s="37"/>
      <c r="AD265" s="37"/>
      <c r="AE265" s="37"/>
      <c r="AT265" s="16" t="s">
        <v>181</v>
      </c>
      <c r="AU265" s="16" t="s">
        <v>83</v>
      </c>
    </row>
    <row r="266" s="13" customFormat="1">
      <c r="A266" s="13"/>
      <c r="B266" s="247"/>
      <c r="C266" s="248"/>
      <c r="D266" s="249" t="s">
        <v>133</v>
      </c>
      <c r="E266" s="250" t="s">
        <v>1</v>
      </c>
      <c r="F266" s="251" t="s">
        <v>448</v>
      </c>
      <c r="G266" s="248"/>
      <c r="H266" s="252">
        <v>4</v>
      </c>
      <c r="I266" s="253"/>
      <c r="J266" s="248"/>
      <c r="K266" s="248"/>
      <c r="L266" s="254"/>
      <c r="M266" s="255"/>
      <c r="N266" s="256"/>
      <c r="O266" s="256"/>
      <c r="P266" s="256"/>
      <c r="Q266" s="256"/>
      <c r="R266" s="256"/>
      <c r="S266" s="256"/>
      <c r="T266" s="257"/>
      <c r="U266" s="13"/>
      <c r="V266" s="13"/>
      <c r="W266" s="13"/>
      <c r="X266" s="13"/>
      <c r="Y266" s="13"/>
      <c r="Z266" s="13"/>
      <c r="AA266" s="13"/>
      <c r="AB266" s="13"/>
      <c r="AC266" s="13"/>
      <c r="AD266" s="13"/>
      <c r="AE266" s="13"/>
      <c r="AT266" s="258" t="s">
        <v>133</v>
      </c>
      <c r="AU266" s="258" t="s">
        <v>83</v>
      </c>
      <c r="AV266" s="13" t="s">
        <v>83</v>
      </c>
      <c r="AW266" s="13" t="s">
        <v>30</v>
      </c>
      <c r="AX266" s="13" t="s">
        <v>81</v>
      </c>
      <c r="AY266" s="258" t="s">
        <v>124</v>
      </c>
    </row>
    <row r="267" s="2" customFormat="1" ht="16.5" customHeight="1">
      <c r="A267" s="37"/>
      <c r="B267" s="38"/>
      <c r="C267" s="276" t="s">
        <v>449</v>
      </c>
      <c r="D267" s="276" t="s">
        <v>240</v>
      </c>
      <c r="E267" s="277" t="s">
        <v>450</v>
      </c>
      <c r="F267" s="278" t="s">
        <v>451</v>
      </c>
      <c r="G267" s="279" t="s">
        <v>304</v>
      </c>
      <c r="H267" s="280">
        <v>4</v>
      </c>
      <c r="I267" s="281"/>
      <c r="J267" s="282">
        <f>ROUND(I267*H267,2)</f>
        <v>0</v>
      </c>
      <c r="K267" s="278" t="s">
        <v>131</v>
      </c>
      <c r="L267" s="283"/>
      <c r="M267" s="284" t="s">
        <v>1</v>
      </c>
      <c r="N267" s="285" t="s">
        <v>38</v>
      </c>
      <c r="O267" s="90"/>
      <c r="P267" s="243">
        <f>O267*H267</f>
        <v>0</v>
      </c>
      <c r="Q267" s="243">
        <v>0.59999999999999998</v>
      </c>
      <c r="R267" s="243">
        <f>Q267*H267</f>
        <v>2.3999999999999999</v>
      </c>
      <c r="S267" s="243">
        <v>0</v>
      </c>
      <c r="T267" s="244">
        <f>S267*H267</f>
        <v>0</v>
      </c>
      <c r="U267" s="37"/>
      <c r="V267" s="37"/>
      <c r="W267" s="37"/>
      <c r="X267" s="37"/>
      <c r="Y267" s="37"/>
      <c r="Z267" s="37"/>
      <c r="AA267" s="37"/>
      <c r="AB267" s="37"/>
      <c r="AC267" s="37"/>
      <c r="AD267" s="37"/>
      <c r="AE267" s="37"/>
      <c r="AR267" s="245" t="s">
        <v>151</v>
      </c>
      <c r="AT267" s="245" t="s">
        <v>240</v>
      </c>
      <c r="AU267" s="245" t="s">
        <v>83</v>
      </c>
      <c r="AY267" s="16" t="s">
        <v>124</v>
      </c>
      <c r="BE267" s="246">
        <f>IF(N267="základní",J267,0)</f>
        <v>0</v>
      </c>
      <c r="BF267" s="246">
        <f>IF(N267="snížená",J267,0)</f>
        <v>0</v>
      </c>
      <c r="BG267" s="246">
        <f>IF(N267="zákl. přenesená",J267,0)</f>
        <v>0</v>
      </c>
      <c r="BH267" s="246">
        <f>IF(N267="sníž. přenesená",J267,0)</f>
        <v>0</v>
      </c>
      <c r="BI267" s="246">
        <f>IF(N267="nulová",J267,0)</f>
        <v>0</v>
      </c>
      <c r="BJ267" s="16" t="s">
        <v>81</v>
      </c>
      <c r="BK267" s="246">
        <f>ROUND(I267*H267,2)</f>
        <v>0</v>
      </c>
      <c r="BL267" s="16" t="s">
        <v>132</v>
      </c>
      <c r="BM267" s="245" t="s">
        <v>452</v>
      </c>
    </row>
    <row r="268" s="2" customFormat="1" ht="21.75" customHeight="1">
      <c r="A268" s="37"/>
      <c r="B268" s="38"/>
      <c r="C268" s="234" t="s">
        <v>453</v>
      </c>
      <c r="D268" s="234" t="s">
        <v>127</v>
      </c>
      <c r="E268" s="235" t="s">
        <v>454</v>
      </c>
      <c r="F268" s="236" t="s">
        <v>455</v>
      </c>
      <c r="G268" s="237" t="s">
        <v>205</v>
      </c>
      <c r="H268" s="238">
        <v>1</v>
      </c>
      <c r="I268" s="239"/>
      <c r="J268" s="240">
        <f>ROUND(I268*H268,2)</f>
        <v>0</v>
      </c>
      <c r="K268" s="236" t="s">
        <v>131</v>
      </c>
      <c r="L268" s="43"/>
      <c r="M268" s="241" t="s">
        <v>1</v>
      </c>
      <c r="N268" s="242" t="s">
        <v>38</v>
      </c>
      <c r="O268" s="90"/>
      <c r="P268" s="243">
        <f>O268*H268</f>
        <v>0</v>
      </c>
      <c r="Q268" s="243">
        <v>2.2667199999999998</v>
      </c>
      <c r="R268" s="243">
        <f>Q268*H268</f>
        <v>2.2667199999999998</v>
      </c>
      <c r="S268" s="243">
        <v>0</v>
      </c>
      <c r="T268" s="244">
        <f>S268*H268</f>
        <v>0</v>
      </c>
      <c r="U268" s="37"/>
      <c r="V268" s="37"/>
      <c r="W268" s="37"/>
      <c r="X268" s="37"/>
      <c r="Y268" s="37"/>
      <c r="Z268" s="37"/>
      <c r="AA268" s="37"/>
      <c r="AB268" s="37"/>
      <c r="AC268" s="37"/>
      <c r="AD268" s="37"/>
      <c r="AE268" s="37"/>
      <c r="AR268" s="245" t="s">
        <v>132</v>
      </c>
      <c r="AT268" s="245" t="s">
        <v>127</v>
      </c>
      <c r="AU268" s="245" t="s">
        <v>83</v>
      </c>
      <c r="AY268" s="16" t="s">
        <v>124</v>
      </c>
      <c r="BE268" s="246">
        <f>IF(N268="základní",J268,0)</f>
        <v>0</v>
      </c>
      <c r="BF268" s="246">
        <f>IF(N268="snížená",J268,0)</f>
        <v>0</v>
      </c>
      <c r="BG268" s="246">
        <f>IF(N268="zákl. přenesená",J268,0)</f>
        <v>0</v>
      </c>
      <c r="BH268" s="246">
        <f>IF(N268="sníž. přenesená",J268,0)</f>
        <v>0</v>
      </c>
      <c r="BI268" s="246">
        <f>IF(N268="nulová",J268,0)</f>
        <v>0</v>
      </c>
      <c r="BJ268" s="16" t="s">
        <v>81</v>
      </c>
      <c r="BK268" s="246">
        <f>ROUND(I268*H268,2)</f>
        <v>0</v>
      </c>
      <c r="BL268" s="16" t="s">
        <v>132</v>
      </c>
      <c r="BM268" s="245" t="s">
        <v>456</v>
      </c>
    </row>
    <row r="269" s="2" customFormat="1">
      <c r="A269" s="37"/>
      <c r="B269" s="38"/>
      <c r="C269" s="39"/>
      <c r="D269" s="249" t="s">
        <v>181</v>
      </c>
      <c r="E269" s="39"/>
      <c r="F269" s="273" t="s">
        <v>457</v>
      </c>
      <c r="G269" s="39"/>
      <c r="H269" s="39"/>
      <c r="I269" s="143"/>
      <c r="J269" s="39"/>
      <c r="K269" s="39"/>
      <c r="L269" s="43"/>
      <c r="M269" s="274"/>
      <c r="N269" s="275"/>
      <c r="O269" s="90"/>
      <c r="P269" s="90"/>
      <c r="Q269" s="90"/>
      <c r="R269" s="90"/>
      <c r="S269" s="90"/>
      <c r="T269" s="91"/>
      <c r="U269" s="37"/>
      <c r="V269" s="37"/>
      <c r="W269" s="37"/>
      <c r="X269" s="37"/>
      <c r="Y269" s="37"/>
      <c r="Z269" s="37"/>
      <c r="AA269" s="37"/>
      <c r="AB269" s="37"/>
      <c r="AC269" s="37"/>
      <c r="AD269" s="37"/>
      <c r="AE269" s="37"/>
      <c r="AT269" s="16" t="s">
        <v>181</v>
      </c>
      <c r="AU269" s="16" t="s">
        <v>83</v>
      </c>
    </row>
    <row r="270" s="13" customFormat="1">
      <c r="A270" s="13"/>
      <c r="B270" s="247"/>
      <c r="C270" s="248"/>
      <c r="D270" s="249" t="s">
        <v>133</v>
      </c>
      <c r="E270" s="250" t="s">
        <v>1</v>
      </c>
      <c r="F270" s="251" t="s">
        <v>458</v>
      </c>
      <c r="G270" s="248"/>
      <c r="H270" s="252">
        <v>1</v>
      </c>
      <c r="I270" s="253"/>
      <c r="J270" s="248"/>
      <c r="K270" s="248"/>
      <c r="L270" s="254"/>
      <c r="M270" s="255"/>
      <c r="N270" s="256"/>
      <c r="O270" s="256"/>
      <c r="P270" s="256"/>
      <c r="Q270" s="256"/>
      <c r="R270" s="256"/>
      <c r="S270" s="256"/>
      <c r="T270" s="257"/>
      <c r="U270" s="13"/>
      <c r="V270" s="13"/>
      <c r="W270" s="13"/>
      <c r="X270" s="13"/>
      <c r="Y270" s="13"/>
      <c r="Z270" s="13"/>
      <c r="AA270" s="13"/>
      <c r="AB270" s="13"/>
      <c r="AC270" s="13"/>
      <c r="AD270" s="13"/>
      <c r="AE270" s="13"/>
      <c r="AT270" s="258" t="s">
        <v>133</v>
      </c>
      <c r="AU270" s="258" t="s">
        <v>83</v>
      </c>
      <c r="AV270" s="13" t="s">
        <v>83</v>
      </c>
      <c r="AW270" s="13" t="s">
        <v>30</v>
      </c>
      <c r="AX270" s="13" t="s">
        <v>81</v>
      </c>
      <c r="AY270" s="258" t="s">
        <v>124</v>
      </c>
    </row>
    <row r="271" s="2" customFormat="1" ht="33" customHeight="1">
      <c r="A271" s="37"/>
      <c r="B271" s="38"/>
      <c r="C271" s="234" t="s">
        <v>459</v>
      </c>
      <c r="D271" s="234" t="s">
        <v>127</v>
      </c>
      <c r="E271" s="235" t="s">
        <v>460</v>
      </c>
      <c r="F271" s="236" t="s">
        <v>461</v>
      </c>
      <c r="G271" s="237" t="s">
        <v>304</v>
      </c>
      <c r="H271" s="238">
        <v>11</v>
      </c>
      <c r="I271" s="239"/>
      <c r="J271" s="240">
        <f>ROUND(I271*H271,2)</f>
        <v>0</v>
      </c>
      <c r="K271" s="236" t="s">
        <v>131</v>
      </c>
      <c r="L271" s="43"/>
      <c r="M271" s="241" t="s">
        <v>1</v>
      </c>
      <c r="N271" s="242" t="s">
        <v>38</v>
      </c>
      <c r="O271" s="90"/>
      <c r="P271" s="243">
        <f>O271*H271</f>
        <v>0</v>
      </c>
      <c r="Q271" s="243">
        <v>0</v>
      </c>
      <c r="R271" s="243">
        <f>Q271*H271</f>
        <v>0</v>
      </c>
      <c r="S271" s="243">
        <v>0</v>
      </c>
      <c r="T271" s="244">
        <f>S271*H271</f>
        <v>0</v>
      </c>
      <c r="U271" s="37"/>
      <c r="V271" s="37"/>
      <c r="W271" s="37"/>
      <c r="X271" s="37"/>
      <c r="Y271" s="37"/>
      <c r="Z271" s="37"/>
      <c r="AA271" s="37"/>
      <c r="AB271" s="37"/>
      <c r="AC271" s="37"/>
      <c r="AD271" s="37"/>
      <c r="AE271" s="37"/>
      <c r="AR271" s="245" t="s">
        <v>132</v>
      </c>
      <c r="AT271" s="245" t="s">
        <v>127</v>
      </c>
      <c r="AU271" s="245" t="s">
        <v>83</v>
      </c>
      <c r="AY271" s="16" t="s">
        <v>124</v>
      </c>
      <c r="BE271" s="246">
        <f>IF(N271="základní",J271,0)</f>
        <v>0</v>
      </c>
      <c r="BF271" s="246">
        <f>IF(N271="snížená",J271,0)</f>
        <v>0</v>
      </c>
      <c r="BG271" s="246">
        <f>IF(N271="zákl. přenesená",J271,0)</f>
        <v>0</v>
      </c>
      <c r="BH271" s="246">
        <f>IF(N271="sníž. přenesená",J271,0)</f>
        <v>0</v>
      </c>
      <c r="BI271" s="246">
        <f>IF(N271="nulová",J271,0)</f>
        <v>0</v>
      </c>
      <c r="BJ271" s="16" t="s">
        <v>81</v>
      </c>
      <c r="BK271" s="246">
        <f>ROUND(I271*H271,2)</f>
        <v>0</v>
      </c>
      <c r="BL271" s="16" t="s">
        <v>132</v>
      </c>
      <c r="BM271" s="245" t="s">
        <v>462</v>
      </c>
    </row>
    <row r="272" s="2" customFormat="1">
      <c r="A272" s="37"/>
      <c r="B272" s="38"/>
      <c r="C272" s="39"/>
      <c r="D272" s="249" t="s">
        <v>181</v>
      </c>
      <c r="E272" s="39"/>
      <c r="F272" s="273" t="s">
        <v>463</v>
      </c>
      <c r="G272" s="39"/>
      <c r="H272" s="39"/>
      <c r="I272" s="143"/>
      <c r="J272" s="39"/>
      <c r="K272" s="39"/>
      <c r="L272" s="43"/>
      <c r="M272" s="274"/>
      <c r="N272" s="275"/>
      <c r="O272" s="90"/>
      <c r="P272" s="90"/>
      <c r="Q272" s="90"/>
      <c r="R272" s="90"/>
      <c r="S272" s="90"/>
      <c r="T272" s="91"/>
      <c r="U272" s="37"/>
      <c r="V272" s="37"/>
      <c r="W272" s="37"/>
      <c r="X272" s="37"/>
      <c r="Y272" s="37"/>
      <c r="Z272" s="37"/>
      <c r="AA272" s="37"/>
      <c r="AB272" s="37"/>
      <c r="AC272" s="37"/>
      <c r="AD272" s="37"/>
      <c r="AE272" s="37"/>
      <c r="AT272" s="16" t="s">
        <v>181</v>
      </c>
      <c r="AU272" s="16" t="s">
        <v>83</v>
      </c>
    </row>
    <row r="273" s="2" customFormat="1" ht="21.75" customHeight="1">
      <c r="A273" s="37"/>
      <c r="B273" s="38"/>
      <c r="C273" s="234" t="s">
        <v>464</v>
      </c>
      <c r="D273" s="234" t="s">
        <v>127</v>
      </c>
      <c r="E273" s="235" t="s">
        <v>465</v>
      </c>
      <c r="F273" s="236" t="s">
        <v>466</v>
      </c>
      <c r="G273" s="237" t="s">
        <v>304</v>
      </c>
      <c r="H273" s="238">
        <v>11</v>
      </c>
      <c r="I273" s="239"/>
      <c r="J273" s="240">
        <f>ROUND(I273*H273,2)</f>
        <v>0</v>
      </c>
      <c r="K273" s="236" t="s">
        <v>131</v>
      </c>
      <c r="L273" s="43"/>
      <c r="M273" s="241" t="s">
        <v>1</v>
      </c>
      <c r="N273" s="242" t="s">
        <v>38</v>
      </c>
      <c r="O273" s="90"/>
      <c r="P273" s="243">
        <f>O273*H273</f>
        <v>0</v>
      </c>
      <c r="Q273" s="243">
        <v>0</v>
      </c>
      <c r="R273" s="243">
        <f>Q273*H273</f>
        <v>0</v>
      </c>
      <c r="S273" s="243">
        <v>0</v>
      </c>
      <c r="T273" s="244">
        <f>S273*H273</f>
        <v>0</v>
      </c>
      <c r="U273" s="37"/>
      <c r="V273" s="37"/>
      <c r="W273" s="37"/>
      <c r="X273" s="37"/>
      <c r="Y273" s="37"/>
      <c r="Z273" s="37"/>
      <c r="AA273" s="37"/>
      <c r="AB273" s="37"/>
      <c r="AC273" s="37"/>
      <c r="AD273" s="37"/>
      <c r="AE273" s="37"/>
      <c r="AR273" s="245" t="s">
        <v>132</v>
      </c>
      <c r="AT273" s="245" t="s">
        <v>127</v>
      </c>
      <c r="AU273" s="245" t="s">
        <v>83</v>
      </c>
      <c r="AY273" s="16" t="s">
        <v>124</v>
      </c>
      <c r="BE273" s="246">
        <f>IF(N273="základní",J273,0)</f>
        <v>0</v>
      </c>
      <c r="BF273" s="246">
        <f>IF(N273="snížená",J273,0)</f>
        <v>0</v>
      </c>
      <c r="BG273" s="246">
        <f>IF(N273="zákl. přenesená",J273,0)</f>
        <v>0</v>
      </c>
      <c r="BH273" s="246">
        <f>IF(N273="sníž. přenesená",J273,0)</f>
        <v>0</v>
      </c>
      <c r="BI273" s="246">
        <f>IF(N273="nulová",J273,0)</f>
        <v>0</v>
      </c>
      <c r="BJ273" s="16" t="s">
        <v>81</v>
      </c>
      <c r="BK273" s="246">
        <f>ROUND(I273*H273,2)</f>
        <v>0</v>
      </c>
      <c r="BL273" s="16" t="s">
        <v>132</v>
      </c>
      <c r="BM273" s="245" t="s">
        <v>467</v>
      </c>
    </row>
    <row r="274" s="2" customFormat="1">
      <c r="A274" s="37"/>
      <c r="B274" s="38"/>
      <c r="C274" s="39"/>
      <c r="D274" s="249" t="s">
        <v>181</v>
      </c>
      <c r="E274" s="39"/>
      <c r="F274" s="273" t="s">
        <v>468</v>
      </c>
      <c r="G274" s="39"/>
      <c r="H274" s="39"/>
      <c r="I274" s="143"/>
      <c r="J274" s="39"/>
      <c r="K274" s="39"/>
      <c r="L274" s="43"/>
      <c r="M274" s="274"/>
      <c r="N274" s="275"/>
      <c r="O274" s="90"/>
      <c r="P274" s="90"/>
      <c r="Q274" s="90"/>
      <c r="R274" s="90"/>
      <c r="S274" s="90"/>
      <c r="T274" s="91"/>
      <c r="U274" s="37"/>
      <c r="V274" s="37"/>
      <c r="W274" s="37"/>
      <c r="X274" s="37"/>
      <c r="Y274" s="37"/>
      <c r="Z274" s="37"/>
      <c r="AA274" s="37"/>
      <c r="AB274" s="37"/>
      <c r="AC274" s="37"/>
      <c r="AD274" s="37"/>
      <c r="AE274" s="37"/>
      <c r="AT274" s="16" t="s">
        <v>181</v>
      </c>
      <c r="AU274" s="16" t="s">
        <v>83</v>
      </c>
    </row>
    <row r="275" s="2" customFormat="1" ht="21.75" customHeight="1">
      <c r="A275" s="37"/>
      <c r="B275" s="38"/>
      <c r="C275" s="234" t="s">
        <v>469</v>
      </c>
      <c r="D275" s="234" t="s">
        <v>127</v>
      </c>
      <c r="E275" s="235" t="s">
        <v>470</v>
      </c>
      <c r="F275" s="236" t="s">
        <v>471</v>
      </c>
      <c r="G275" s="237" t="s">
        <v>205</v>
      </c>
      <c r="H275" s="238">
        <v>0.90000000000000002</v>
      </c>
      <c r="I275" s="239"/>
      <c r="J275" s="240">
        <f>ROUND(I275*H275,2)</f>
        <v>0</v>
      </c>
      <c r="K275" s="236" t="s">
        <v>131</v>
      </c>
      <c r="L275" s="43"/>
      <c r="M275" s="241" t="s">
        <v>1</v>
      </c>
      <c r="N275" s="242" t="s">
        <v>38</v>
      </c>
      <c r="O275" s="90"/>
      <c r="P275" s="243">
        <f>O275*H275</f>
        <v>0</v>
      </c>
      <c r="Q275" s="243">
        <v>0.12171</v>
      </c>
      <c r="R275" s="243">
        <f>Q275*H275</f>
        <v>0.109539</v>
      </c>
      <c r="S275" s="243">
        <v>2.3999999999999999</v>
      </c>
      <c r="T275" s="244">
        <f>S275*H275</f>
        <v>2.1600000000000001</v>
      </c>
      <c r="U275" s="37"/>
      <c r="V275" s="37"/>
      <c r="W275" s="37"/>
      <c r="X275" s="37"/>
      <c r="Y275" s="37"/>
      <c r="Z275" s="37"/>
      <c r="AA275" s="37"/>
      <c r="AB275" s="37"/>
      <c r="AC275" s="37"/>
      <c r="AD275" s="37"/>
      <c r="AE275" s="37"/>
      <c r="AR275" s="245" t="s">
        <v>132</v>
      </c>
      <c r="AT275" s="245" t="s">
        <v>127</v>
      </c>
      <c r="AU275" s="245" t="s">
        <v>83</v>
      </c>
      <c r="AY275" s="16" t="s">
        <v>124</v>
      </c>
      <c r="BE275" s="246">
        <f>IF(N275="základní",J275,0)</f>
        <v>0</v>
      </c>
      <c r="BF275" s="246">
        <f>IF(N275="snížená",J275,0)</f>
        <v>0</v>
      </c>
      <c r="BG275" s="246">
        <f>IF(N275="zákl. přenesená",J275,0)</f>
        <v>0</v>
      </c>
      <c r="BH275" s="246">
        <f>IF(N275="sníž. přenesená",J275,0)</f>
        <v>0</v>
      </c>
      <c r="BI275" s="246">
        <f>IF(N275="nulová",J275,0)</f>
        <v>0</v>
      </c>
      <c r="BJ275" s="16" t="s">
        <v>81</v>
      </c>
      <c r="BK275" s="246">
        <f>ROUND(I275*H275,2)</f>
        <v>0</v>
      </c>
      <c r="BL275" s="16" t="s">
        <v>132</v>
      </c>
      <c r="BM275" s="245" t="s">
        <v>472</v>
      </c>
    </row>
    <row r="276" s="2" customFormat="1">
      <c r="A276" s="37"/>
      <c r="B276" s="38"/>
      <c r="C276" s="39"/>
      <c r="D276" s="249" t="s">
        <v>181</v>
      </c>
      <c r="E276" s="39"/>
      <c r="F276" s="273" t="s">
        <v>473</v>
      </c>
      <c r="G276" s="39"/>
      <c r="H276" s="39"/>
      <c r="I276" s="143"/>
      <c r="J276" s="39"/>
      <c r="K276" s="39"/>
      <c r="L276" s="43"/>
      <c r="M276" s="274"/>
      <c r="N276" s="275"/>
      <c r="O276" s="90"/>
      <c r="P276" s="90"/>
      <c r="Q276" s="90"/>
      <c r="R276" s="90"/>
      <c r="S276" s="90"/>
      <c r="T276" s="91"/>
      <c r="U276" s="37"/>
      <c r="V276" s="37"/>
      <c r="W276" s="37"/>
      <c r="X276" s="37"/>
      <c r="Y276" s="37"/>
      <c r="Z276" s="37"/>
      <c r="AA276" s="37"/>
      <c r="AB276" s="37"/>
      <c r="AC276" s="37"/>
      <c r="AD276" s="37"/>
      <c r="AE276" s="37"/>
      <c r="AT276" s="16" t="s">
        <v>181</v>
      </c>
      <c r="AU276" s="16" t="s">
        <v>83</v>
      </c>
    </row>
    <row r="277" s="13" customFormat="1">
      <c r="A277" s="13"/>
      <c r="B277" s="247"/>
      <c r="C277" s="248"/>
      <c r="D277" s="249" t="s">
        <v>133</v>
      </c>
      <c r="E277" s="250" t="s">
        <v>1</v>
      </c>
      <c r="F277" s="251" t="s">
        <v>474</v>
      </c>
      <c r="G277" s="248"/>
      <c r="H277" s="252">
        <v>0.90000000000000002</v>
      </c>
      <c r="I277" s="253"/>
      <c r="J277" s="248"/>
      <c r="K277" s="248"/>
      <c r="L277" s="254"/>
      <c r="M277" s="255"/>
      <c r="N277" s="256"/>
      <c r="O277" s="256"/>
      <c r="P277" s="256"/>
      <c r="Q277" s="256"/>
      <c r="R277" s="256"/>
      <c r="S277" s="256"/>
      <c r="T277" s="257"/>
      <c r="U277" s="13"/>
      <c r="V277" s="13"/>
      <c r="W277" s="13"/>
      <c r="X277" s="13"/>
      <c r="Y277" s="13"/>
      <c r="Z277" s="13"/>
      <c r="AA277" s="13"/>
      <c r="AB277" s="13"/>
      <c r="AC277" s="13"/>
      <c r="AD277" s="13"/>
      <c r="AE277" s="13"/>
      <c r="AT277" s="258" t="s">
        <v>133</v>
      </c>
      <c r="AU277" s="258" t="s">
        <v>83</v>
      </c>
      <c r="AV277" s="13" t="s">
        <v>83</v>
      </c>
      <c r="AW277" s="13" t="s">
        <v>30</v>
      </c>
      <c r="AX277" s="13" t="s">
        <v>81</v>
      </c>
      <c r="AY277" s="258" t="s">
        <v>124</v>
      </c>
    </row>
    <row r="278" s="12" customFormat="1" ht="22.8" customHeight="1">
      <c r="A278" s="12"/>
      <c r="B278" s="218"/>
      <c r="C278" s="219"/>
      <c r="D278" s="220" t="s">
        <v>72</v>
      </c>
      <c r="E278" s="232" t="s">
        <v>475</v>
      </c>
      <c r="F278" s="232" t="s">
        <v>476</v>
      </c>
      <c r="G278" s="219"/>
      <c r="H278" s="219"/>
      <c r="I278" s="222"/>
      <c r="J278" s="233">
        <f>BK278</f>
        <v>0</v>
      </c>
      <c r="K278" s="219"/>
      <c r="L278" s="224"/>
      <c r="M278" s="225"/>
      <c r="N278" s="226"/>
      <c r="O278" s="226"/>
      <c r="P278" s="227">
        <f>SUM(P279:P295)</f>
        <v>0</v>
      </c>
      <c r="Q278" s="226"/>
      <c r="R278" s="227">
        <f>SUM(R279:R295)</f>
        <v>0</v>
      </c>
      <c r="S278" s="226"/>
      <c r="T278" s="228">
        <f>SUM(T279:T295)</f>
        <v>0</v>
      </c>
      <c r="U278" s="12"/>
      <c r="V278" s="12"/>
      <c r="W278" s="12"/>
      <c r="X278" s="12"/>
      <c r="Y278" s="12"/>
      <c r="Z278" s="12"/>
      <c r="AA278" s="12"/>
      <c r="AB278" s="12"/>
      <c r="AC278" s="12"/>
      <c r="AD278" s="12"/>
      <c r="AE278" s="12"/>
      <c r="AR278" s="229" t="s">
        <v>81</v>
      </c>
      <c r="AT278" s="230" t="s">
        <v>72</v>
      </c>
      <c r="AU278" s="230" t="s">
        <v>81</v>
      </c>
      <c r="AY278" s="229" t="s">
        <v>124</v>
      </c>
      <c r="BK278" s="231">
        <f>SUM(BK279:BK295)</f>
        <v>0</v>
      </c>
    </row>
    <row r="279" s="2" customFormat="1" ht="33" customHeight="1">
      <c r="A279" s="37"/>
      <c r="B279" s="38"/>
      <c r="C279" s="234" t="s">
        <v>477</v>
      </c>
      <c r="D279" s="234" t="s">
        <v>127</v>
      </c>
      <c r="E279" s="235" t="s">
        <v>478</v>
      </c>
      <c r="F279" s="236" t="s">
        <v>479</v>
      </c>
      <c r="G279" s="237" t="s">
        <v>243</v>
      </c>
      <c r="H279" s="238">
        <v>510.14999999999998</v>
      </c>
      <c r="I279" s="239"/>
      <c r="J279" s="240">
        <f>ROUND(I279*H279,2)</f>
        <v>0</v>
      </c>
      <c r="K279" s="236" t="s">
        <v>131</v>
      </c>
      <c r="L279" s="43"/>
      <c r="M279" s="241" t="s">
        <v>1</v>
      </c>
      <c r="N279" s="242" t="s">
        <v>38</v>
      </c>
      <c r="O279" s="90"/>
      <c r="P279" s="243">
        <f>O279*H279</f>
        <v>0</v>
      </c>
      <c r="Q279" s="243">
        <v>0</v>
      </c>
      <c r="R279" s="243">
        <f>Q279*H279</f>
        <v>0</v>
      </c>
      <c r="S279" s="243">
        <v>0</v>
      </c>
      <c r="T279" s="244">
        <f>S279*H279</f>
        <v>0</v>
      </c>
      <c r="U279" s="37"/>
      <c r="V279" s="37"/>
      <c r="W279" s="37"/>
      <c r="X279" s="37"/>
      <c r="Y279" s="37"/>
      <c r="Z279" s="37"/>
      <c r="AA279" s="37"/>
      <c r="AB279" s="37"/>
      <c r="AC279" s="37"/>
      <c r="AD279" s="37"/>
      <c r="AE279" s="37"/>
      <c r="AR279" s="245" t="s">
        <v>132</v>
      </c>
      <c r="AT279" s="245" t="s">
        <v>127</v>
      </c>
      <c r="AU279" s="245" t="s">
        <v>83</v>
      </c>
      <c r="AY279" s="16" t="s">
        <v>124</v>
      </c>
      <c r="BE279" s="246">
        <f>IF(N279="základní",J279,0)</f>
        <v>0</v>
      </c>
      <c r="BF279" s="246">
        <f>IF(N279="snížená",J279,0)</f>
        <v>0</v>
      </c>
      <c r="BG279" s="246">
        <f>IF(N279="zákl. přenesená",J279,0)</f>
        <v>0</v>
      </c>
      <c r="BH279" s="246">
        <f>IF(N279="sníž. přenesená",J279,0)</f>
        <v>0</v>
      </c>
      <c r="BI279" s="246">
        <f>IF(N279="nulová",J279,0)</f>
        <v>0</v>
      </c>
      <c r="BJ279" s="16" t="s">
        <v>81</v>
      </c>
      <c r="BK279" s="246">
        <f>ROUND(I279*H279,2)</f>
        <v>0</v>
      </c>
      <c r="BL279" s="16" t="s">
        <v>132</v>
      </c>
      <c r="BM279" s="245" t="s">
        <v>480</v>
      </c>
    </row>
    <row r="280" s="2" customFormat="1">
      <c r="A280" s="37"/>
      <c r="B280" s="38"/>
      <c r="C280" s="39"/>
      <c r="D280" s="249" t="s">
        <v>181</v>
      </c>
      <c r="E280" s="39"/>
      <c r="F280" s="273" t="s">
        <v>481</v>
      </c>
      <c r="G280" s="39"/>
      <c r="H280" s="39"/>
      <c r="I280" s="143"/>
      <c r="J280" s="39"/>
      <c r="K280" s="39"/>
      <c r="L280" s="43"/>
      <c r="M280" s="274"/>
      <c r="N280" s="275"/>
      <c r="O280" s="90"/>
      <c r="P280" s="90"/>
      <c r="Q280" s="90"/>
      <c r="R280" s="90"/>
      <c r="S280" s="90"/>
      <c r="T280" s="91"/>
      <c r="U280" s="37"/>
      <c r="V280" s="37"/>
      <c r="W280" s="37"/>
      <c r="X280" s="37"/>
      <c r="Y280" s="37"/>
      <c r="Z280" s="37"/>
      <c r="AA280" s="37"/>
      <c r="AB280" s="37"/>
      <c r="AC280" s="37"/>
      <c r="AD280" s="37"/>
      <c r="AE280" s="37"/>
      <c r="AT280" s="16" t="s">
        <v>181</v>
      </c>
      <c r="AU280" s="16" t="s">
        <v>83</v>
      </c>
    </row>
    <row r="281" s="13" customFormat="1">
      <c r="A281" s="13"/>
      <c r="B281" s="247"/>
      <c r="C281" s="248"/>
      <c r="D281" s="249" t="s">
        <v>133</v>
      </c>
      <c r="E281" s="250" t="s">
        <v>1</v>
      </c>
      <c r="F281" s="251" t="s">
        <v>482</v>
      </c>
      <c r="G281" s="248"/>
      <c r="H281" s="252">
        <v>510.14999999999998</v>
      </c>
      <c r="I281" s="253"/>
      <c r="J281" s="248"/>
      <c r="K281" s="248"/>
      <c r="L281" s="254"/>
      <c r="M281" s="255"/>
      <c r="N281" s="256"/>
      <c r="O281" s="256"/>
      <c r="P281" s="256"/>
      <c r="Q281" s="256"/>
      <c r="R281" s="256"/>
      <c r="S281" s="256"/>
      <c r="T281" s="257"/>
      <c r="U281" s="13"/>
      <c r="V281" s="13"/>
      <c r="W281" s="13"/>
      <c r="X281" s="13"/>
      <c r="Y281" s="13"/>
      <c r="Z281" s="13"/>
      <c r="AA281" s="13"/>
      <c r="AB281" s="13"/>
      <c r="AC281" s="13"/>
      <c r="AD281" s="13"/>
      <c r="AE281" s="13"/>
      <c r="AT281" s="258" t="s">
        <v>133</v>
      </c>
      <c r="AU281" s="258" t="s">
        <v>83</v>
      </c>
      <c r="AV281" s="13" t="s">
        <v>83</v>
      </c>
      <c r="AW281" s="13" t="s">
        <v>30</v>
      </c>
      <c r="AX281" s="13" t="s">
        <v>73</v>
      </c>
      <c r="AY281" s="258" t="s">
        <v>124</v>
      </c>
    </row>
    <row r="282" s="14" customFormat="1">
      <c r="A282" s="14"/>
      <c r="B282" s="259"/>
      <c r="C282" s="260"/>
      <c r="D282" s="249" t="s">
        <v>133</v>
      </c>
      <c r="E282" s="261" t="s">
        <v>1</v>
      </c>
      <c r="F282" s="262" t="s">
        <v>135</v>
      </c>
      <c r="G282" s="260"/>
      <c r="H282" s="263">
        <v>510.14999999999998</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133</v>
      </c>
      <c r="AU282" s="269" t="s">
        <v>83</v>
      </c>
      <c r="AV282" s="14" t="s">
        <v>132</v>
      </c>
      <c r="AW282" s="14" t="s">
        <v>30</v>
      </c>
      <c r="AX282" s="14" t="s">
        <v>81</v>
      </c>
      <c r="AY282" s="269" t="s">
        <v>124</v>
      </c>
    </row>
    <row r="283" s="2" customFormat="1" ht="33" customHeight="1">
      <c r="A283" s="37"/>
      <c r="B283" s="38"/>
      <c r="C283" s="234" t="s">
        <v>483</v>
      </c>
      <c r="D283" s="234" t="s">
        <v>127</v>
      </c>
      <c r="E283" s="235" t="s">
        <v>484</v>
      </c>
      <c r="F283" s="236" t="s">
        <v>485</v>
      </c>
      <c r="G283" s="237" t="s">
        <v>243</v>
      </c>
      <c r="H283" s="238">
        <v>7142.1000000000004</v>
      </c>
      <c r="I283" s="239"/>
      <c r="J283" s="240">
        <f>ROUND(I283*H283,2)</f>
        <v>0</v>
      </c>
      <c r="K283" s="236" t="s">
        <v>131</v>
      </c>
      <c r="L283" s="43"/>
      <c r="M283" s="241" t="s">
        <v>1</v>
      </c>
      <c r="N283" s="242" t="s">
        <v>38</v>
      </c>
      <c r="O283" s="90"/>
      <c r="P283" s="243">
        <f>O283*H283</f>
        <v>0</v>
      </c>
      <c r="Q283" s="243">
        <v>0</v>
      </c>
      <c r="R283" s="243">
        <f>Q283*H283</f>
        <v>0</v>
      </c>
      <c r="S283" s="243">
        <v>0</v>
      </c>
      <c r="T283" s="244">
        <f>S283*H283</f>
        <v>0</v>
      </c>
      <c r="U283" s="37"/>
      <c r="V283" s="37"/>
      <c r="W283" s="37"/>
      <c r="X283" s="37"/>
      <c r="Y283" s="37"/>
      <c r="Z283" s="37"/>
      <c r="AA283" s="37"/>
      <c r="AB283" s="37"/>
      <c r="AC283" s="37"/>
      <c r="AD283" s="37"/>
      <c r="AE283" s="37"/>
      <c r="AR283" s="245" t="s">
        <v>132</v>
      </c>
      <c r="AT283" s="245" t="s">
        <v>127</v>
      </c>
      <c r="AU283" s="245" t="s">
        <v>83</v>
      </c>
      <c r="AY283" s="16" t="s">
        <v>124</v>
      </c>
      <c r="BE283" s="246">
        <f>IF(N283="základní",J283,0)</f>
        <v>0</v>
      </c>
      <c r="BF283" s="246">
        <f>IF(N283="snížená",J283,0)</f>
        <v>0</v>
      </c>
      <c r="BG283" s="246">
        <f>IF(N283="zákl. přenesená",J283,0)</f>
        <v>0</v>
      </c>
      <c r="BH283" s="246">
        <f>IF(N283="sníž. přenesená",J283,0)</f>
        <v>0</v>
      </c>
      <c r="BI283" s="246">
        <f>IF(N283="nulová",J283,0)</f>
        <v>0</v>
      </c>
      <c r="BJ283" s="16" t="s">
        <v>81</v>
      </c>
      <c r="BK283" s="246">
        <f>ROUND(I283*H283,2)</f>
        <v>0</v>
      </c>
      <c r="BL283" s="16" t="s">
        <v>132</v>
      </c>
      <c r="BM283" s="245" t="s">
        <v>486</v>
      </c>
    </row>
    <row r="284" s="2" customFormat="1">
      <c r="A284" s="37"/>
      <c r="B284" s="38"/>
      <c r="C284" s="39"/>
      <c r="D284" s="249" t="s">
        <v>181</v>
      </c>
      <c r="E284" s="39"/>
      <c r="F284" s="273" t="s">
        <v>481</v>
      </c>
      <c r="G284" s="39"/>
      <c r="H284" s="39"/>
      <c r="I284" s="143"/>
      <c r="J284" s="39"/>
      <c r="K284" s="39"/>
      <c r="L284" s="43"/>
      <c r="M284" s="274"/>
      <c r="N284" s="275"/>
      <c r="O284" s="90"/>
      <c r="P284" s="90"/>
      <c r="Q284" s="90"/>
      <c r="R284" s="90"/>
      <c r="S284" s="90"/>
      <c r="T284" s="91"/>
      <c r="U284" s="37"/>
      <c r="V284" s="37"/>
      <c r="W284" s="37"/>
      <c r="X284" s="37"/>
      <c r="Y284" s="37"/>
      <c r="Z284" s="37"/>
      <c r="AA284" s="37"/>
      <c r="AB284" s="37"/>
      <c r="AC284" s="37"/>
      <c r="AD284" s="37"/>
      <c r="AE284" s="37"/>
      <c r="AT284" s="16" t="s">
        <v>181</v>
      </c>
      <c r="AU284" s="16" t="s">
        <v>83</v>
      </c>
    </row>
    <row r="285" s="13" customFormat="1">
      <c r="A285" s="13"/>
      <c r="B285" s="247"/>
      <c r="C285" s="248"/>
      <c r="D285" s="249" t="s">
        <v>133</v>
      </c>
      <c r="E285" s="250" t="s">
        <v>1</v>
      </c>
      <c r="F285" s="251" t="s">
        <v>487</v>
      </c>
      <c r="G285" s="248"/>
      <c r="H285" s="252">
        <v>7142.1000000000004</v>
      </c>
      <c r="I285" s="253"/>
      <c r="J285" s="248"/>
      <c r="K285" s="248"/>
      <c r="L285" s="254"/>
      <c r="M285" s="255"/>
      <c r="N285" s="256"/>
      <c r="O285" s="256"/>
      <c r="P285" s="256"/>
      <c r="Q285" s="256"/>
      <c r="R285" s="256"/>
      <c r="S285" s="256"/>
      <c r="T285" s="257"/>
      <c r="U285" s="13"/>
      <c r="V285" s="13"/>
      <c r="W285" s="13"/>
      <c r="X285" s="13"/>
      <c r="Y285" s="13"/>
      <c r="Z285" s="13"/>
      <c r="AA285" s="13"/>
      <c r="AB285" s="13"/>
      <c r="AC285" s="13"/>
      <c r="AD285" s="13"/>
      <c r="AE285" s="13"/>
      <c r="AT285" s="258" t="s">
        <v>133</v>
      </c>
      <c r="AU285" s="258" t="s">
        <v>83</v>
      </c>
      <c r="AV285" s="13" t="s">
        <v>83</v>
      </c>
      <c r="AW285" s="13" t="s">
        <v>30</v>
      </c>
      <c r="AX285" s="13" t="s">
        <v>81</v>
      </c>
      <c r="AY285" s="258" t="s">
        <v>124</v>
      </c>
    </row>
    <row r="286" s="2" customFormat="1" ht="33" customHeight="1">
      <c r="A286" s="37"/>
      <c r="B286" s="38"/>
      <c r="C286" s="234" t="s">
        <v>488</v>
      </c>
      <c r="D286" s="234" t="s">
        <v>127</v>
      </c>
      <c r="E286" s="235" t="s">
        <v>489</v>
      </c>
      <c r="F286" s="236" t="s">
        <v>490</v>
      </c>
      <c r="G286" s="237" t="s">
        <v>243</v>
      </c>
      <c r="H286" s="238">
        <v>2.1600000000000001</v>
      </c>
      <c r="I286" s="239"/>
      <c r="J286" s="240">
        <f>ROUND(I286*H286,2)</f>
        <v>0</v>
      </c>
      <c r="K286" s="236" t="s">
        <v>131</v>
      </c>
      <c r="L286" s="43"/>
      <c r="M286" s="241" t="s">
        <v>1</v>
      </c>
      <c r="N286" s="242" t="s">
        <v>38</v>
      </c>
      <c r="O286" s="90"/>
      <c r="P286" s="243">
        <f>O286*H286</f>
        <v>0</v>
      </c>
      <c r="Q286" s="243">
        <v>0</v>
      </c>
      <c r="R286" s="243">
        <f>Q286*H286</f>
        <v>0</v>
      </c>
      <c r="S286" s="243">
        <v>0</v>
      </c>
      <c r="T286" s="244">
        <f>S286*H286</f>
        <v>0</v>
      </c>
      <c r="U286" s="37"/>
      <c r="V286" s="37"/>
      <c r="W286" s="37"/>
      <c r="X286" s="37"/>
      <c r="Y286" s="37"/>
      <c r="Z286" s="37"/>
      <c r="AA286" s="37"/>
      <c r="AB286" s="37"/>
      <c r="AC286" s="37"/>
      <c r="AD286" s="37"/>
      <c r="AE286" s="37"/>
      <c r="AR286" s="245" t="s">
        <v>132</v>
      </c>
      <c r="AT286" s="245" t="s">
        <v>127</v>
      </c>
      <c r="AU286" s="245" t="s">
        <v>83</v>
      </c>
      <c r="AY286" s="16" t="s">
        <v>124</v>
      </c>
      <c r="BE286" s="246">
        <f>IF(N286="základní",J286,0)</f>
        <v>0</v>
      </c>
      <c r="BF286" s="246">
        <f>IF(N286="snížená",J286,0)</f>
        <v>0</v>
      </c>
      <c r="BG286" s="246">
        <f>IF(N286="zákl. přenesená",J286,0)</f>
        <v>0</v>
      </c>
      <c r="BH286" s="246">
        <f>IF(N286="sníž. přenesená",J286,0)</f>
        <v>0</v>
      </c>
      <c r="BI286" s="246">
        <f>IF(N286="nulová",J286,0)</f>
        <v>0</v>
      </c>
      <c r="BJ286" s="16" t="s">
        <v>81</v>
      </c>
      <c r="BK286" s="246">
        <f>ROUND(I286*H286,2)</f>
        <v>0</v>
      </c>
      <c r="BL286" s="16" t="s">
        <v>132</v>
      </c>
      <c r="BM286" s="245" t="s">
        <v>491</v>
      </c>
    </row>
    <row r="287" s="2" customFormat="1">
      <c r="A287" s="37"/>
      <c r="B287" s="38"/>
      <c r="C287" s="39"/>
      <c r="D287" s="249" t="s">
        <v>181</v>
      </c>
      <c r="E287" s="39"/>
      <c r="F287" s="273" t="s">
        <v>481</v>
      </c>
      <c r="G287" s="39"/>
      <c r="H287" s="39"/>
      <c r="I287" s="143"/>
      <c r="J287" s="39"/>
      <c r="K287" s="39"/>
      <c r="L287" s="43"/>
      <c r="M287" s="274"/>
      <c r="N287" s="275"/>
      <c r="O287" s="90"/>
      <c r="P287" s="90"/>
      <c r="Q287" s="90"/>
      <c r="R287" s="90"/>
      <c r="S287" s="90"/>
      <c r="T287" s="91"/>
      <c r="U287" s="37"/>
      <c r="V287" s="37"/>
      <c r="W287" s="37"/>
      <c r="X287" s="37"/>
      <c r="Y287" s="37"/>
      <c r="Z287" s="37"/>
      <c r="AA287" s="37"/>
      <c r="AB287" s="37"/>
      <c r="AC287" s="37"/>
      <c r="AD287" s="37"/>
      <c r="AE287" s="37"/>
      <c r="AT287" s="16" t="s">
        <v>181</v>
      </c>
      <c r="AU287" s="16" t="s">
        <v>83</v>
      </c>
    </row>
    <row r="288" s="13" customFormat="1">
      <c r="A288" s="13"/>
      <c r="B288" s="247"/>
      <c r="C288" s="248"/>
      <c r="D288" s="249" t="s">
        <v>133</v>
      </c>
      <c r="E288" s="250" t="s">
        <v>1</v>
      </c>
      <c r="F288" s="251" t="s">
        <v>492</v>
      </c>
      <c r="G288" s="248"/>
      <c r="H288" s="252">
        <v>2.1600000000000001</v>
      </c>
      <c r="I288" s="253"/>
      <c r="J288" s="248"/>
      <c r="K288" s="248"/>
      <c r="L288" s="254"/>
      <c r="M288" s="255"/>
      <c r="N288" s="256"/>
      <c r="O288" s="256"/>
      <c r="P288" s="256"/>
      <c r="Q288" s="256"/>
      <c r="R288" s="256"/>
      <c r="S288" s="256"/>
      <c r="T288" s="257"/>
      <c r="U288" s="13"/>
      <c r="V288" s="13"/>
      <c r="W288" s="13"/>
      <c r="X288" s="13"/>
      <c r="Y288" s="13"/>
      <c r="Z288" s="13"/>
      <c r="AA288" s="13"/>
      <c r="AB288" s="13"/>
      <c r="AC288" s="13"/>
      <c r="AD288" s="13"/>
      <c r="AE288" s="13"/>
      <c r="AT288" s="258" t="s">
        <v>133</v>
      </c>
      <c r="AU288" s="258" t="s">
        <v>83</v>
      </c>
      <c r="AV288" s="13" t="s">
        <v>83</v>
      </c>
      <c r="AW288" s="13" t="s">
        <v>30</v>
      </c>
      <c r="AX288" s="13" t="s">
        <v>81</v>
      </c>
      <c r="AY288" s="258" t="s">
        <v>124</v>
      </c>
    </row>
    <row r="289" s="2" customFormat="1" ht="33" customHeight="1">
      <c r="A289" s="37"/>
      <c r="B289" s="38"/>
      <c r="C289" s="234" t="s">
        <v>493</v>
      </c>
      <c r="D289" s="234" t="s">
        <v>127</v>
      </c>
      <c r="E289" s="235" t="s">
        <v>494</v>
      </c>
      <c r="F289" s="236" t="s">
        <v>485</v>
      </c>
      <c r="G289" s="237" t="s">
        <v>243</v>
      </c>
      <c r="H289" s="238">
        <v>30.239999999999998</v>
      </c>
      <c r="I289" s="239"/>
      <c r="J289" s="240">
        <f>ROUND(I289*H289,2)</f>
        <v>0</v>
      </c>
      <c r="K289" s="236" t="s">
        <v>131</v>
      </c>
      <c r="L289" s="43"/>
      <c r="M289" s="241" t="s">
        <v>1</v>
      </c>
      <c r="N289" s="242" t="s">
        <v>38</v>
      </c>
      <c r="O289" s="90"/>
      <c r="P289" s="243">
        <f>O289*H289</f>
        <v>0</v>
      </c>
      <c r="Q289" s="243">
        <v>0</v>
      </c>
      <c r="R289" s="243">
        <f>Q289*H289</f>
        <v>0</v>
      </c>
      <c r="S289" s="243">
        <v>0</v>
      </c>
      <c r="T289" s="244">
        <f>S289*H289</f>
        <v>0</v>
      </c>
      <c r="U289" s="37"/>
      <c r="V289" s="37"/>
      <c r="W289" s="37"/>
      <c r="X289" s="37"/>
      <c r="Y289" s="37"/>
      <c r="Z289" s="37"/>
      <c r="AA289" s="37"/>
      <c r="AB289" s="37"/>
      <c r="AC289" s="37"/>
      <c r="AD289" s="37"/>
      <c r="AE289" s="37"/>
      <c r="AR289" s="245" t="s">
        <v>132</v>
      </c>
      <c r="AT289" s="245" t="s">
        <v>127</v>
      </c>
      <c r="AU289" s="245" t="s">
        <v>83</v>
      </c>
      <c r="AY289" s="16" t="s">
        <v>124</v>
      </c>
      <c r="BE289" s="246">
        <f>IF(N289="základní",J289,0)</f>
        <v>0</v>
      </c>
      <c r="BF289" s="246">
        <f>IF(N289="snížená",J289,0)</f>
        <v>0</v>
      </c>
      <c r="BG289" s="246">
        <f>IF(N289="zákl. přenesená",J289,0)</f>
        <v>0</v>
      </c>
      <c r="BH289" s="246">
        <f>IF(N289="sníž. přenesená",J289,0)</f>
        <v>0</v>
      </c>
      <c r="BI289" s="246">
        <f>IF(N289="nulová",J289,0)</f>
        <v>0</v>
      </c>
      <c r="BJ289" s="16" t="s">
        <v>81</v>
      </c>
      <c r="BK289" s="246">
        <f>ROUND(I289*H289,2)</f>
        <v>0</v>
      </c>
      <c r="BL289" s="16" t="s">
        <v>132</v>
      </c>
      <c r="BM289" s="245" t="s">
        <v>495</v>
      </c>
    </row>
    <row r="290" s="2" customFormat="1">
      <c r="A290" s="37"/>
      <c r="B290" s="38"/>
      <c r="C290" s="39"/>
      <c r="D290" s="249" t="s">
        <v>181</v>
      </c>
      <c r="E290" s="39"/>
      <c r="F290" s="273" t="s">
        <v>481</v>
      </c>
      <c r="G290" s="39"/>
      <c r="H290" s="39"/>
      <c r="I290" s="143"/>
      <c r="J290" s="39"/>
      <c r="K290" s="39"/>
      <c r="L290" s="43"/>
      <c r="M290" s="274"/>
      <c r="N290" s="275"/>
      <c r="O290" s="90"/>
      <c r="P290" s="90"/>
      <c r="Q290" s="90"/>
      <c r="R290" s="90"/>
      <c r="S290" s="90"/>
      <c r="T290" s="91"/>
      <c r="U290" s="37"/>
      <c r="V290" s="37"/>
      <c r="W290" s="37"/>
      <c r="X290" s="37"/>
      <c r="Y290" s="37"/>
      <c r="Z290" s="37"/>
      <c r="AA290" s="37"/>
      <c r="AB290" s="37"/>
      <c r="AC290" s="37"/>
      <c r="AD290" s="37"/>
      <c r="AE290" s="37"/>
      <c r="AT290" s="16" t="s">
        <v>181</v>
      </c>
      <c r="AU290" s="16" t="s">
        <v>83</v>
      </c>
    </row>
    <row r="291" s="13" customFormat="1">
      <c r="A291" s="13"/>
      <c r="B291" s="247"/>
      <c r="C291" s="248"/>
      <c r="D291" s="249" t="s">
        <v>133</v>
      </c>
      <c r="E291" s="250" t="s">
        <v>1</v>
      </c>
      <c r="F291" s="251" t="s">
        <v>496</v>
      </c>
      <c r="G291" s="248"/>
      <c r="H291" s="252">
        <v>30.239999999999998</v>
      </c>
      <c r="I291" s="253"/>
      <c r="J291" s="248"/>
      <c r="K291" s="248"/>
      <c r="L291" s="254"/>
      <c r="M291" s="255"/>
      <c r="N291" s="256"/>
      <c r="O291" s="256"/>
      <c r="P291" s="256"/>
      <c r="Q291" s="256"/>
      <c r="R291" s="256"/>
      <c r="S291" s="256"/>
      <c r="T291" s="257"/>
      <c r="U291" s="13"/>
      <c r="V291" s="13"/>
      <c r="W291" s="13"/>
      <c r="X291" s="13"/>
      <c r="Y291" s="13"/>
      <c r="Z291" s="13"/>
      <c r="AA291" s="13"/>
      <c r="AB291" s="13"/>
      <c r="AC291" s="13"/>
      <c r="AD291" s="13"/>
      <c r="AE291" s="13"/>
      <c r="AT291" s="258" t="s">
        <v>133</v>
      </c>
      <c r="AU291" s="258" t="s">
        <v>83</v>
      </c>
      <c r="AV291" s="13" t="s">
        <v>83</v>
      </c>
      <c r="AW291" s="13" t="s">
        <v>30</v>
      </c>
      <c r="AX291" s="13" t="s">
        <v>81</v>
      </c>
      <c r="AY291" s="258" t="s">
        <v>124</v>
      </c>
    </row>
    <row r="292" s="2" customFormat="1" ht="33" customHeight="1">
      <c r="A292" s="37"/>
      <c r="B292" s="38"/>
      <c r="C292" s="234" t="s">
        <v>497</v>
      </c>
      <c r="D292" s="234" t="s">
        <v>127</v>
      </c>
      <c r="E292" s="235" t="s">
        <v>498</v>
      </c>
      <c r="F292" s="236" t="s">
        <v>499</v>
      </c>
      <c r="G292" s="237" t="s">
        <v>243</v>
      </c>
      <c r="H292" s="238">
        <v>2.1600000000000001</v>
      </c>
      <c r="I292" s="239"/>
      <c r="J292" s="240">
        <f>ROUND(I292*H292,2)</f>
        <v>0</v>
      </c>
      <c r="K292" s="236" t="s">
        <v>131</v>
      </c>
      <c r="L292" s="43"/>
      <c r="M292" s="241" t="s">
        <v>1</v>
      </c>
      <c r="N292" s="242" t="s">
        <v>38</v>
      </c>
      <c r="O292" s="90"/>
      <c r="P292" s="243">
        <f>O292*H292</f>
        <v>0</v>
      </c>
      <c r="Q292" s="243">
        <v>0</v>
      </c>
      <c r="R292" s="243">
        <f>Q292*H292</f>
        <v>0</v>
      </c>
      <c r="S292" s="243">
        <v>0</v>
      </c>
      <c r="T292" s="244">
        <f>S292*H292</f>
        <v>0</v>
      </c>
      <c r="U292" s="37"/>
      <c r="V292" s="37"/>
      <c r="W292" s="37"/>
      <c r="X292" s="37"/>
      <c r="Y292" s="37"/>
      <c r="Z292" s="37"/>
      <c r="AA292" s="37"/>
      <c r="AB292" s="37"/>
      <c r="AC292" s="37"/>
      <c r="AD292" s="37"/>
      <c r="AE292" s="37"/>
      <c r="AR292" s="245" t="s">
        <v>132</v>
      </c>
      <c r="AT292" s="245" t="s">
        <v>127</v>
      </c>
      <c r="AU292" s="245" t="s">
        <v>83</v>
      </c>
      <c r="AY292" s="16" t="s">
        <v>124</v>
      </c>
      <c r="BE292" s="246">
        <f>IF(N292="základní",J292,0)</f>
        <v>0</v>
      </c>
      <c r="BF292" s="246">
        <f>IF(N292="snížená",J292,0)</f>
        <v>0</v>
      </c>
      <c r="BG292" s="246">
        <f>IF(N292="zákl. přenesená",J292,0)</f>
        <v>0</v>
      </c>
      <c r="BH292" s="246">
        <f>IF(N292="sníž. přenesená",J292,0)</f>
        <v>0</v>
      </c>
      <c r="BI292" s="246">
        <f>IF(N292="nulová",J292,0)</f>
        <v>0</v>
      </c>
      <c r="BJ292" s="16" t="s">
        <v>81</v>
      </c>
      <c r="BK292" s="246">
        <f>ROUND(I292*H292,2)</f>
        <v>0</v>
      </c>
      <c r="BL292" s="16" t="s">
        <v>132</v>
      </c>
      <c r="BM292" s="245" t="s">
        <v>500</v>
      </c>
    </row>
    <row r="293" s="2" customFormat="1">
      <c r="A293" s="37"/>
      <c r="B293" s="38"/>
      <c r="C293" s="39"/>
      <c r="D293" s="249" t="s">
        <v>181</v>
      </c>
      <c r="E293" s="39"/>
      <c r="F293" s="273" t="s">
        <v>501</v>
      </c>
      <c r="G293" s="39"/>
      <c r="H293" s="39"/>
      <c r="I293" s="143"/>
      <c r="J293" s="39"/>
      <c r="K293" s="39"/>
      <c r="L293" s="43"/>
      <c r="M293" s="274"/>
      <c r="N293" s="275"/>
      <c r="O293" s="90"/>
      <c r="P293" s="90"/>
      <c r="Q293" s="90"/>
      <c r="R293" s="90"/>
      <c r="S293" s="90"/>
      <c r="T293" s="91"/>
      <c r="U293" s="37"/>
      <c r="V293" s="37"/>
      <c r="W293" s="37"/>
      <c r="X293" s="37"/>
      <c r="Y293" s="37"/>
      <c r="Z293" s="37"/>
      <c r="AA293" s="37"/>
      <c r="AB293" s="37"/>
      <c r="AC293" s="37"/>
      <c r="AD293" s="37"/>
      <c r="AE293" s="37"/>
      <c r="AT293" s="16" t="s">
        <v>181</v>
      </c>
      <c r="AU293" s="16" t="s">
        <v>83</v>
      </c>
    </row>
    <row r="294" s="2" customFormat="1" ht="33" customHeight="1">
      <c r="A294" s="37"/>
      <c r="B294" s="38"/>
      <c r="C294" s="234" t="s">
        <v>502</v>
      </c>
      <c r="D294" s="234" t="s">
        <v>127</v>
      </c>
      <c r="E294" s="235" t="s">
        <v>503</v>
      </c>
      <c r="F294" s="236" t="s">
        <v>253</v>
      </c>
      <c r="G294" s="237" t="s">
        <v>243</v>
      </c>
      <c r="H294" s="238">
        <v>510.14999999999998</v>
      </c>
      <c r="I294" s="239"/>
      <c r="J294" s="240">
        <f>ROUND(I294*H294,2)</f>
        <v>0</v>
      </c>
      <c r="K294" s="236" t="s">
        <v>131</v>
      </c>
      <c r="L294" s="43"/>
      <c r="M294" s="241" t="s">
        <v>1</v>
      </c>
      <c r="N294" s="242" t="s">
        <v>38</v>
      </c>
      <c r="O294" s="90"/>
      <c r="P294" s="243">
        <f>O294*H294</f>
        <v>0</v>
      </c>
      <c r="Q294" s="243">
        <v>0</v>
      </c>
      <c r="R294" s="243">
        <f>Q294*H294</f>
        <v>0</v>
      </c>
      <c r="S294" s="243">
        <v>0</v>
      </c>
      <c r="T294" s="244">
        <f>S294*H294</f>
        <v>0</v>
      </c>
      <c r="U294" s="37"/>
      <c r="V294" s="37"/>
      <c r="W294" s="37"/>
      <c r="X294" s="37"/>
      <c r="Y294" s="37"/>
      <c r="Z294" s="37"/>
      <c r="AA294" s="37"/>
      <c r="AB294" s="37"/>
      <c r="AC294" s="37"/>
      <c r="AD294" s="37"/>
      <c r="AE294" s="37"/>
      <c r="AR294" s="245" t="s">
        <v>132</v>
      </c>
      <c r="AT294" s="245" t="s">
        <v>127</v>
      </c>
      <c r="AU294" s="245" t="s">
        <v>83</v>
      </c>
      <c r="AY294" s="16" t="s">
        <v>124</v>
      </c>
      <c r="BE294" s="246">
        <f>IF(N294="základní",J294,0)</f>
        <v>0</v>
      </c>
      <c r="BF294" s="246">
        <f>IF(N294="snížená",J294,0)</f>
        <v>0</v>
      </c>
      <c r="BG294" s="246">
        <f>IF(N294="zákl. přenesená",J294,0)</f>
        <v>0</v>
      </c>
      <c r="BH294" s="246">
        <f>IF(N294="sníž. přenesená",J294,0)</f>
        <v>0</v>
      </c>
      <c r="BI294" s="246">
        <f>IF(N294="nulová",J294,0)</f>
        <v>0</v>
      </c>
      <c r="BJ294" s="16" t="s">
        <v>81</v>
      </c>
      <c r="BK294" s="246">
        <f>ROUND(I294*H294,2)</f>
        <v>0</v>
      </c>
      <c r="BL294" s="16" t="s">
        <v>132</v>
      </c>
      <c r="BM294" s="245" t="s">
        <v>504</v>
      </c>
    </row>
    <row r="295" s="2" customFormat="1">
      <c r="A295" s="37"/>
      <c r="B295" s="38"/>
      <c r="C295" s="39"/>
      <c r="D295" s="249" t="s">
        <v>181</v>
      </c>
      <c r="E295" s="39"/>
      <c r="F295" s="273" t="s">
        <v>501</v>
      </c>
      <c r="G295" s="39"/>
      <c r="H295" s="39"/>
      <c r="I295" s="143"/>
      <c r="J295" s="39"/>
      <c r="K295" s="39"/>
      <c r="L295" s="43"/>
      <c r="M295" s="274"/>
      <c r="N295" s="275"/>
      <c r="O295" s="90"/>
      <c r="P295" s="90"/>
      <c r="Q295" s="90"/>
      <c r="R295" s="90"/>
      <c r="S295" s="90"/>
      <c r="T295" s="91"/>
      <c r="U295" s="37"/>
      <c r="V295" s="37"/>
      <c r="W295" s="37"/>
      <c r="X295" s="37"/>
      <c r="Y295" s="37"/>
      <c r="Z295" s="37"/>
      <c r="AA295" s="37"/>
      <c r="AB295" s="37"/>
      <c r="AC295" s="37"/>
      <c r="AD295" s="37"/>
      <c r="AE295" s="37"/>
      <c r="AT295" s="16" t="s">
        <v>181</v>
      </c>
      <c r="AU295" s="16" t="s">
        <v>83</v>
      </c>
    </row>
    <row r="296" s="12" customFormat="1" ht="22.8" customHeight="1">
      <c r="A296" s="12"/>
      <c r="B296" s="218"/>
      <c r="C296" s="219"/>
      <c r="D296" s="220" t="s">
        <v>72</v>
      </c>
      <c r="E296" s="232" t="s">
        <v>505</v>
      </c>
      <c r="F296" s="232" t="s">
        <v>506</v>
      </c>
      <c r="G296" s="219"/>
      <c r="H296" s="219"/>
      <c r="I296" s="222"/>
      <c r="J296" s="233">
        <f>BK296</f>
        <v>0</v>
      </c>
      <c r="K296" s="219"/>
      <c r="L296" s="224"/>
      <c r="M296" s="225"/>
      <c r="N296" s="226"/>
      <c r="O296" s="226"/>
      <c r="P296" s="227">
        <f>SUM(P297:P298)</f>
        <v>0</v>
      </c>
      <c r="Q296" s="226"/>
      <c r="R296" s="227">
        <f>SUM(R297:R298)</f>
        <v>0</v>
      </c>
      <c r="S296" s="226"/>
      <c r="T296" s="228">
        <f>SUM(T297:T298)</f>
        <v>0</v>
      </c>
      <c r="U296" s="12"/>
      <c r="V296" s="12"/>
      <c r="W296" s="12"/>
      <c r="X296" s="12"/>
      <c r="Y296" s="12"/>
      <c r="Z296" s="12"/>
      <c r="AA296" s="12"/>
      <c r="AB296" s="12"/>
      <c r="AC296" s="12"/>
      <c r="AD296" s="12"/>
      <c r="AE296" s="12"/>
      <c r="AR296" s="229" t="s">
        <v>81</v>
      </c>
      <c r="AT296" s="230" t="s">
        <v>72</v>
      </c>
      <c r="AU296" s="230" t="s">
        <v>81</v>
      </c>
      <c r="AY296" s="229" t="s">
        <v>124</v>
      </c>
      <c r="BK296" s="231">
        <f>SUM(BK297:BK298)</f>
        <v>0</v>
      </c>
    </row>
    <row r="297" s="2" customFormat="1" ht="33" customHeight="1">
      <c r="A297" s="37"/>
      <c r="B297" s="38"/>
      <c r="C297" s="234" t="s">
        <v>507</v>
      </c>
      <c r="D297" s="234" t="s">
        <v>127</v>
      </c>
      <c r="E297" s="235" t="s">
        <v>508</v>
      </c>
      <c r="F297" s="236" t="s">
        <v>509</v>
      </c>
      <c r="G297" s="237" t="s">
        <v>243</v>
      </c>
      <c r="H297" s="238">
        <v>2318.0549999999998</v>
      </c>
      <c r="I297" s="239"/>
      <c r="J297" s="240">
        <f>ROUND(I297*H297,2)</f>
        <v>0</v>
      </c>
      <c r="K297" s="236" t="s">
        <v>131</v>
      </c>
      <c r="L297" s="43"/>
      <c r="M297" s="241" t="s">
        <v>1</v>
      </c>
      <c r="N297" s="242" t="s">
        <v>38</v>
      </c>
      <c r="O297" s="90"/>
      <c r="P297" s="243">
        <f>O297*H297</f>
        <v>0</v>
      </c>
      <c r="Q297" s="243">
        <v>0</v>
      </c>
      <c r="R297" s="243">
        <f>Q297*H297</f>
        <v>0</v>
      </c>
      <c r="S297" s="243">
        <v>0</v>
      </c>
      <c r="T297" s="244">
        <f>S297*H297</f>
        <v>0</v>
      </c>
      <c r="U297" s="37"/>
      <c r="V297" s="37"/>
      <c r="W297" s="37"/>
      <c r="X297" s="37"/>
      <c r="Y297" s="37"/>
      <c r="Z297" s="37"/>
      <c r="AA297" s="37"/>
      <c r="AB297" s="37"/>
      <c r="AC297" s="37"/>
      <c r="AD297" s="37"/>
      <c r="AE297" s="37"/>
      <c r="AR297" s="245" t="s">
        <v>132</v>
      </c>
      <c r="AT297" s="245" t="s">
        <v>127</v>
      </c>
      <c r="AU297" s="245" t="s">
        <v>83</v>
      </c>
      <c r="AY297" s="16" t="s">
        <v>124</v>
      </c>
      <c r="BE297" s="246">
        <f>IF(N297="základní",J297,0)</f>
        <v>0</v>
      </c>
      <c r="BF297" s="246">
        <f>IF(N297="snížená",J297,0)</f>
        <v>0</v>
      </c>
      <c r="BG297" s="246">
        <f>IF(N297="zákl. přenesená",J297,0)</f>
        <v>0</v>
      </c>
      <c r="BH297" s="246">
        <f>IF(N297="sníž. přenesená",J297,0)</f>
        <v>0</v>
      </c>
      <c r="BI297" s="246">
        <f>IF(N297="nulová",J297,0)</f>
        <v>0</v>
      </c>
      <c r="BJ297" s="16" t="s">
        <v>81</v>
      </c>
      <c r="BK297" s="246">
        <f>ROUND(I297*H297,2)</f>
        <v>0</v>
      </c>
      <c r="BL297" s="16" t="s">
        <v>132</v>
      </c>
      <c r="BM297" s="245" t="s">
        <v>510</v>
      </c>
    </row>
    <row r="298" s="2" customFormat="1">
      <c r="A298" s="37"/>
      <c r="B298" s="38"/>
      <c r="C298" s="39"/>
      <c r="D298" s="249" t="s">
        <v>181</v>
      </c>
      <c r="E298" s="39"/>
      <c r="F298" s="273" t="s">
        <v>511</v>
      </c>
      <c r="G298" s="39"/>
      <c r="H298" s="39"/>
      <c r="I298" s="143"/>
      <c r="J298" s="39"/>
      <c r="K298" s="39"/>
      <c r="L298" s="43"/>
      <c r="M298" s="286"/>
      <c r="N298" s="287"/>
      <c r="O298" s="288"/>
      <c r="P298" s="288"/>
      <c r="Q298" s="288"/>
      <c r="R298" s="288"/>
      <c r="S298" s="288"/>
      <c r="T298" s="289"/>
      <c r="U298" s="37"/>
      <c r="V298" s="37"/>
      <c r="W298" s="37"/>
      <c r="X298" s="37"/>
      <c r="Y298" s="37"/>
      <c r="Z298" s="37"/>
      <c r="AA298" s="37"/>
      <c r="AB298" s="37"/>
      <c r="AC298" s="37"/>
      <c r="AD298" s="37"/>
      <c r="AE298" s="37"/>
      <c r="AT298" s="16" t="s">
        <v>181</v>
      </c>
      <c r="AU298" s="16" t="s">
        <v>83</v>
      </c>
    </row>
    <row r="299" s="2" customFormat="1" ht="6.96" customHeight="1">
      <c r="A299" s="37"/>
      <c r="B299" s="65"/>
      <c r="C299" s="66"/>
      <c r="D299" s="66"/>
      <c r="E299" s="66"/>
      <c r="F299" s="66"/>
      <c r="G299" s="66"/>
      <c r="H299" s="66"/>
      <c r="I299" s="182"/>
      <c r="J299" s="66"/>
      <c r="K299" s="66"/>
      <c r="L299" s="43"/>
      <c r="M299" s="37"/>
      <c r="O299" s="37"/>
      <c r="P299" s="37"/>
      <c r="Q299" s="37"/>
      <c r="R299" s="37"/>
      <c r="S299" s="37"/>
      <c r="T299" s="37"/>
      <c r="U299" s="37"/>
      <c r="V299" s="37"/>
      <c r="W299" s="37"/>
      <c r="X299" s="37"/>
      <c r="Y299" s="37"/>
      <c r="Z299" s="37"/>
      <c r="AA299" s="37"/>
      <c r="AB299" s="37"/>
      <c r="AC299" s="37"/>
      <c r="AD299" s="37"/>
      <c r="AE299" s="37"/>
    </row>
  </sheetData>
  <sheetProtection sheet="1" autoFilter="0" formatColumns="0" formatRows="0" objects="1" scenarios="1" spinCount="100000" saltValue="RF+8ZG2vS7AF8Kbsaegvwx81nwHnBbOQsG8YP2nLnzzZ5ZC4fCe5cNzD4STdX4FCmgdvIZFSxc+ACq2iuaG5/w==" hashValue="fjXvupGCa3bTbuRJH0GAfgmOVvbSO9jT6mUxu02J+GaI8JSnrx7rkfYRRHsMU7+Ej9dhLgLHEE4gOlPYuVQqGQ==" algorithmName="SHA-512" password="CC35"/>
  <autoFilter ref="C123:K29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89</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24.75" customHeight="1">
      <c r="A9" s="37"/>
      <c r="B9" s="43"/>
      <c r="C9" s="37"/>
      <c r="D9" s="37"/>
      <c r="E9" s="144" t="s">
        <v>512</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ROUND(J122,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ROUND((SUM(BE122:BE227)),  2)</f>
        <v>0</v>
      </c>
      <c r="G33" s="37"/>
      <c r="H33" s="37"/>
      <c r="I33" s="161">
        <v>0.20999999999999999</v>
      </c>
      <c r="J33" s="160">
        <f>ROUND(((SUM(BE122:BE227))*I33),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ROUND((SUM(BF122:BF227)),  2)</f>
        <v>0</v>
      </c>
      <c r="G34" s="37"/>
      <c r="H34" s="37"/>
      <c r="I34" s="161">
        <v>0.14999999999999999</v>
      </c>
      <c r="J34" s="160">
        <f>ROUND(((SUM(BF122:BF227))*I34),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ROUND((SUM(BG122:BG227)),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ROUND((SUM(BH122:BH227)),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ROUND((SUM(BI122:BI227)),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24.75" customHeight="1">
      <c r="A87" s="37"/>
      <c r="B87" s="38"/>
      <c r="C87" s="39"/>
      <c r="D87" s="39"/>
      <c r="E87" s="75" t="str">
        <f>E9</f>
        <v>SO 110.1 - Chodník pro pěší podél SO 110 KOMUNIKACE v délce 60,0m</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J122</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J123</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J124</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170</v>
      </c>
      <c r="E99" s="202"/>
      <c r="F99" s="202"/>
      <c r="G99" s="202"/>
      <c r="H99" s="202"/>
      <c r="I99" s="203"/>
      <c r="J99" s="204">
        <f>J177</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171</v>
      </c>
      <c r="E100" s="202"/>
      <c r="F100" s="202"/>
      <c r="G100" s="202"/>
      <c r="H100" s="202"/>
      <c r="I100" s="203"/>
      <c r="J100" s="204">
        <f>J194</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172</v>
      </c>
      <c r="E101" s="202"/>
      <c r="F101" s="202"/>
      <c r="G101" s="202"/>
      <c r="H101" s="202"/>
      <c r="I101" s="203"/>
      <c r="J101" s="204">
        <f>J216</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173</v>
      </c>
      <c r="E102" s="202"/>
      <c r="F102" s="202"/>
      <c r="G102" s="202"/>
      <c r="H102" s="202"/>
      <c r="I102" s="203"/>
      <c r="J102" s="204">
        <f>J226</f>
        <v>0</v>
      </c>
      <c r="K102" s="200"/>
      <c r="L102" s="205"/>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143"/>
      <c r="J103" s="39"/>
      <c r="K103" s="39"/>
      <c r="L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182"/>
      <c r="J104" s="66"/>
      <c r="K104" s="66"/>
      <c r="L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185"/>
      <c r="J108" s="68"/>
      <c r="K108" s="68"/>
      <c r="L108" s="62"/>
      <c r="S108" s="37"/>
      <c r="T108" s="37"/>
      <c r="U108" s="37"/>
      <c r="V108" s="37"/>
      <c r="W108" s="37"/>
      <c r="X108" s="37"/>
      <c r="Y108" s="37"/>
      <c r="Z108" s="37"/>
      <c r="AA108" s="37"/>
      <c r="AB108" s="37"/>
      <c r="AC108" s="37"/>
      <c r="AD108" s="37"/>
      <c r="AE108" s="37"/>
    </row>
    <row r="109" s="2" customFormat="1" ht="24.96" customHeight="1">
      <c r="A109" s="37"/>
      <c r="B109" s="38"/>
      <c r="C109" s="22" t="s">
        <v>110</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16</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186" t="str">
        <f>E7</f>
        <v>III/18047, III/18025 LOSINÁ - PRŮTAH, REKONSTRUKCE</v>
      </c>
      <c r="F112" s="31"/>
      <c r="G112" s="31"/>
      <c r="H112" s="31"/>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99</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24.75" customHeight="1">
      <c r="A114" s="37"/>
      <c r="B114" s="38"/>
      <c r="C114" s="39"/>
      <c r="D114" s="39"/>
      <c r="E114" s="75" t="str">
        <f>E9</f>
        <v>SO 110.1 - Chodník pro pěší podél SO 110 KOMUNIKACE v délce 60,0m</v>
      </c>
      <c r="F114" s="39"/>
      <c r="G114" s="39"/>
      <c r="H114" s="39"/>
      <c r="I114" s="143"/>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F12</f>
        <v xml:space="preserve"> </v>
      </c>
      <c r="G116" s="39"/>
      <c r="H116" s="39"/>
      <c r="I116" s="146" t="s">
        <v>22</v>
      </c>
      <c r="J116" s="78" t="str">
        <f>IF(J12="","",J12)</f>
        <v>13. 2. 2020</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E15</f>
        <v xml:space="preserve"> </v>
      </c>
      <c r="G118" s="39"/>
      <c r="H118" s="39"/>
      <c r="I118" s="146" t="s">
        <v>29</v>
      </c>
      <c r="J118" s="35" t="str">
        <f>E21</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27</v>
      </c>
      <c r="D119" s="39"/>
      <c r="E119" s="39"/>
      <c r="F119" s="26" t="str">
        <f>IF(E18="","",E18)</f>
        <v>Vyplň údaj</v>
      </c>
      <c r="G119" s="39"/>
      <c r="H119" s="39"/>
      <c r="I119" s="146" t="s">
        <v>31</v>
      </c>
      <c r="J119" s="35" t="str">
        <f>E24</f>
        <v xml:space="preserve"> </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143"/>
      <c r="J120" s="39"/>
      <c r="K120" s="39"/>
      <c r="L120" s="62"/>
      <c r="S120" s="37"/>
      <c r="T120" s="37"/>
      <c r="U120" s="37"/>
      <c r="V120" s="37"/>
      <c r="W120" s="37"/>
      <c r="X120" s="37"/>
      <c r="Y120" s="37"/>
      <c r="Z120" s="37"/>
      <c r="AA120" s="37"/>
      <c r="AB120" s="37"/>
      <c r="AC120" s="37"/>
      <c r="AD120" s="37"/>
      <c r="AE120" s="37"/>
    </row>
    <row r="121" s="11" customFormat="1" ht="29.28" customHeight="1">
      <c r="A121" s="206"/>
      <c r="B121" s="207"/>
      <c r="C121" s="208" t="s">
        <v>111</v>
      </c>
      <c r="D121" s="209" t="s">
        <v>58</v>
      </c>
      <c r="E121" s="209" t="s">
        <v>54</v>
      </c>
      <c r="F121" s="209" t="s">
        <v>55</v>
      </c>
      <c r="G121" s="209" t="s">
        <v>112</v>
      </c>
      <c r="H121" s="209" t="s">
        <v>113</v>
      </c>
      <c r="I121" s="210" t="s">
        <v>114</v>
      </c>
      <c r="J121" s="209" t="s">
        <v>103</v>
      </c>
      <c r="K121" s="211" t="s">
        <v>115</v>
      </c>
      <c r="L121" s="212"/>
      <c r="M121" s="99" t="s">
        <v>1</v>
      </c>
      <c r="N121" s="100" t="s">
        <v>37</v>
      </c>
      <c r="O121" s="100" t="s">
        <v>116</v>
      </c>
      <c r="P121" s="100" t="s">
        <v>117</v>
      </c>
      <c r="Q121" s="100" t="s">
        <v>118</v>
      </c>
      <c r="R121" s="100" t="s">
        <v>119</v>
      </c>
      <c r="S121" s="100" t="s">
        <v>120</v>
      </c>
      <c r="T121" s="101" t="s">
        <v>121</v>
      </c>
      <c r="U121" s="206"/>
      <c r="V121" s="206"/>
      <c r="W121" s="206"/>
      <c r="X121" s="206"/>
      <c r="Y121" s="206"/>
      <c r="Z121" s="206"/>
      <c r="AA121" s="206"/>
      <c r="AB121" s="206"/>
      <c r="AC121" s="206"/>
      <c r="AD121" s="206"/>
      <c r="AE121" s="206"/>
    </row>
    <row r="122" s="2" customFormat="1" ht="22.8" customHeight="1">
      <c r="A122" s="37"/>
      <c r="B122" s="38"/>
      <c r="C122" s="106" t="s">
        <v>122</v>
      </c>
      <c r="D122" s="39"/>
      <c r="E122" s="39"/>
      <c r="F122" s="39"/>
      <c r="G122" s="39"/>
      <c r="H122" s="39"/>
      <c r="I122" s="143"/>
      <c r="J122" s="213">
        <f>BK122</f>
        <v>0</v>
      </c>
      <c r="K122" s="39"/>
      <c r="L122" s="43"/>
      <c r="M122" s="102"/>
      <c r="N122" s="214"/>
      <c r="O122" s="103"/>
      <c r="P122" s="215">
        <f>P123</f>
        <v>0</v>
      </c>
      <c r="Q122" s="103"/>
      <c r="R122" s="215">
        <f>R123</f>
        <v>197.116501</v>
      </c>
      <c r="S122" s="103"/>
      <c r="T122" s="216">
        <f>T123</f>
        <v>32.364000000000004</v>
      </c>
      <c r="U122" s="37"/>
      <c r="V122" s="37"/>
      <c r="W122" s="37"/>
      <c r="X122" s="37"/>
      <c r="Y122" s="37"/>
      <c r="Z122" s="37"/>
      <c r="AA122" s="37"/>
      <c r="AB122" s="37"/>
      <c r="AC122" s="37"/>
      <c r="AD122" s="37"/>
      <c r="AE122" s="37"/>
      <c r="AT122" s="16" t="s">
        <v>72</v>
      </c>
      <c r="AU122" s="16" t="s">
        <v>105</v>
      </c>
      <c r="BK122" s="217">
        <f>BK123</f>
        <v>0</v>
      </c>
    </row>
    <row r="123" s="12" customFormat="1" ht="25.92" customHeight="1">
      <c r="A123" s="12"/>
      <c r="B123" s="218"/>
      <c r="C123" s="219"/>
      <c r="D123" s="220" t="s">
        <v>72</v>
      </c>
      <c r="E123" s="221" t="s">
        <v>174</v>
      </c>
      <c r="F123" s="221" t="s">
        <v>175</v>
      </c>
      <c r="G123" s="219"/>
      <c r="H123" s="219"/>
      <c r="I123" s="222"/>
      <c r="J123" s="223">
        <f>BK123</f>
        <v>0</v>
      </c>
      <c r="K123" s="219"/>
      <c r="L123" s="224"/>
      <c r="M123" s="225"/>
      <c r="N123" s="226"/>
      <c r="O123" s="226"/>
      <c r="P123" s="227">
        <f>P124+P177+P194+P216+P226</f>
        <v>0</v>
      </c>
      <c r="Q123" s="226"/>
      <c r="R123" s="227">
        <f>R124+R177+R194+R216+R226</f>
        <v>197.116501</v>
      </c>
      <c r="S123" s="226"/>
      <c r="T123" s="228">
        <f>T124+T177+T194+T216+T226</f>
        <v>32.364000000000004</v>
      </c>
      <c r="U123" s="12"/>
      <c r="V123" s="12"/>
      <c r="W123" s="12"/>
      <c r="X123" s="12"/>
      <c r="Y123" s="12"/>
      <c r="Z123" s="12"/>
      <c r="AA123" s="12"/>
      <c r="AB123" s="12"/>
      <c r="AC123" s="12"/>
      <c r="AD123" s="12"/>
      <c r="AE123" s="12"/>
      <c r="AR123" s="229" t="s">
        <v>81</v>
      </c>
      <c r="AT123" s="230" t="s">
        <v>72</v>
      </c>
      <c r="AU123" s="230" t="s">
        <v>73</v>
      </c>
      <c r="AY123" s="229" t="s">
        <v>124</v>
      </c>
      <c r="BK123" s="231">
        <f>BK124+BK177+BK194+BK216+BK226</f>
        <v>0</v>
      </c>
    </row>
    <row r="124" s="12" customFormat="1" ht="22.8" customHeight="1">
      <c r="A124" s="12"/>
      <c r="B124" s="218"/>
      <c r="C124" s="219"/>
      <c r="D124" s="220" t="s">
        <v>72</v>
      </c>
      <c r="E124" s="232" t="s">
        <v>81</v>
      </c>
      <c r="F124" s="232" t="s">
        <v>176</v>
      </c>
      <c r="G124" s="219"/>
      <c r="H124" s="219"/>
      <c r="I124" s="222"/>
      <c r="J124" s="233">
        <f>BK124</f>
        <v>0</v>
      </c>
      <c r="K124" s="219"/>
      <c r="L124" s="224"/>
      <c r="M124" s="225"/>
      <c r="N124" s="226"/>
      <c r="O124" s="226"/>
      <c r="P124" s="227">
        <f>SUM(P125:P176)</f>
        <v>0</v>
      </c>
      <c r="Q124" s="226"/>
      <c r="R124" s="227">
        <f>SUM(R125:R176)</f>
        <v>0.0080150000000000013</v>
      </c>
      <c r="S124" s="226"/>
      <c r="T124" s="228">
        <f>SUM(T125:T176)</f>
        <v>32.364000000000004</v>
      </c>
      <c r="U124" s="12"/>
      <c r="V124" s="12"/>
      <c r="W124" s="12"/>
      <c r="X124" s="12"/>
      <c r="Y124" s="12"/>
      <c r="Z124" s="12"/>
      <c r="AA124" s="12"/>
      <c r="AB124" s="12"/>
      <c r="AC124" s="12"/>
      <c r="AD124" s="12"/>
      <c r="AE124" s="12"/>
      <c r="AR124" s="229" t="s">
        <v>81</v>
      </c>
      <c r="AT124" s="230" t="s">
        <v>72</v>
      </c>
      <c r="AU124" s="230" t="s">
        <v>81</v>
      </c>
      <c r="AY124" s="229" t="s">
        <v>124</v>
      </c>
      <c r="BK124" s="231">
        <f>SUM(BK125:BK176)</f>
        <v>0</v>
      </c>
    </row>
    <row r="125" s="2" customFormat="1" ht="55.5" customHeight="1">
      <c r="A125" s="37"/>
      <c r="B125" s="38"/>
      <c r="C125" s="234" t="s">
        <v>81</v>
      </c>
      <c r="D125" s="234" t="s">
        <v>127</v>
      </c>
      <c r="E125" s="235" t="s">
        <v>187</v>
      </c>
      <c r="F125" s="236" t="s">
        <v>188</v>
      </c>
      <c r="G125" s="237" t="s">
        <v>189</v>
      </c>
      <c r="H125" s="238">
        <v>46.5</v>
      </c>
      <c r="I125" s="239"/>
      <c r="J125" s="240">
        <f>ROUND(I125*H125,2)</f>
        <v>0</v>
      </c>
      <c r="K125" s="236" t="s">
        <v>131</v>
      </c>
      <c r="L125" s="43"/>
      <c r="M125" s="241" t="s">
        <v>1</v>
      </c>
      <c r="N125" s="242" t="s">
        <v>38</v>
      </c>
      <c r="O125" s="90"/>
      <c r="P125" s="243">
        <f>O125*H125</f>
        <v>0</v>
      </c>
      <c r="Q125" s="243">
        <v>0</v>
      </c>
      <c r="R125" s="243">
        <f>Q125*H125</f>
        <v>0</v>
      </c>
      <c r="S125" s="243">
        <v>0.44</v>
      </c>
      <c r="T125" s="244">
        <f>S125*H125</f>
        <v>20.460000000000001</v>
      </c>
      <c r="U125" s="37"/>
      <c r="V125" s="37"/>
      <c r="W125" s="37"/>
      <c r="X125" s="37"/>
      <c r="Y125" s="37"/>
      <c r="Z125" s="37"/>
      <c r="AA125" s="37"/>
      <c r="AB125" s="37"/>
      <c r="AC125" s="37"/>
      <c r="AD125" s="37"/>
      <c r="AE125" s="37"/>
      <c r="AR125" s="245" t="s">
        <v>132</v>
      </c>
      <c r="AT125" s="245" t="s">
        <v>127</v>
      </c>
      <c r="AU125" s="245" t="s">
        <v>83</v>
      </c>
      <c r="AY125" s="16" t="s">
        <v>124</v>
      </c>
      <c r="BE125" s="246">
        <f>IF(N125="základní",J125,0)</f>
        <v>0</v>
      </c>
      <c r="BF125" s="246">
        <f>IF(N125="snížená",J125,0)</f>
        <v>0</v>
      </c>
      <c r="BG125" s="246">
        <f>IF(N125="zákl. přenesená",J125,0)</f>
        <v>0</v>
      </c>
      <c r="BH125" s="246">
        <f>IF(N125="sníž. přenesená",J125,0)</f>
        <v>0</v>
      </c>
      <c r="BI125" s="246">
        <f>IF(N125="nulová",J125,0)</f>
        <v>0</v>
      </c>
      <c r="BJ125" s="16" t="s">
        <v>81</v>
      </c>
      <c r="BK125" s="246">
        <f>ROUND(I125*H125,2)</f>
        <v>0</v>
      </c>
      <c r="BL125" s="16" t="s">
        <v>132</v>
      </c>
      <c r="BM125" s="245" t="s">
        <v>513</v>
      </c>
    </row>
    <row r="126" s="2" customFormat="1">
      <c r="A126" s="37"/>
      <c r="B126" s="38"/>
      <c r="C126" s="39"/>
      <c r="D126" s="249" t="s">
        <v>181</v>
      </c>
      <c r="E126" s="39"/>
      <c r="F126" s="273" t="s">
        <v>191</v>
      </c>
      <c r="G126" s="39"/>
      <c r="H126" s="39"/>
      <c r="I126" s="143"/>
      <c r="J126" s="39"/>
      <c r="K126" s="39"/>
      <c r="L126" s="43"/>
      <c r="M126" s="274"/>
      <c r="N126" s="275"/>
      <c r="O126" s="90"/>
      <c r="P126" s="90"/>
      <c r="Q126" s="90"/>
      <c r="R126" s="90"/>
      <c r="S126" s="90"/>
      <c r="T126" s="91"/>
      <c r="U126" s="37"/>
      <c r="V126" s="37"/>
      <c r="W126" s="37"/>
      <c r="X126" s="37"/>
      <c r="Y126" s="37"/>
      <c r="Z126" s="37"/>
      <c r="AA126" s="37"/>
      <c r="AB126" s="37"/>
      <c r="AC126" s="37"/>
      <c r="AD126" s="37"/>
      <c r="AE126" s="37"/>
      <c r="AT126" s="16" t="s">
        <v>181</v>
      </c>
      <c r="AU126" s="16" t="s">
        <v>83</v>
      </c>
    </row>
    <row r="127" s="13" customFormat="1">
      <c r="A127" s="13"/>
      <c r="B127" s="247"/>
      <c r="C127" s="248"/>
      <c r="D127" s="249" t="s">
        <v>133</v>
      </c>
      <c r="E127" s="250" t="s">
        <v>1</v>
      </c>
      <c r="F127" s="251" t="s">
        <v>514</v>
      </c>
      <c r="G127" s="248"/>
      <c r="H127" s="252">
        <v>46.5</v>
      </c>
      <c r="I127" s="253"/>
      <c r="J127" s="248"/>
      <c r="K127" s="248"/>
      <c r="L127" s="254"/>
      <c r="M127" s="255"/>
      <c r="N127" s="256"/>
      <c r="O127" s="256"/>
      <c r="P127" s="256"/>
      <c r="Q127" s="256"/>
      <c r="R127" s="256"/>
      <c r="S127" s="256"/>
      <c r="T127" s="257"/>
      <c r="U127" s="13"/>
      <c r="V127" s="13"/>
      <c r="W127" s="13"/>
      <c r="X127" s="13"/>
      <c r="Y127" s="13"/>
      <c r="Z127" s="13"/>
      <c r="AA127" s="13"/>
      <c r="AB127" s="13"/>
      <c r="AC127" s="13"/>
      <c r="AD127" s="13"/>
      <c r="AE127" s="13"/>
      <c r="AT127" s="258" t="s">
        <v>133</v>
      </c>
      <c r="AU127" s="258" t="s">
        <v>83</v>
      </c>
      <c r="AV127" s="13" t="s">
        <v>83</v>
      </c>
      <c r="AW127" s="13" t="s">
        <v>30</v>
      </c>
      <c r="AX127" s="13" t="s">
        <v>81</v>
      </c>
      <c r="AY127" s="258" t="s">
        <v>124</v>
      </c>
    </row>
    <row r="128" s="2" customFormat="1" ht="44.25" customHeight="1">
      <c r="A128" s="37"/>
      <c r="B128" s="38"/>
      <c r="C128" s="234" t="s">
        <v>83</v>
      </c>
      <c r="D128" s="234" t="s">
        <v>127</v>
      </c>
      <c r="E128" s="235" t="s">
        <v>193</v>
      </c>
      <c r="F128" s="236" t="s">
        <v>194</v>
      </c>
      <c r="G128" s="237" t="s">
        <v>189</v>
      </c>
      <c r="H128" s="238">
        <v>46.5</v>
      </c>
      <c r="I128" s="239"/>
      <c r="J128" s="240">
        <f>ROUND(I128*H128,2)</f>
        <v>0</v>
      </c>
      <c r="K128" s="236" t="s">
        <v>131</v>
      </c>
      <c r="L128" s="43"/>
      <c r="M128" s="241" t="s">
        <v>1</v>
      </c>
      <c r="N128" s="242" t="s">
        <v>38</v>
      </c>
      <c r="O128" s="90"/>
      <c r="P128" s="243">
        <f>O128*H128</f>
        <v>0</v>
      </c>
      <c r="Q128" s="243">
        <v>0.00016000000000000001</v>
      </c>
      <c r="R128" s="243">
        <f>Q128*H128</f>
        <v>0.0074400000000000004</v>
      </c>
      <c r="S128" s="243">
        <v>0.25600000000000001</v>
      </c>
      <c r="T128" s="244">
        <f>S128*H128</f>
        <v>11.904</v>
      </c>
      <c r="U128" s="37"/>
      <c r="V128" s="37"/>
      <c r="W128" s="37"/>
      <c r="X128" s="37"/>
      <c r="Y128" s="37"/>
      <c r="Z128" s="37"/>
      <c r="AA128" s="37"/>
      <c r="AB128" s="37"/>
      <c r="AC128" s="37"/>
      <c r="AD128" s="37"/>
      <c r="AE128" s="37"/>
      <c r="AR128" s="245" t="s">
        <v>132</v>
      </c>
      <c r="AT128" s="245" t="s">
        <v>127</v>
      </c>
      <c r="AU128" s="245" t="s">
        <v>83</v>
      </c>
      <c r="AY128" s="16" t="s">
        <v>124</v>
      </c>
      <c r="BE128" s="246">
        <f>IF(N128="základní",J128,0)</f>
        <v>0</v>
      </c>
      <c r="BF128" s="246">
        <f>IF(N128="snížená",J128,0)</f>
        <v>0</v>
      </c>
      <c r="BG128" s="246">
        <f>IF(N128="zákl. přenesená",J128,0)</f>
        <v>0</v>
      </c>
      <c r="BH128" s="246">
        <f>IF(N128="sníž. přenesená",J128,0)</f>
        <v>0</v>
      </c>
      <c r="BI128" s="246">
        <f>IF(N128="nulová",J128,0)</f>
        <v>0</v>
      </c>
      <c r="BJ128" s="16" t="s">
        <v>81</v>
      </c>
      <c r="BK128" s="246">
        <f>ROUND(I128*H128,2)</f>
        <v>0</v>
      </c>
      <c r="BL128" s="16" t="s">
        <v>132</v>
      </c>
      <c r="BM128" s="245" t="s">
        <v>515</v>
      </c>
    </row>
    <row r="129" s="2" customFormat="1">
      <c r="A129" s="37"/>
      <c r="B129" s="38"/>
      <c r="C129" s="39"/>
      <c r="D129" s="249" t="s">
        <v>181</v>
      </c>
      <c r="E129" s="39"/>
      <c r="F129" s="273" t="s">
        <v>196</v>
      </c>
      <c r="G129" s="39"/>
      <c r="H129" s="39"/>
      <c r="I129" s="143"/>
      <c r="J129" s="39"/>
      <c r="K129" s="39"/>
      <c r="L129" s="43"/>
      <c r="M129" s="274"/>
      <c r="N129" s="275"/>
      <c r="O129" s="90"/>
      <c r="P129" s="90"/>
      <c r="Q129" s="90"/>
      <c r="R129" s="90"/>
      <c r="S129" s="90"/>
      <c r="T129" s="91"/>
      <c r="U129" s="37"/>
      <c r="V129" s="37"/>
      <c r="W129" s="37"/>
      <c r="X129" s="37"/>
      <c r="Y129" s="37"/>
      <c r="Z129" s="37"/>
      <c r="AA129" s="37"/>
      <c r="AB129" s="37"/>
      <c r="AC129" s="37"/>
      <c r="AD129" s="37"/>
      <c r="AE129" s="37"/>
      <c r="AT129" s="16" t="s">
        <v>181</v>
      </c>
      <c r="AU129" s="16" t="s">
        <v>83</v>
      </c>
    </row>
    <row r="130" s="13" customFormat="1">
      <c r="A130" s="13"/>
      <c r="B130" s="247"/>
      <c r="C130" s="248"/>
      <c r="D130" s="249" t="s">
        <v>133</v>
      </c>
      <c r="E130" s="250" t="s">
        <v>1</v>
      </c>
      <c r="F130" s="251" t="s">
        <v>516</v>
      </c>
      <c r="G130" s="248"/>
      <c r="H130" s="252">
        <v>46.5</v>
      </c>
      <c r="I130" s="253"/>
      <c r="J130" s="248"/>
      <c r="K130" s="248"/>
      <c r="L130" s="254"/>
      <c r="M130" s="255"/>
      <c r="N130" s="256"/>
      <c r="O130" s="256"/>
      <c r="P130" s="256"/>
      <c r="Q130" s="256"/>
      <c r="R130" s="256"/>
      <c r="S130" s="256"/>
      <c r="T130" s="257"/>
      <c r="U130" s="13"/>
      <c r="V130" s="13"/>
      <c r="W130" s="13"/>
      <c r="X130" s="13"/>
      <c r="Y130" s="13"/>
      <c r="Z130" s="13"/>
      <c r="AA130" s="13"/>
      <c r="AB130" s="13"/>
      <c r="AC130" s="13"/>
      <c r="AD130" s="13"/>
      <c r="AE130" s="13"/>
      <c r="AT130" s="258" t="s">
        <v>133</v>
      </c>
      <c r="AU130" s="258" t="s">
        <v>83</v>
      </c>
      <c r="AV130" s="13" t="s">
        <v>83</v>
      </c>
      <c r="AW130" s="13" t="s">
        <v>30</v>
      </c>
      <c r="AX130" s="13" t="s">
        <v>81</v>
      </c>
      <c r="AY130" s="258" t="s">
        <v>124</v>
      </c>
    </row>
    <row r="131" s="2" customFormat="1" ht="21.75" customHeight="1">
      <c r="A131" s="37"/>
      <c r="B131" s="38"/>
      <c r="C131" s="234" t="s">
        <v>140</v>
      </c>
      <c r="D131" s="234" t="s">
        <v>127</v>
      </c>
      <c r="E131" s="235" t="s">
        <v>198</v>
      </c>
      <c r="F131" s="236" t="s">
        <v>199</v>
      </c>
      <c r="G131" s="237" t="s">
        <v>189</v>
      </c>
      <c r="H131" s="238">
        <v>175.69999999999999</v>
      </c>
      <c r="I131" s="239"/>
      <c r="J131" s="240">
        <f>ROUND(I131*H131,2)</f>
        <v>0</v>
      </c>
      <c r="K131" s="236" t="s">
        <v>131</v>
      </c>
      <c r="L131" s="43"/>
      <c r="M131" s="241" t="s">
        <v>1</v>
      </c>
      <c r="N131" s="242" t="s">
        <v>38</v>
      </c>
      <c r="O131" s="90"/>
      <c r="P131" s="243">
        <f>O131*H131</f>
        <v>0</v>
      </c>
      <c r="Q131" s="243">
        <v>0</v>
      </c>
      <c r="R131" s="243">
        <f>Q131*H131</f>
        <v>0</v>
      </c>
      <c r="S131" s="243">
        <v>0</v>
      </c>
      <c r="T131" s="244">
        <f>S131*H131</f>
        <v>0</v>
      </c>
      <c r="U131" s="37"/>
      <c r="V131" s="37"/>
      <c r="W131" s="37"/>
      <c r="X131" s="37"/>
      <c r="Y131" s="37"/>
      <c r="Z131" s="37"/>
      <c r="AA131" s="37"/>
      <c r="AB131" s="37"/>
      <c r="AC131" s="37"/>
      <c r="AD131" s="37"/>
      <c r="AE131" s="37"/>
      <c r="AR131" s="245" t="s">
        <v>132</v>
      </c>
      <c r="AT131" s="245" t="s">
        <v>127</v>
      </c>
      <c r="AU131" s="245" t="s">
        <v>83</v>
      </c>
      <c r="AY131" s="16" t="s">
        <v>124</v>
      </c>
      <c r="BE131" s="246">
        <f>IF(N131="základní",J131,0)</f>
        <v>0</v>
      </c>
      <c r="BF131" s="246">
        <f>IF(N131="snížená",J131,0)</f>
        <v>0</v>
      </c>
      <c r="BG131" s="246">
        <f>IF(N131="zákl. přenesená",J131,0)</f>
        <v>0</v>
      </c>
      <c r="BH131" s="246">
        <f>IF(N131="sníž. přenesená",J131,0)</f>
        <v>0</v>
      </c>
      <c r="BI131" s="246">
        <f>IF(N131="nulová",J131,0)</f>
        <v>0</v>
      </c>
      <c r="BJ131" s="16" t="s">
        <v>81</v>
      </c>
      <c r="BK131" s="246">
        <f>ROUND(I131*H131,2)</f>
        <v>0</v>
      </c>
      <c r="BL131" s="16" t="s">
        <v>132</v>
      </c>
      <c r="BM131" s="245" t="s">
        <v>517</v>
      </c>
    </row>
    <row r="132" s="2" customFormat="1">
      <c r="A132" s="37"/>
      <c r="B132" s="38"/>
      <c r="C132" s="39"/>
      <c r="D132" s="249" t="s">
        <v>181</v>
      </c>
      <c r="E132" s="39"/>
      <c r="F132" s="273" t="s">
        <v>201</v>
      </c>
      <c r="G132" s="39"/>
      <c r="H132" s="39"/>
      <c r="I132" s="143"/>
      <c r="J132" s="39"/>
      <c r="K132" s="39"/>
      <c r="L132" s="43"/>
      <c r="M132" s="274"/>
      <c r="N132" s="275"/>
      <c r="O132" s="90"/>
      <c r="P132" s="90"/>
      <c r="Q132" s="90"/>
      <c r="R132" s="90"/>
      <c r="S132" s="90"/>
      <c r="T132" s="91"/>
      <c r="U132" s="37"/>
      <c r="V132" s="37"/>
      <c r="W132" s="37"/>
      <c r="X132" s="37"/>
      <c r="Y132" s="37"/>
      <c r="Z132" s="37"/>
      <c r="AA132" s="37"/>
      <c r="AB132" s="37"/>
      <c r="AC132" s="37"/>
      <c r="AD132" s="37"/>
      <c r="AE132" s="37"/>
      <c r="AT132" s="16" t="s">
        <v>181</v>
      </c>
      <c r="AU132" s="16" t="s">
        <v>83</v>
      </c>
    </row>
    <row r="133" s="13" customFormat="1">
      <c r="A133" s="13"/>
      <c r="B133" s="247"/>
      <c r="C133" s="248"/>
      <c r="D133" s="249" t="s">
        <v>133</v>
      </c>
      <c r="E133" s="250" t="s">
        <v>1</v>
      </c>
      <c r="F133" s="251" t="s">
        <v>518</v>
      </c>
      <c r="G133" s="248"/>
      <c r="H133" s="252">
        <v>175.69999999999999</v>
      </c>
      <c r="I133" s="253"/>
      <c r="J133" s="248"/>
      <c r="K133" s="248"/>
      <c r="L133" s="254"/>
      <c r="M133" s="255"/>
      <c r="N133" s="256"/>
      <c r="O133" s="256"/>
      <c r="P133" s="256"/>
      <c r="Q133" s="256"/>
      <c r="R133" s="256"/>
      <c r="S133" s="256"/>
      <c r="T133" s="257"/>
      <c r="U133" s="13"/>
      <c r="V133" s="13"/>
      <c r="W133" s="13"/>
      <c r="X133" s="13"/>
      <c r="Y133" s="13"/>
      <c r="Z133" s="13"/>
      <c r="AA133" s="13"/>
      <c r="AB133" s="13"/>
      <c r="AC133" s="13"/>
      <c r="AD133" s="13"/>
      <c r="AE133" s="13"/>
      <c r="AT133" s="258" t="s">
        <v>133</v>
      </c>
      <c r="AU133" s="258" t="s">
        <v>83</v>
      </c>
      <c r="AV133" s="13" t="s">
        <v>83</v>
      </c>
      <c r="AW133" s="13" t="s">
        <v>30</v>
      </c>
      <c r="AX133" s="13" t="s">
        <v>81</v>
      </c>
      <c r="AY133" s="258" t="s">
        <v>124</v>
      </c>
    </row>
    <row r="134" s="2" customFormat="1" ht="33" customHeight="1">
      <c r="A134" s="37"/>
      <c r="B134" s="38"/>
      <c r="C134" s="234" t="s">
        <v>132</v>
      </c>
      <c r="D134" s="234" t="s">
        <v>127</v>
      </c>
      <c r="E134" s="235" t="s">
        <v>203</v>
      </c>
      <c r="F134" s="236" t="s">
        <v>204</v>
      </c>
      <c r="G134" s="237" t="s">
        <v>205</v>
      </c>
      <c r="H134" s="238">
        <v>39.899999999999999</v>
      </c>
      <c r="I134" s="239"/>
      <c r="J134" s="240">
        <f>ROUND(I134*H134,2)</f>
        <v>0</v>
      </c>
      <c r="K134" s="236" t="s">
        <v>131</v>
      </c>
      <c r="L134" s="43"/>
      <c r="M134" s="241" t="s">
        <v>1</v>
      </c>
      <c r="N134" s="242" t="s">
        <v>38</v>
      </c>
      <c r="O134" s="90"/>
      <c r="P134" s="243">
        <f>O134*H134</f>
        <v>0</v>
      </c>
      <c r="Q134" s="243">
        <v>0</v>
      </c>
      <c r="R134" s="243">
        <f>Q134*H134</f>
        <v>0</v>
      </c>
      <c r="S134" s="243">
        <v>0</v>
      </c>
      <c r="T134" s="244">
        <f>S134*H134</f>
        <v>0</v>
      </c>
      <c r="U134" s="37"/>
      <c r="V134" s="37"/>
      <c r="W134" s="37"/>
      <c r="X134" s="37"/>
      <c r="Y134" s="37"/>
      <c r="Z134" s="37"/>
      <c r="AA134" s="37"/>
      <c r="AB134" s="37"/>
      <c r="AC134" s="37"/>
      <c r="AD134" s="37"/>
      <c r="AE134" s="37"/>
      <c r="AR134" s="245" t="s">
        <v>132</v>
      </c>
      <c r="AT134" s="245" t="s">
        <v>127</v>
      </c>
      <c r="AU134" s="245" t="s">
        <v>83</v>
      </c>
      <c r="AY134" s="16" t="s">
        <v>124</v>
      </c>
      <c r="BE134" s="246">
        <f>IF(N134="základní",J134,0)</f>
        <v>0</v>
      </c>
      <c r="BF134" s="246">
        <f>IF(N134="snížená",J134,0)</f>
        <v>0</v>
      </c>
      <c r="BG134" s="246">
        <f>IF(N134="zákl. přenesená",J134,0)</f>
        <v>0</v>
      </c>
      <c r="BH134" s="246">
        <f>IF(N134="sníž. přenesená",J134,0)</f>
        <v>0</v>
      </c>
      <c r="BI134" s="246">
        <f>IF(N134="nulová",J134,0)</f>
        <v>0</v>
      </c>
      <c r="BJ134" s="16" t="s">
        <v>81</v>
      </c>
      <c r="BK134" s="246">
        <f>ROUND(I134*H134,2)</f>
        <v>0</v>
      </c>
      <c r="BL134" s="16" t="s">
        <v>132</v>
      </c>
      <c r="BM134" s="245" t="s">
        <v>519</v>
      </c>
    </row>
    <row r="135" s="2" customFormat="1">
      <c r="A135" s="37"/>
      <c r="B135" s="38"/>
      <c r="C135" s="39"/>
      <c r="D135" s="249" t="s">
        <v>181</v>
      </c>
      <c r="E135" s="39"/>
      <c r="F135" s="273" t="s">
        <v>207</v>
      </c>
      <c r="G135" s="39"/>
      <c r="H135" s="39"/>
      <c r="I135" s="143"/>
      <c r="J135" s="39"/>
      <c r="K135" s="39"/>
      <c r="L135" s="43"/>
      <c r="M135" s="274"/>
      <c r="N135" s="275"/>
      <c r="O135" s="90"/>
      <c r="P135" s="90"/>
      <c r="Q135" s="90"/>
      <c r="R135" s="90"/>
      <c r="S135" s="90"/>
      <c r="T135" s="91"/>
      <c r="U135" s="37"/>
      <c r="V135" s="37"/>
      <c r="W135" s="37"/>
      <c r="X135" s="37"/>
      <c r="Y135" s="37"/>
      <c r="Z135" s="37"/>
      <c r="AA135" s="37"/>
      <c r="AB135" s="37"/>
      <c r="AC135" s="37"/>
      <c r="AD135" s="37"/>
      <c r="AE135" s="37"/>
      <c r="AT135" s="16" t="s">
        <v>181</v>
      </c>
      <c r="AU135" s="16" t="s">
        <v>83</v>
      </c>
    </row>
    <row r="136" s="13" customFormat="1">
      <c r="A136" s="13"/>
      <c r="B136" s="247"/>
      <c r="C136" s="248"/>
      <c r="D136" s="249" t="s">
        <v>133</v>
      </c>
      <c r="E136" s="250" t="s">
        <v>1</v>
      </c>
      <c r="F136" s="251" t="s">
        <v>520</v>
      </c>
      <c r="G136" s="248"/>
      <c r="H136" s="252">
        <v>31.899999999999999</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133</v>
      </c>
      <c r="AU136" s="258" t="s">
        <v>83</v>
      </c>
      <c r="AV136" s="13" t="s">
        <v>83</v>
      </c>
      <c r="AW136" s="13" t="s">
        <v>30</v>
      </c>
      <c r="AX136" s="13" t="s">
        <v>73</v>
      </c>
      <c r="AY136" s="258" t="s">
        <v>124</v>
      </c>
    </row>
    <row r="137" s="13" customFormat="1">
      <c r="A137" s="13"/>
      <c r="B137" s="247"/>
      <c r="C137" s="248"/>
      <c r="D137" s="249" t="s">
        <v>133</v>
      </c>
      <c r="E137" s="250" t="s">
        <v>1</v>
      </c>
      <c r="F137" s="251" t="s">
        <v>521</v>
      </c>
      <c r="G137" s="248"/>
      <c r="H137" s="252">
        <v>20.579999999999998</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133</v>
      </c>
      <c r="AU137" s="258" t="s">
        <v>83</v>
      </c>
      <c r="AV137" s="13" t="s">
        <v>83</v>
      </c>
      <c r="AW137" s="13" t="s">
        <v>30</v>
      </c>
      <c r="AX137" s="13" t="s">
        <v>73</v>
      </c>
      <c r="AY137" s="258" t="s">
        <v>124</v>
      </c>
    </row>
    <row r="138" s="13" customFormat="1">
      <c r="A138" s="13"/>
      <c r="B138" s="247"/>
      <c r="C138" s="248"/>
      <c r="D138" s="249" t="s">
        <v>133</v>
      </c>
      <c r="E138" s="250" t="s">
        <v>1</v>
      </c>
      <c r="F138" s="251" t="s">
        <v>522</v>
      </c>
      <c r="G138" s="248"/>
      <c r="H138" s="252">
        <v>6.0199999999999996</v>
      </c>
      <c r="I138" s="253"/>
      <c r="J138" s="248"/>
      <c r="K138" s="248"/>
      <c r="L138" s="254"/>
      <c r="M138" s="255"/>
      <c r="N138" s="256"/>
      <c r="O138" s="256"/>
      <c r="P138" s="256"/>
      <c r="Q138" s="256"/>
      <c r="R138" s="256"/>
      <c r="S138" s="256"/>
      <c r="T138" s="257"/>
      <c r="U138" s="13"/>
      <c r="V138" s="13"/>
      <c r="W138" s="13"/>
      <c r="X138" s="13"/>
      <c r="Y138" s="13"/>
      <c r="Z138" s="13"/>
      <c r="AA138" s="13"/>
      <c r="AB138" s="13"/>
      <c r="AC138" s="13"/>
      <c r="AD138" s="13"/>
      <c r="AE138" s="13"/>
      <c r="AT138" s="258" t="s">
        <v>133</v>
      </c>
      <c r="AU138" s="258" t="s">
        <v>83</v>
      </c>
      <c r="AV138" s="13" t="s">
        <v>83</v>
      </c>
      <c r="AW138" s="13" t="s">
        <v>30</v>
      </c>
      <c r="AX138" s="13" t="s">
        <v>73</v>
      </c>
      <c r="AY138" s="258" t="s">
        <v>124</v>
      </c>
    </row>
    <row r="139" s="13" customFormat="1">
      <c r="A139" s="13"/>
      <c r="B139" s="247"/>
      <c r="C139" s="248"/>
      <c r="D139" s="249" t="s">
        <v>133</v>
      </c>
      <c r="E139" s="250" t="s">
        <v>1</v>
      </c>
      <c r="F139" s="251" t="s">
        <v>523</v>
      </c>
      <c r="G139" s="248"/>
      <c r="H139" s="252">
        <v>-18.600000000000001</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133</v>
      </c>
      <c r="AU139" s="258" t="s">
        <v>83</v>
      </c>
      <c r="AV139" s="13" t="s">
        <v>83</v>
      </c>
      <c r="AW139" s="13" t="s">
        <v>30</v>
      </c>
      <c r="AX139" s="13" t="s">
        <v>73</v>
      </c>
      <c r="AY139" s="258" t="s">
        <v>124</v>
      </c>
    </row>
    <row r="140" s="14" customFormat="1">
      <c r="A140" s="14"/>
      <c r="B140" s="259"/>
      <c r="C140" s="260"/>
      <c r="D140" s="249" t="s">
        <v>133</v>
      </c>
      <c r="E140" s="261" t="s">
        <v>1</v>
      </c>
      <c r="F140" s="262" t="s">
        <v>135</v>
      </c>
      <c r="G140" s="260"/>
      <c r="H140" s="263">
        <v>39.899999999999999</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133</v>
      </c>
      <c r="AU140" s="269" t="s">
        <v>83</v>
      </c>
      <c r="AV140" s="14" t="s">
        <v>132</v>
      </c>
      <c r="AW140" s="14" t="s">
        <v>30</v>
      </c>
      <c r="AX140" s="14" t="s">
        <v>81</v>
      </c>
      <c r="AY140" s="269" t="s">
        <v>124</v>
      </c>
    </row>
    <row r="141" s="2" customFormat="1" ht="33" customHeight="1">
      <c r="A141" s="37"/>
      <c r="B141" s="38"/>
      <c r="C141" s="234" t="s">
        <v>149</v>
      </c>
      <c r="D141" s="234" t="s">
        <v>127</v>
      </c>
      <c r="E141" s="235" t="s">
        <v>524</v>
      </c>
      <c r="F141" s="236" t="s">
        <v>525</v>
      </c>
      <c r="G141" s="237" t="s">
        <v>205</v>
      </c>
      <c r="H141" s="238">
        <v>3.6000000000000001</v>
      </c>
      <c r="I141" s="239"/>
      <c r="J141" s="240">
        <f>ROUND(I141*H141,2)</f>
        <v>0</v>
      </c>
      <c r="K141" s="236" t="s">
        <v>131</v>
      </c>
      <c r="L141" s="43"/>
      <c r="M141" s="241" t="s">
        <v>1</v>
      </c>
      <c r="N141" s="242" t="s">
        <v>38</v>
      </c>
      <c r="O141" s="90"/>
      <c r="P141" s="243">
        <f>O141*H141</f>
        <v>0</v>
      </c>
      <c r="Q141" s="243">
        <v>0</v>
      </c>
      <c r="R141" s="243">
        <f>Q141*H141</f>
        <v>0</v>
      </c>
      <c r="S141" s="243">
        <v>0</v>
      </c>
      <c r="T141" s="244">
        <f>S141*H141</f>
        <v>0</v>
      </c>
      <c r="U141" s="37"/>
      <c r="V141" s="37"/>
      <c r="W141" s="37"/>
      <c r="X141" s="37"/>
      <c r="Y141" s="37"/>
      <c r="Z141" s="37"/>
      <c r="AA141" s="37"/>
      <c r="AB141" s="37"/>
      <c r="AC141" s="37"/>
      <c r="AD141" s="37"/>
      <c r="AE141" s="37"/>
      <c r="AR141" s="245" t="s">
        <v>132</v>
      </c>
      <c r="AT141" s="245" t="s">
        <v>127</v>
      </c>
      <c r="AU141" s="245" t="s">
        <v>83</v>
      </c>
      <c r="AY141" s="16" t="s">
        <v>124</v>
      </c>
      <c r="BE141" s="246">
        <f>IF(N141="základní",J141,0)</f>
        <v>0</v>
      </c>
      <c r="BF141" s="246">
        <f>IF(N141="snížená",J141,0)</f>
        <v>0</v>
      </c>
      <c r="BG141" s="246">
        <f>IF(N141="zákl. přenesená",J141,0)</f>
        <v>0</v>
      </c>
      <c r="BH141" s="246">
        <f>IF(N141="sníž. přenesená",J141,0)</f>
        <v>0</v>
      </c>
      <c r="BI141" s="246">
        <f>IF(N141="nulová",J141,0)</f>
        <v>0</v>
      </c>
      <c r="BJ141" s="16" t="s">
        <v>81</v>
      </c>
      <c r="BK141" s="246">
        <f>ROUND(I141*H141,2)</f>
        <v>0</v>
      </c>
      <c r="BL141" s="16" t="s">
        <v>132</v>
      </c>
      <c r="BM141" s="245" t="s">
        <v>526</v>
      </c>
    </row>
    <row r="142" s="2" customFormat="1">
      <c r="A142" s="37"/>
      <c r="B142" s="38"/>
      <c r="C142" s="39"/>
      <c r="D142" s="249" t="s">
        <v>181</v>
      </c>
      <c r="E142" s="39"/>
      <c r="F142" s="273" t="s">
        <v>215</v>
      </c>
      <c r="G142" s="39"/>
      <c r="H142" s="39"/>
      <c r="I142" s="143"/>
      <c r="J142" s="39"/>
      <c r="K142" s="39"/>
      <c r="L142" s="43"/>
      <c r="M142" s="274"/>
      <c r="N142" s="275"/>
      <c r="O142" s="90"/>
      <c r="P142" s="90"/>
      <c r="Q142" s="90"/>
      <c r="R142" s="90"/>
      <c r="S142" s="90"/>
      <c r="T142" s="91"/>
      <c r="U142" s="37"/>
      <c r="V142" s="37"/>
      <c r="W142" s="37"/>
      <c r="X142" s="37"/>
      <c r="Y142" s="37"/>
      <c r="Z142" s="37"/>
      <c r="AA142" s="37"/>
      <c r="AB142" s="37"/>
      <c r="AC142" s="37"/>
      <c r="AD142" s="37"/>
      <c r="AE142" s="37"/>
      <c r="AT142" s="16" t="s">
        <v>181</v>
      </c>
      <c r="AU142" s="16" t="s">
        <v>83</v>
      </c>
    </row>
    <row r="143" s="13" customFormat="1">
      <c r="A143" s="13"/>
      <c r="B143" s="247"/>
      <c r="C143" s="248"/>
      <c r="D143" s="249" t="s">
        <v>133</v>
      </c>
      <c r="E143" s="250" t="s">
        <v>1</v>
      </c>
      <c r="F143" s="251" t="s">
        <v>527</v>
      </c>
      <c r="G143" s="248"/>
      <c r="H143" s="252">
        <v>3.6000000000000001</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133</v>
      </c>
      <c r="AU143" s="258" t="s">
        <v>83</v>
      </c>
      <c r="AV143" s="13" t="s">
        <v>83</v>
      </c>
      <c r="AW143" s="13" t="s">
        <v>30</v>
      </c>
      <c r="AX143" s="13" t="s">
        <v>81</v>
      </c>
      <c r="AY143" s="258" t="s">
        <v>124</v>
      </c>
    </row>
    <row r="144" s="2" customFormat="1" ht="55.5" customHeight="1">
      <c r="A144" s="37"/>
      <c r="B144" s="38"/>
      <c r="C144" s="234" t="s">
        <v>152</v>
      </c>
      <c r="D144" s="234" t="s">
        <v>127</v>
      </c>
      <c r="E144" s="235" t="s">
        <v>223</v>
      </c>
      <c r="F144" s="236" t="s">
        <v>224</v>
      </c>
      <c r="G144" s="237" t="s">
        <v>205</v>
      </c>
      <c r="H144" s="238">
        <v>53.770000000000003</v>
      </c>
      <c r="I144" s="239"/>
      <c r="J144" s="240">
        <f>ROUND(I144*H144,2)</f>
        <v>0</v>
      </c>
      <c r="K144" s="236" t="s">
        <v>131</v>
      </c>
      <c r="L144" s="43"/>
      <c r="M144" s="241" t="s">
        <v>1</v>
      </c>
      <c r="N144" s="242" t="s">
        <v>38</v>
      </c>
      <c r="O144" s="90"/>
      <c r="P144" s="243">
        <f>O144*H144</f>
        <v>0</v>
      </c>
      <c r="Q144" s="243">
        <v>0</v>
      </c>
      <c r="R144" s="243">
        <f>Q144*H144</f>
        <v>0</v>
      </c>
      <c r="S144" s="243">
        <v>0</v>
      </c>
      <c r="T144" s="244">
        <f>S144*H144</f>
        <v>0</v>
      </c>
      <c r="U144" s="37"/>
      <c r="V144" s="37"/>
      <c r="W144" s="37"/>
      <c r="X144" s="37"/>
      <c r="Y144" s="37"/>
      <c r="Z144" s="37"/>
      <c r="AA144" s="37"/>
      <c r="AB144" s="37"/>
      <c r="AC144" s="37"/>
      <c r="AD144" s="37"/>
      <c r="AE144" s="37"/>
      <c r="AR144" s="245" t="s">
        <v>132</v>
      </c>
      <c r="AT144" s="245" t="s">
        <v>127</v>
      </c>
      <c r="AU144" s="245" t="s">
        <v>83</v>
      </c>
      <c r="AY144" s="16" t="s">
        <v>124</v>
      </c>
      <c r="BE144" s="246">
        <f>IF(N144="základní",J144,0)</f>
        <v>0</v>
      </c>
      <c r="BF144" s="246">
        <f>IF(N144="snížená",J144,0)</f>
        <v>0</v>
      </c>
      <c r="BG144" s="246">
        <f>IF(N144="zákl. přenesená",J144,0)</f>
        <v>0</v>
      </c>
      <c r="BH144" s="246">
        <f>IF(N144="sníž. přenesená",J144,0)</f>
        <v>0</v>
      </c>
      <c r="BI144" s="246">
        <f>IF(N144="nulová",J144,0)</f>
        <v>0</v>
      </c>
      <c r="BJ144" s="16" t="s">
        <v>81</v>
      </c>
      <c r="BK144" s="246">
        <f>ROUND(I144*H144,2)</f>
        <v>0</v>
      </c>
      <c r="BL144" s="16" t="s">
        <v>132</v>
      </c>
      <c r="BM144" s="245" t="s">
        <v>528</v>
      </c>
    </row>
    <row r="145" s="2" customFormat="1">
      <c r="A145" s="37"/>
      <c r="B145" s="38"/>
      <c r="C145" s="39"/>
      <c r="D145" s="249" t="s">
        <v>181</v>
      </c>
      <c r="E145" s="39"/>
      <c r="F145" s="273" t="s">
        <v>226</v>
      </c>
      <c r="G145" s="39"/>
      <c r="H145" s="39"/>
      <c r="I145" s="143"/>
      <c r="J145" s="39"/>
      <c r="K145" s="39"/>
      <c r="L145" s="43"/>
      <c r="M145" s="274"/>
      <c r="N145" s="275"/>
      <c r="O145" s="90"/>
      <c r="P145" s="90"/>
      <c r="Q145" s="90"/>
      <c r="R145" s="90"/>
      <c r="S145" s="90"/>
      <c r="T145" s="91"/>
      <c r="U145" s="37"/>
      <c r="V145" s="37"/>
      <c r="W145" s="37"/>
      <c r="X145" s="37"/>
      <c r="Y145" s="37"/>
      <c r="Z145" s="37"/>
      <c r="AA145" s="37"/>
      <c r="AB145" s="37"/>
      <c r="AC145" s="37"/>
      <c r="AD145" s="37"/>
      <c r="AE145" s="37"/>
      <c r="AT145" s="16" t="s">
        <v>181</v>
      </c>
      <c r="AU145" s="16" t="s">
        <v>83</v>
      </c>
    </row>
    <row r="146" s="13" customFormat="1">
      <c r="A146" s="13"/>
      <c r="B146" s="247"/>
      <c r="C146" s="248"/>
      <c r="D146" s="249" t="s">
        <v>133</v>
      </c>
      <c r="E146" s="250" t="s">
        <v>1</v>
      </c>
      <c r="F146" s="251" t="s">
        <v>529</v>
      </c>
      <c r="G146" s="248"/>
      <c r="H146" s="252">
        <v>43.5</v>
      </c>
      <c r="I146" s="253"/>
      <c r="J146" s="248"/>
      <c r="K146" s="248"/>
      <c r="L146" s="254"/>
      <c r="M146" s="255"/>
      <c r="N146" s="256"/>
      <c r="O146" s="256"/>
      <c r="P146" s="256"/>
      <c r="Q146" s="256"/>
      <c r="R146" s="256"/>
      <c r="S146" s="256"/>
      <c r="T146" s="257"/>
      <c r="U146" s="13"/>
      <c r="V146" s="13"/>
      <c r="W146" s="13"/>
      <c r="X146" s="13"/>
      <c r="Y146" s="13"/>
      <c r="Z146" s="13"/>
      <c r="AA146" s="13"/>
      <c r="AB146" s="13"/>
      <c r="AC146" s="13"/>
      <c r="AD146" s="13"/>
      <c r="AE146" s="13"/>
      <c r="AT146" s="258" t="s">
        <v>133</v>
      </c>
      <c r="AU146" s="258" t="s">
        <v>83</v>
      </c>
      <c r="AV146" s="13" t="s">
        <v>83</v>
      </c>
      <c r="AW146" s="13" t="s">
        <v>30</v>
      </c>
      <c r="AX146" s="13" t="s">
        <v>73</v>
      </c>
      <c r="AY146" s="258" t="s">
        <v>124</v>
      </c>
    </row>
    <row r="147" s="13" customFormat="1">
      <c r="A147" s="13"/>
      <c r="B147" s="247"/>
      <c r="C147" s="248"/>
      <c r="D147" s="249" t="s">
        <v>133</v>
      </c>
      <c r="E147" s="250" t="s">
        <v>1</v>
      </c>
      <c r="F147" s="251" t="s">
        <v>530</v>
      </c>
      <c r="G147" s="248"/>
      <c r="H147" s="252">
        <v>12.970000000000001</v>
      </c>
      <c r="I147" s="253"/>
      <c r="J147" s="248"/>
      <c r="K147" s="248"/>
      <c r="L147" s="254"/>
      <c r="M147" s="255"/>
      <c r="N147" s="256"/>
      <c r="O147" s="256"/>
      <c r="P147" s="256"/>
      <c r="Q147" s="256"/>
      <c r="R147" s="256"/>
      <c r="S147" s="256"/>
      <c r="T147" s="257"/>
      <c r="U147" s="13"/>
      <c r="V147" s="13"/>
      <c r="W147" s="13"/>
      <c r="X147" s="13"/>
      <c r="Y147" s="13"/>
      <c r="Z147" s="13"/>
      <c r="AA147" s="13"/>
      <c r="AB147" s="13"/>
      <c r="AC147" s="13"/>
      <c r="AD147" s="13"/>
      <c r="AE147" s="13"/>
      <c r="AT147" s="258" t="s">
        <v>133</v>
      </c>
      <c r="AU147" s="258" t="s">
        <v>83</v>
      </c>
      <c r="AV147" s="13" t="s">
        <v>83</v>
      </c>
      <c r="AW147" s="13" t="s">
        <v>30</v>
      </c>
      <c r="AX147" s="13" t="s">
        <v>73</v>
      </c>
      <c r="AY147" s="258" t="s">
        <v>124</v>
      </c>
    </row>
    <row r="148" s="13" customFormat="1">
      <c r="A148" s="13"/>
      <c r="B148" s="247"/>
      <c r="C148" s="248"/>
      <c r="D148" s="249" t="s">
        <v>133</v>
      </c>
      <c r="E148" s="250" t="s">
        <v>1</v>
      </c>
      <c r="F148" s="251" t="s">
        <v>531</v>
      </c>
      <c r="G148" s="248"/>
      <c r="H148" s="252">
        <v>-2.7000000000000002</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133</v>
      </c>
      <c r="AU148" s="258" t="s">
        <v>83</v>
      </c>
      <c r="AV148" s="13" t="s">
        <v>83</v>
      </c>
      <c r="AW148" s="13" t="s">
        <v>30</v>
      </c>
      <c r="AX148" s="13" t="s">
        <v>73</v>
      </c>
      <c r="AY148" s="258" t="s">
        <v>124</v>
      </c>
    </row>
    <row r="149" s="14" customFormat="1">
      <c r="A149" s="14"/>
      <c r="B149" s="259"/>
      <c r="C149" s="260"/>
      <c r="D149" s="249" t="s">
        <v>133</v>
      </c>
      <c r="E149" s="261" t="s">
        <v>1</v>
      </c>
      <c r="F149" s="262" t="s">
        <v>135</v>
      </c>
      <c r="G149" s="260"/>
      <c r="H149" s="263">
        <v>53.769999999999996</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133</v>
      </c>
      <c r="AU149" s="269" t="s">
        <v>83</v>
      </c>
      <c r="AV149" s="14" t="s">
        <v>132</v>
      </c>
      <c r="AW149" s="14" t="s">
        <v>30</v>
      </c>
      <c r="AX149" s="14" t="s">
        <v>81</v>
      </c>
      <c r="AY149" s="269" t="s">
        <v>124</v>
      </c>
    </row>
    <row r="150" s="2" customFormat="1" ht="66.75" customHeight="1">
      <c r="A150" s="37"/>
      <c r="B150" s="38"/>
      <c r="C150" s="234" t="s">
        <v>156</v>
      </c>
      <c r="D150" s="234" t="s">
        <v>127</v>
      </c>
      <c r="E150" s="235" t="s">
        <v>230</v>
      </c>
      <c r="F150" s="236" t="s">
        <v>231</v>
      </c>
      <c r="G150" s="237" t="s">
        <v>205</v>
      </c>
      <c r="H150" s="238">
        <v>268.85000000000002</v>
      </c>
      <c r="I150" s="239"/>
      <c r="J150" s="240">
        <f>ROUND(I150*H150,2)</f>
        <v>0</v>
      </c>
      <c r="K150" s="236" t="s">
        <v>131</v>
      </c>
      <c r="L150" s="43"/>
      <c r="M150" s="241" t="s">
        <v>1</v>
      </c>
      <c r="N150" s="242" t="s">
        <v>38</v>
      </c>
      <c r="O150" s="90"/>
      <c r="P150" s="243">
        <f>O150*H150</f>
        <v>0</v>
      </c>
      <c r="Q150" s="243">
        <v>0</v>
      </c>
      <c r="R150" s="243">
        <f>Q150*H150</f>
        <v>0</v>
      </c>
      <c r="S150" s="243">
        <v>0</v>
      </c>
      <c r="T150" s="244">
        <f>S150*H150</f>
        <v>0</v>
      </c>
      <c r="U150" s="37"/>
      <c r="V150" s="37"/>
      <c r="W150" s="37"/>
      <c r="X150" s="37"/>
      <c r="Y150" s="37"/>
      <c r="Z150" s="37"/>
      <c r="AA150" s="37"/>
      <c r="AB150" s="37"/>
      <c r="AC150" s="37"/>
      <c r="AD150" s="37"/>
      <c r="AE150" s="37"/>
      <c r="AR150" s="245" t="s">
        <v>132</v>
      </c>
      <c r="AT150" s="245" t="s">
        <v>127</v>
      </c>
      <c r="AU150" s="245" t="s">
        <v>83</v>
      </c>
      <c r="AY150" s="16" t="s">
        <v>124</v>
      </c>
      <c r="BE150" s="246">
        <f>IF(N150="základní",J150,0)</f>
        <v>0</v>
      </c>
      <c r="BF150" s="246">
        <f>IF(N150="snížená",J150,0)</f>
        <v>0</v>
      </c>
      <c r="BG150" s="246">
        <f>IF(N150="zákl. přenesená",J150,0)</f>
        <v>0</v>
      </c>
      <c r="BH150" s="246">
        <f>IF(N150="sníž. přenesená",J150,0)</f>
        <v>0</v>
      </c>
      <c r="BI150" s="246">
        <f>IF(N150="nulová",J150,0)</f>
        <v>0</v>
      </c>
      <c r="BJ150" s="16" t="s">
        <v>81</v>
      </c>
      <c r="BK150" s="246">
        <f>ROUND(I150*H150,2)</f>
        <v>0</v>
      </c>
      <c r="BL150" s="16" t="s">
        <v>132</v>
      </c>
      <c r="BM150" s="245" t="s">
        <v>532</v>
      </c>
    </row>
    <row r="151" s="2" customFormat="1">
      <c r="A151" s="37"/>
      <c r="B151" s="38"/>
      <c r="C151" s="39"/>
      <c r="D151" s="249" t="s">
        <v>181</v>
      </c>
      <c r="E151" s="39"/>
      <c r="F151" s="273" t="s">
        <v>226</v>
      </c>
      <c r="G151" s="39"/>
      <c r="H151" s="39"/>
      <c r="I151" s="143"/>
      <c r="J151" s="39"/>
      <c r="K151" s="39"/>
      <c r="L151" s="43"/>
      <c r="M151" s="274"/>
      <c r="N151" s="275"/>
      <c r="O151" s="90"/>
      <c r="P151" s="90"/>
      <c r="Q151" s="90"/>
      <c r="R151" s="90"/>
      <c r="S151" s="90"/>
      <c r="T151" s="91"/>
      <c r="U151" s="37"/>
      <c r="V151" s="37"/>
      <c r="W151" s="37"/>
      <c r="X151" s="37"/>
      <c r="Y151" s="37"/>
      <c r="Z151" s="37"/>
      <c r="AA151" s="37"/>
      <c r="AB151" s="37"/>
      <c r="AC151" s="37"/>
      <c r="AD151" s="37"/>
      <c r="AE151" s="37"/>
      <c r="AT151" s="16" t="s">
        <v>181</v>
      </c>
      <c r="AU151" s="16" t="s">
        <v>83</v>
      </c>
    </row>
    <row r="152" s="13" customFormat="1">
      <c r="A152" s="13"/>
      <c r="B152" s="247"/>
      <c r="C152" s="248"/>
      <c r="D152" s="249" t="s">
        <v>133</v>
      </c>
      <c r="E152" s="250" t="s">
        <v>1</v>
      </c>
      <c r="F152" s="251" t="s">
        <v>533</v>
      </c>
      <c r="G152" s="248"/>
      <c r="H152" s="252">
        <v>268.85000000000002</v>
      </c>
      <c r="I152" s="253"/>
      <c r="J152" s="248"/>
      <c r="K152" s="248"/>
      <c r="L152" s="254"/>
      <c r="M152" s="255"/>
      <c r="N152" s="256"/>
      <c r="O152" s="256"/>
      <c r="P152" s="256"/>
      <c r="Q152" s="256"/>
      <c r="R152" s="256"/>
      <c r="S152" s="256"/>
      <c r="T152" s="257"/>
      <c r="U152" s="13"/>
      <c r="V152" s="13"/>
      <c r="W152" s="13"/>
      <c r="X152" s="13"/>
      <c r="Y152" s="13"/>
      <c r="Z152" s="13"/>
      <c r="AA152" s="13"/>
      <c r="AB152" s="13"/>
      <c r="AC152" s="13"/>
      <c r="AD152" s="13"/>
      <c r="AE152" s="13"/>
      <c r="AT152" s="258" t="s">
        <v>133</v>
      </c>
      <c r="AU152" s="258" t="s">
        <v>83</v>
      </c>
      <c r="AV152" s="13" t="s">
        <v>83</v>
      </c>
      <c r="AW152" s="13" t="s">
        <v>30</v>
      </c>
      <c r="AX152" s="13" t="s">
        <v>81</v>
      </c>
      <c r="AY152" s="258" t="s">
        <v>124</v>
      </c>
    </row>
    <row r="153" s="2" customFormat="1" ht="33" customHeight="1">
      <c r="A153" s="37"/>
      <c r="B153" s="38"/>
      <c r="C153" s="234" t="s">
        <v>151</v>
      </c>
      <c r="D153" s="234" t="s">
        <v>127</v>
      </c>
      <c r="E153" s="235" t="s">
        <v>247</v>
      </c>
      <c r="F153" s="236" t="s">
        <v>248</v>
      </c>
      <c r="G153" s="237" t="s">
        <v>205</v>
      </c>
      <c r="H153" s="238">
        <v>53.770000000000003</v>
      </c>
      <c r="I153" s="239"/>
      <c r="J153" s="240">
        <f>ROUND(I153*H153,2)</f>
        <v>0</v>
      </c>
      <c r="K153" s="236" t="s">
        <v>131</v>
      </c>
      <c r="L153" s="43"/>
      <c r="M153" s="241" t="s">
        <v>1</v>
      </c>
      <c r="N153" s="242" t="s">
        <v>38</v>
      </c>
      <c r="O153" s="90"/>
      <c r="P153" s="243">
        <f>O153*H153</f>
        <v>0</v>
      </c>
      <c r="Q153" s="243">
        <v>0</v>
      </c>
      <c r="R153" s="243">
        <f>Q153*H153</f>
        <v>0</v>
      </c>
      <c r="S153" s="243">
        <v>0</v>
      </c>
      <c r="T153" s="244">
        <f>S153*H153</f>
        <v>0</v>
      </c>
      <c r="U153" s="37"/>
      <c r="V153" s="37"/>
      <c r="W153" s="37"/>
      <c r="X153" s="37"/>
      <c r="Y153" s="37"/>
      <c r="Z153" s="37"/>
      <c r="AA153" s="37"/>
      <c r="AB153" s="37"/>
      <c r="AC153" s="37"/>
      <c r="AD153" s="37"/>
      <c r="AE153" s="37"/>
      <c r="AR153" s="245" t="s">
        <v>132</v>
      </c>
      <c r="AT153" s="245" t="s">
        <v>127</v>
      </c>
      <c r="AU153" s="245" t="s">
        <v>83</v>
      </c>
      <c r="AY153" s="16" t="s">
        <v>124</v>
      </c>
      <c r="BE153" s="246">
        <f>IF(N153="základní",J153,0)</f>
        <v>0</v>
      </c>
      <c r="BF153" s="246">
        <f>IF(N153="snížená",J153,0)</f>
        <v>0</v>
      </c>
      <c r="BG153" s="246">
        <f>IF(N153="zákl. přenesená",J153,0)</f>
        <v>0</v>
      </c>
      <c r="BH153" s="246">
        <f>IF(N153="sníž. přenesená",J153,0)</f>
        <v>0</v>
      </c>
      <c r="BI153" s="246">
        <f>IF(N153="nulová",J153,0)</f>
        <v>0</v>
      </c>
      <c r="BJ153" s="16" t="s">
        <v>81</v>
      </c>
      <c r="BK153" s="246">
        <f>ROUND(I153*H153,2)</f>
        <v>0</v>
      </c>
      <c r="BL153" s="16" t="s">
        <v>132</v>
      </c>
      <c r="BM153" s="245" t="s">
        <v>534</v>
      </c>
    </row>
    <row r="154" s="2" customFormat="1">
      <c r="A154" s="37"/>
      <c r="B154" s="38"/>
      <c r="C154" s="39"/>
      <c r="D154" s="249" t="s">
        <v>181</v>
      </c>
      <c r="E154" s="39"/>
      <c r="F154" s="273" t="s">
        <v>250</v>
      </c>
      <c r="G154" s="39"/>
      <c r="H154" s="39"/>
      <c r="I154" s="143"/>
      <c r="J154" s="39"/>
      <c r="K154" s="39"/>
      <c r="L154" s="43"/>
      <c r="M154" s="274"/>
      <c r="N154" s="275"/>
      <c r="O154" s="90"/>
      <c r="P154" s="90"/>
      <c r="Q154" s="90"/>
      <c r="R154" s="90"/>
      <c r="S154" s="90"/>
      <c r="T154" s="91"/>
      <c r="U154" s="37"/>
      <c r="V154" s="37"/>
      <c r="W154" s="37"/>
      <c r="X154" s="37"/>
      <c r="Y154" s="37"/>
      <c r="Z154" s="37"/>
      <c r="AA154" s="37"/>
      <c r="AB154" s="37"/>
      <c r="AC154" s="37"/>
      <c r="AD154" s="37"/>
      <c r="AE154" s="37"/>
      <c r="AT154" s="16" t="s">
        <v>181</v>
      </c>
      <c r="AU154" s="16" t="s">
        <v>83</v>
      </c>
    </row>
    <row r="155" s="2" customFormat="1" ht="33" customHeight="1">
      <c r="A155" s="37"/>
      <c r="B155" s="38"/>
      <c r="C155" s="234" t="s">
        <v>222</v>
      </c>
      <c r="D155" s="234" t="s">
        <v>127</v>
      </c>
      <c r="E155" s="235" t="s">
        <v>252</v>
      </c>
      <c r="F155" s="236" t="s">
        <v>253</v>
      </c>
      <c r="G155" s="237" t="s">
        <v>243</v>
      </c>
      <c r="H155" s="238">
        <v>102.163</v>
      </c>
      <c r="I155" s="239"/>
      <c r="J155" s="240">
        <f>ROUND(I155*H155,2)</f>
        <v>0</v>
      </c>
      <c r="K155" s="236" t="s">
        <v>131</v>
      </c>
      <c r="L155" s="43"/>
      <c r="M155" s="241" t="s">
        <v>1</v>
      </c>
      <c r="N155" s="242" t="s">
        <v>38</v>
      </c>
      <c r="O155" s="90"/>
      <c r="P155" s="243">
        <f>O155*H155</f>
        <v>0</v>
      </c>
      <c r="Q155" s="243">
        <v>0</v>
      </c>
      <c r="R155" s="243">
        <f>Q155*H155</f>
        <v>0</v>
      </c>
      <c r="S155" s="243">
        <v>0</v>
      </c>
      <c r="T155" s="244">
        <f>S155*H155</f>
        <v>0</v>
      </c>
      <c r="U155" s="37"/>
      <c r="V155" s="37"/>
      <c r="W155" s="37"/>
      <c r="X155" s="37"/>
      <c r="Y155" s="37"/>
      <c r="Z155" s="37"/>
      <c r="AA155" s="37"/>
      <c r="AB155" s="37"/>
      <c r="AC155" s="37"/>
      <c r="AD155" s="37"/>
      <c r="AE155" s="37"/>
      <c r="AR155" s="245" t="s">
        <v>132</v>
      </c>
      <c r="AT155" s="245" t="s">
        <v>127</v>
      </c>
      <c r="AU155" s="245" t="s">
        <v>83</v>
      </c>
      <c r="AY155" s="16" t="s">
        <v>124</v>
      </c>
      <c r="BE155" s="246">
        <f>IF(N155="základní",J155,0)</f>
        <v>0</v>
      </c>
      <c r="BF155" s="246">
        <f>IF(N155="snížená",J155,0)</f>
        <v>0</v>
      </c>
      <c r="BG155" s="246">
        <f>IF(N155="zákl. přenesená",J155,0)</f>
        <v>0</v>
      </c>
      <c r="BH155" s="246">
        <f>IF(N155="sníž. přenesená",J155,0)</f>
        <v>0</v>
      </c>
      <c r="BI155" s="246">
        <f>IF(N155="nulová",J155,0)</f>
        <v>0</v>
      </c>
      <c r="BJ155" s="16" t="s">
        <v>81</v>
      </c>
      <c r="BK155" s="246">
        <f>ROUND(I155*H155,2)</f>
        <v>0</v>
      </c>
      <c r="BL155" s="16" t="s">
        <v>132</v>
      </c>
      <c r="BM155" s="245" t="s">
        <v>535</v>
      </c>
    </row>
    <row r="156" s="2" customFormat="1">
      <c r="A156" s="37"/>
      <c r="B156" s="38"/>
      <c r="C156" s="39"/>
      <c r="D156" s="249" t="s">
        <v>181</v>
      </c>
      <c r="E156" s="39"/>
      <c r="F156" s="273" t="s">
        <v>255</v>
      </c>
      <c r="G156" s="39"/>
      <c r="H156" s="39"/>
      <c r="I156" s="143"/>
      <c r="J156" s="39"/>
      <c r="K156" s="39"/>
      <c r="L156" s="43"/>
      <c r="M156" s="274"/>
      <c r="N156" s="275"/>
      <c r="O156" s="90"/>
      <c r="P156" s="90"/>
      <c r="Q156" s="90"/>
      <c r="R156" s="90"/>
      <c r="S156" s="90"/>
      <c r="T156" s="91"/>
      <c r="U156" s="37"/>
      <c r="V156" s="37"/>
      <c r="W156" s="37"/>
      <c r="X156" s="37"/>
      <c r="Y156" s="37"/>
      <c r="Z156" s="37"/>
      <c r="AA156" s="37"/>
      <c r="AB156" s="37"/>
      <c r="AC156" s="37"/>
      <c r="AD156" s="37"/>
      <c r="AE156" s="37"/>
      <c r="AT156" s="16" t="s">
        <v>181</v>
      </c>
      <c r="AU156" s="16" t="s">
        <v>83</v>
      </c>
    </row>
    <row r="157" s="13" customFormat="1">
      <c r="A157" s="13"/>
      <c r="B157" s="247"/>
      <c r="C157" s="248"/>
      <c r="D157" s="249" t="s">
        <v>133</v>
      </c>
      <c r="E157" s="250" t="s">
        <v>1</v>
      </c>
      <c r="F157" s="251" t="s">
        <v>536</v>
      </c>
      <c r="G157" s="248"/>
      <c r="H157" s="252">
        <v>102.163</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133</v>
      </c>
      <c r="AU157" s="258" t="s">
        <v>83</v>
      </c>
      <c r="AV157" s="13" t="s">
        <v>83</v>
      </c>
      <c r="AW157" s="13" t="s">
        <v>30</v>
      </c>
      <c r="AX157" s="13" t="s">
        <v>81</v>
      </c>
      <c r="AY157" s="258" t="s">
        <v>124</v>
      </c>
    </row>
    <row r="158" s="2" customFormat="1" ht="33" customHeight="1">
      <c r="A158" s="37"/>
      <c r="B158" s="38"/>
      <c r="C158" s="234" t="s">
        <v>155</v>
      </c>
      <c r="D158" s="234" t="s">
        <v>127</v>
      </c>
      <c r="E158" s="235" t="s">
        <v>537</v>
      </c>
      <c r="F158" s="236" t="s">
        <v>258</v>
      </c>
      <c r="G158" s="237" t="s">
        <v>205</v>
      </c>
      <c r="H158" s="238">
        <v>2.7000000000000002</v>
      </c>
      <c r="I158" s="239"/>
      <c r="J158" s="240">
        <f>ROUND(I158*H158,2)</f>
        <v>0</v>
      </c>
      <c r="K158" s="236" t="s">
        <v>131</v>
      </c>
      <c r="L158" s="43"/>
      <c r="M158" s="241" t="s">
        <v>1</v>
      </c>
      <c r="N158" s="242" t="s">
        <v>38</v>
      </c>
      <c r="O158" s="90"/>
      <c r="P158" s="243">
        <f>O158*H158</f>
        <v>0</v>
      </c>
      <c r="Q158" s="243">
        <v>0</v>
      </c>
      <c r="R158" s="243">
        <f>Q158*H158</f>
        <v>0</v>
      </c>
      <c r="S158" s="243">
        <v>0</v>
      </c>
      <c r="T158" s="244">
        <f>S158*H158</f>
        <v>0</v>
      </c>
      <c r="U158" s="37"/>
      <c r="V158" s="37"/>
      <c r="W158" s="37"/>
      <c r="X158" s="37"/>
      <c r="Y158" s="37"/>
      <c r="Z158" s="37"/>
      <c r="AA158" s="37"/>
      <c r="AB158" s="37"/>
      <c r="AC158" s="37"/>
      <c r="AD158" s="37"/>
      <c r="AE158" s="37"/>
      <c r="AR158" s="245" t="s">
        <v>132</v>
      </c>
      <c r="AT158" s="245" t="s">
        <v>127</v>
      </c>
      <c r="AU158" s="245" t="s">
        <v>83</v>
      </c>
      <c r="AY158" s="16" t="s">
        <v>124</v>
      </c>
      <c r="BE158" s="246">
        <f>IF(N158="základní",J158,0)</f>
        <v>0</v>
      </c>
      <c r="BF158" s="246">
        <f>IF(N158="snížená",J158,0)</f>
        <v>0</v>
      </c>
      <c r="BG158" s="246">
        <f>IF(N158="zákl. přenesená",J158,0)</f>
        <v>0</v>
      </c>
      <c r="BH158" s="246">
        <f>IF(N158="sníž. přenesená",J158,0)</f>
        <v>0</v>
      </c>
      <c r="BI158" s="246">
        <f>IF(N158="nulová",J158,0)</f>
        <v>0</v>
      </c>
      <c r="BJ158" s="16" t="s">
        <v>81</v>
      </c>
      <c r="BK158" s="246">
        <f>ROUND(I158*H158,2)</f>
        <v>0</v>
      </c>
      <c r="BL158" s="16" t="s">
        <v>132</v>
      </c>
      <c r="BM158" s="245" t="s">
        <v>538</v>
      </c>
    </row>
    <row r="159" s="2" customFormat="1">
      <c r="A159" s="37"/>
      <c r="B159" s="38"/>
      <c r="C159" s="39"/>
      <c r="D159" s="249" t="s">
        <v>181</v>
      </c>
      <c r="E159" s="39"/>
      <c r="F159" s="273" t="s">
        <v>260</v>
      </c>
      <c r="G159" s="39"/>
      <c r="H159" s="39"/>
      <c r="I159" s="143"/>
      <c r="J159" s="39"/>
      <c r="K159" s="39"/>
      <c r="L159" s="43"/>
      <c r="M159" s="274"/>
      <c r="N159" s="275"/>
      <c r="O159" s="90"/>
      <c r="P159" s="90"/>
      <c r="Q159" s="90"/>
      <c r="R159" s="90"/>
      <c r="S159" s="90"/>
      <c r="T159" s="91"/>
      <c r="U159" s="37"/>
      <c r="V159" s="37"/>
      <c r="W159" s="37"/>
      <c r="X159" s="37"/>
      <c r="Y159" s="37"/>
      <c r="Z159" s="37"/>
      <c r="AA159" s="37"/>
      <c r="AB159" s="37"/>
      <c r="AC159" s="37"/>
      <c r="AD159" s="37"/>
      <c r="AE159" s="37"/>
      <c r="AT159" s="16" t="s">
        <v>181</v>
      </c>
      <c r="AU159" s="16" t="s">
        <v>83</v>
      </c>
    </row>
    <row r="160" s="13" customFormat="1">
      <c r="A160" s="13"/>
      <c r="B160" s="247"/>
      <c r="C160" s="248"/>
      <c r="D160" s="249" t="s">
        <v>133</v>
      </c>
      <c r="E160" s="250" t="s">
        <v>1</v>
      </c>
      <c r="F160" s="251" t="s">
        <v>539</v>
      </c>
      <c r="G160" s="248"/>
      <c r="H160" s="252">
        <v>2.7000000000000002</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133</v>
      </c>
      <c r="AU160" s="258" t="s">
        <v>83</v>
      </c>
      <c r="AV160" s="13" t="s">
        <v>83</v>
      </c>
      <c r="AW160" s="13" t="s">
        <v>30</v>
      </c>
      <c r="AX160" s="13" t="s">
        <v>81</v>
      </c>
      <c r="AY160" s="258" t="s">
        <v>124</v>
      </c>
    </row>
    <row r="161" s="2" customFormat="1" ht="21.75" customHeight="1">
      <c r="A161" s="37"/>
      <c r="B161" s="38"/>
      <c r="C161" s="234" t="s">
        <v>234</v>
      </c>
      <c r="D161" s="234" t="s">
        <v>127</v>
      </c>
      <c r="E161" s="235" t="s">
        <v>263</v>
      </c>
      <c r="F161" s="236" t="s">
        <v>264</v>
      </c>
      <c r="G161" s="237" t="s">
        <v>189</v>
      </c>
      <c r="H161" s="238">
        <v>46</v>
      </c>
      <c r="I161" s="239"/>
      <c r="J161" s="240">
        <f>ROUND(I161*H161,2)</f>
        <v>0</v>
      </c>
      <c r="K161" s="236" t="s">
        <v>131</v>
      </c>
      <c r="L161" s="43"/>
      <c r="M161" s="241" t="s">
        <v>1</v>
      </c>
      <c r="N161" s="242" t="s">
        <v>38</v>
      </c>
      <c r="O161" s="90"/>
      <c r="P161" s="243">
        <f>O161*H161</f>
        <v>0</v>
      </c>
      <c r="Q161" s="243">
        <v>0</v>
      </c>
      <c r="R161" s="243">
        <f>Q161*H161</f>
        <v>0</v>
      </c>
      <c r="S161" s="243">
        <v>0</v>
      </c>
      <c r="T161" s="244">
        <f>S161*H161</f>
        <v>0</v>
      </c>
      <c r="U161" s="37"/>
      <c r="V161" s="37"/>
      <c r="W161" s="37"/>
      <c r="X161" s="37"/>
      <c r="Y161" s="37"/>
      <c r="Z161" s="37"/>
      <c r="AA161" s="37"/>
      <c r="AB161" s="37"/>
      <c r="AC161" s="37"/>
      <c r="AD161" s="37"/>
      <c r="AE161" s="37"/>
      <c r="AR161" s="245" t="s">
        <v>132</v>
      </c>
      <c r="AT161" s="245" t="s">
        <v>127</v>
      </c>
      <c r="AU161" s="245" t="s">
        <v>83</v>
      </c>
      <c r="AY161" s="16" t="s">
        <v>124</v>
      </c>
      <c r="BE161" s="246">
        <f>IF(N161="základní",J161,0)</f>
        <v>0</v>
      </c>
      <c r="BF161" s="246">
        <f>IF(N161="snížená",J161,0)</f>
        <v>0</v>
      </c>
      <c r="BG161" s="246">
        <f>IF(N161="zákl. přenesená",J161,0)</f>
        <v>0</v>
      </c>
      <c r="BH161" s="246">
        <f>IF(N161="sníž. přenesená",J161,0)</f>
        <v>0</v>
      </c>
      <c r="BI161" s="246">
        <f>IF(N161="nulová",J161,0)</f>
        <v>0</v>
      </c>
      <c r="BJ161" s="16" t="s">
        <v>81</v>
      </c>
      <c r="BK161" s="246">
        <f>ROUND(I161*H161,2)</f>
        <v>0</v>
      </c>
      <c r="BL161" s="16" t="s">
        <v>132</v>
      </c>
      <c r="BM161" s="245" t="s">
        <v>540</v>
      </c>
    </row>
    <row r="162" s="2" customFormat="1">
      <c r="A162" s="37"/>
      <c r="B162" s="38"/>
      <c r="C162" s="39"/>
      <c r="D162" s="249" t="s">
        <v>181</v>
      </c>
      <c r="E162" s="39"/>
      <c r="F162" s="273" t="s">
        <v>266</v>
      </c>
      <c r="G162" s="39"/>
      <c r="H162" s="39"/>
      <c r="I162" s="143"/>
      <c r="J162" s="39"/>
      <c r="K162" s="39"/>
      <c r="L162" s="43"/>
      <c r="M162" s="274"/>
      <c r="N162" s="275"/>
      <c r="O162" s="90"/>
      <c r="P162" s="90"/>
      <c r="Q162" s="90"/>
      <c r="R162" s="90"/>
      <c r="S162" s="90"/>
      <c r="T162" s="91"/>
      <c r="U162" s="37"/>
      <c r="V162" s="37"/>
      <c r="W162" s="37"/>
      <c r="X162" s="37"/>
      <c r="Y162" s="37"/>
      <c r="Z162" s="37"/>
      <c r="AA162" s="37"/>
      <c r="AB162" s="37"/>
      <c r="AC162" s="37"/>
      <c r="AD162" s="37"/>
      <c r="AE162" s="37"/>
      <c r="AT162" s="16" t="s">
        <v>181</v>
      </c>
      <c r="AU162" s="16" t="s">
        <v>83</v>
      </c>
    </row>
    <row r="163" s="2" customFormat="1" ht="21.75" customHeight="1">
      <c r="A163" s="37"/>
      <c r="B163" s="38"/>
      <c r="C163" s="234" t="s">
        <v>159</v>
      </c>
      <c r="D163" s="234" t="s">
        <v>127</v>
      </c>
      <c r="E163" s="235" t="s">
        <v>268</v>
      </c>
      <c r="F163" s="236" t="s">
        <v>269</v>
      </c>
      <c r="G163" s="237" t="s">
        <v>189</v>
      </c>
      <c r="H163" s="238">
        <v>176.19999999999999</v>
      </c>
      <c r="I163" s="239"/>
      <c r="J163" s="240">
        <f>ROUND(I163*H163,2)</f>
        <v>0</v>
      </c>
      <c r="K163" s="236" t="s">
        <v>131</v>
      </c>
      <c r="L163" s="43"/>
      <c r="M163" s="241" t="s">
        <v>1</v>
      </c>
      <c r="N163" s="242" t="s">
        <v>38</v>
      </c>
      <c r="O163" s="90"/>
      <c r="P163" s="243">
        <f>O163*H163</f>
        <v>0</v>
      </c>
      <c r="Q163" s="243">
        <v>0</v>
      </c>
      <c r="R163" s="243">
        <f>Q163*H163</f>
        <v>0</v>
      </c>
      <c r="S163" s="243">
        <v>0</v>
      </c>
      <c r="T163" s="244">
        <f>S163*H163</f>
        <v>0</v>
      </c>
      <c r="U163" s="37"/>
      <c r="V163" s="37"/>
      <c r="W163" s="37"/>
      <c r="X163" s="37"/>
      <c r="Y163" s="37"/>
      <c r="Z163" s="37"/>
      <c r="AA163" s="37"/>
      <c r="AB163" s="37"/>
      <c r="AC163" s="37"/>
      <c r="AD163" s="37"/>
      <c r="AE163" s="37"/>
      <c r="AR163" s="245" t="s">
        <v>132</v>
      </c>
      <c r="AT163" s="245" t="s">
        <v>127</v>
      </c>
      <c r="AU163" s="245" t="s">
        <v>83</v>
      </c>
      <c r="AY163" s="16" t="s">
        <v>124</v>
      </c>
      <c r="BE163" s="246">
        <f>IF(N163="základní",J163,0)</f>
        <v>0</v>
      </c>
      <c r="BF163" s="246">
        <f>IF(N163="snížená",J163,0)</f>
        <v>0</v>
      </c>
      <c r="BG163" s="246">
        <f>IF(N163="zákl. přenesená",J163,0)</f>
        <v>0</v>
      </c>
      <c r="BH163" s="246">
        <f>IF(N163="sníž. přenesená",J163,0)</f>
        <v>0</v>
      </c>
      <c r="BI163" s="246">
        <f>IF(N163="nulová",J163,0)</f>
        <v>0</v>
      </c>
      <c r="BJ163" s="16" t="s">
        <v>81</v>
      </c>
      <c r="BK163" s="246">
        <f>ROUND(I163*H163,2)</f>
        <v>0</v>
      </c>
      <c r="BL163" s="16" t="s">
        <v>132</v>
      </c>
      <c r="BM163" s="245" t="s">
        <v>541</v>
      </c>
    </row>
    <row r="164" s="2" customFormat="1">
      <c r="A164" s="37"/>
      <c r="B164" s="38"/>
      <c r="C164" s="39"/>
      <c r="D164" s="249" t="s">
        <v>181</v>
      </c>
      <c r="E164" s="39"/>
      <c r="F164" s="273" t="s">
        <v>266</v>
      </c>
      <c r="G164" s="39"/>
      <c r="H164" s="39"/>
      <c r="I164" s="143"/>
      <c r="J164" s="39"/>
      <c r="K164" s="39"/>
      <c r="L164" s="43"/>
      <c r="M164" s="274"/>
      <c r="N164" s="275"/>
      <c r="O164" s="90"/>
      <c r="P164" s="90"/>
      <c r="Q164" s="90"/>
      <c r="R164" s="90"/>
      <c r="S164" s="90"/>
      <c r="T164" s="91"/>
      <c r="U164" s="37"/>
      <c r="V164" s="37"/>
      <c r="W164" s="37"/>
      <c r="X164" s="37"/>
      <c r="Y164" s="37"/>
      <c r="Z164" s="37"/>
      <c r="AA164" s="37"/>
      <c r="AB164" s="37"/>
      <c r="AC164" s="37"/>
      <c r="AD164" s="37"/>
      <c r="AE164" s="37"/>
      <c r="AT164" s="16" t="s">
        <v>181</v>
      </c>
      <c r="AU164" s="16" t="s">
        <v>83</v>
      </c>
    </row>
    <row r="165" s="13" customFormat="1">
      <c r="A165" s="13"/>
      <c r="B165" s="247"/>
      <c r="C165" s="248"/>
      <c r="D165" s="249" t="s">
        <v>133</v>
      </c>
      <c r="E165" s="250" t="s">
        <v>1</v>
      </c>
      <c r="F165" s="251" t="s">
        <v>542</v>
      </c>
      <c r="G165" s="248"/>
      <c r="H165" s="252">
        <v>110</v>
      </c>
      <c r="I165" s="253"/>
      <c r="J165" s="248"/>
      <c r="K165" s="248"/>
      <c r="L165" s="254"/>
      <c r="M165" s="255"/>
      <c r="N165" s="256"/>
      <c r="O165" s="256"/>
      <c r="P165" s="256"/>
      <c r="Q165" s="256"/>
      <c r="R165" s="256"/>
      <c r="S165" s="256"/>
      <c r="T165" s="257"/>
      <c r="U165" s="13"/>
      <c r="V165" s="13"/>
      <c r="W165" s="13"/>
      <c r="X165" s="13"/>
      <c r="Y165" s="13"/>
      <c r="Z165" s="13"/>
      <c r="AA165" s="13"/>
      <c r="AB165" s="13"/>
      <c r="AC165" s="13"/>
      <c r="AD165" s="13"/>
      <c r="AE165" s="13"/>
      <c r="AT165" s="258" t="s">
        <v>133</v>
      </c>
      <c r="AU165" s="258" t="s">
        <v>83</v>
      </c>
      <c r="AV165" s="13" t="s">
        <v>83</v>
      </c>
      <c r="AW165" s="13" t="s">
        <v>30</v>
      </c>
      <c r="AX165" s="13" t="s">
        <v>73</v>
      </c>
      <c r="AY165" s="258" t="s">
        <v>124</v>
      </c>
    </row>
    <row r="166" s="13" customFormat="1">
      <c r="A166" s="13"/>
      <c r="B166" s="247"/>
      <c r="C166" s="248"/>
      <c r="D166" s="249" t="s">
        <v>133</v>
      </c>
      <c r="E166" s="250" t="s">
        <v>1</v>
      </c>
      <c r="F166" s="251" t="s">
        <v>543</v>
      </c>
      <c r="G166" s="248"/>
      <c r="H166" s="252">
        <v>49</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133</v>
      </c>
      <c r="AU166" s="258" t="s">
        <v>83</v>
      </c>
      <c r="AV166" s="13" t="s">
        <v>83</v>
      </c>
      <c r="AW166" s="13" t="s">
        <v>30</v>
      </c>
      <c r="AX166" s="13" t="s">
        <v>73</v>
      </c>
      <c r="AY166" s="258" t="s">
        <v>124</v>
      </c>
    </row>
    <row r="167" s="13" customFormat="1">
      <c r="A167" s="13"/>
      <c r="B167" s="247"/>
      <c r="C167" s="248"/>
      <c r="D167" s="249" t="s">
        <v>133</v>
      </c>
      <c r="E167" s="250" t="s">
        <v>1</v>
      </c>
      <c r="F167" s="251" t="s">
        <v>544</v>
      </c>
      <c r="G167" s="248"/>
      <c r="H167" s="252">
        <v>17.199999999999999</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133</v>
      </c>
      <c r="AU167" s="258" t="s">
        <v>83</v>
      </c>
      <c r="AV167" s="13" t="s">
        <v>83</v>
      </c>
      <c r="AW167" s="13" t="s">
        <v>30</v>
      </c>
      <c r="AX167" s="13" t="s">
        <v>73</v>
      </c>
      <c r="AY167" s="258" t="s">
        <v>124</v>
      </c>
    </row>
    <row r="168" s="14" customFormat="1">
      <c r="A168" s="14"/>
      <c r="B168" s="259"/>
      <c r="C168" s="260"/>
      <c r="D168" s="249" t="s">
        <v>133</v>
      </c>
      <c r="E168" s="261" t="s">
        <v>1</v>
      </c>
      <c r="F168" s="262" t="s">
        <v>135</v>
      </c>
      <c r="G168" s="260"/>
      <c r="H168" s="263">
        <v>176.19999999999999</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133</v>
      </c>
      <c r="AU168" s="269" t="s">
        <v>83</v>
      </c>
      <c r="AV168" s="14" t="s">
        <v>132</v>
      </c>
      <c r="AW168" s="14" t="s">
        <v>30</v>
      </c>
      <c r="AX168" s="14" t="s">
        <v>81</v>
      </c>
      <c r="AY168" s="269" t="s">
        <v>124</v>
      </c>
    </row>
    <row r="169" s="2" customFormat="1" ht="33" customHeight="1">
      <c r="A169" s="37"/>
      <c r="B169" s="38"/>
      <c r="C169" s="234" t="s">
        <v>246</v>
      </c>
      <c r="D169" s="234" t="s">
        <v>127</v>
      </c>
      <c r="E169" s="235" t="s">
        <v>274</v>
      </c>
      <c r="F169" s="236" t="s">
        <v>275</v>
      </c>
      <c r="G169" s="237" t="s">
        <v>189</v>
      </c>
      <c r="H169" s="238">
        <v>4.5999999999999996</v>
      </c>
      <c r="I169" s="239"/>
      <c r="J169" s="240">
        <f>ROUND(I169*H169,2)</f>
        <v>0</v>
      </c>
      <c r="K169" s="236" t="s">
        <v>131</v>
      </c>
      <c r="L169" s="43"/>
      <c r="M169" s="241" t="s">
        <v>1</v>
      </c>
      <c r="N169" s="242" t="s">
        <v>38</v>
      </c>
      <c r="O169" s="90"/>
      <c r="P169" s="243">
        <f>O169*H169</f>
        <v>0</v>
      </c>
      <c r="Q169" s="243">
        <v>0</v>
      </c>
      <c r="R169" s="243">
        <f>Q169*H169</f>
        <v>0</v>
      </c>
      <c r="S169" s="243">
        <v>0</v>
      </c>
      <c r="T169" s="244">
        <f>S169*H169</f>
        <v>0</v>
      </c>
      <c r="U169" s="37"/>
      <c r="V169" s="37"/>
      <c r="W169" s="37"/>
      <c r="X169" s="37"/>
      <c r="Y169" s="37"/>
      <c r="Z169" s="37"/>
      <c r="AA169" s="37"/>
      <c r="AB169" s="37"/>
      <c r="AC169" s="37"/>
      <c r="AD169" s="37"/>
      <c r="AE169" s="37"/>
      <c r="AR169" s="245" t="s">
        <v>132</v>
      </c>
      <c r="AT169" s="245" t="s">
        <v>127</v>
      </c>
      <c r="AU169" s="245" t="s">
        <v>83</v>
      </c>
      <c r="AY169" s="16" t="s">
        <v>124</v>
      </c>
      <c r="BE169" s="246">
        <f>IF(N169="základní",J169,0)</f>
        <v>0</v>
      </c>
      <c r="BF169" s="246">
        <f>IF(N169="snížená",J169,0)</f>
        <v>0</v>
      </c>
      <c r="BG169" s="246">
        <f>IF(N169="zákl. přenesená",J169,0)</f>
        <v>0</v>
      </c>
      <c r="BH169" s="246">
        <f>IF(N169="sníž. přenesená",J169,0)</f>
        <v>0</v>
      </c>
      <c r="BI169" s="246">
        <f>IF(N169="nulová",J169,0)</f>
        <v>0</v>
      </c>
      <c r="BJ169" s="16" t="s">
        <v>81</v>
      </c>
      <c r="BK169" s="246">
        <f>ROUND(I169*H169,2)</f>
        <v>0</v>
      </c>
      <c r="BL169" s="16" t="s">
        <v>132</v>
      </c>
      <c r="BM169" s="245" t="s">
        <v>545</v>
      </c>
    </row>
    <row r="170" s="2" customFormat="1">
      <c r="A170" s="37"/>
      <c r="B170" s="38"/>
      <c r="C170" s="39"/>
      <c r="D170" s="249" t="s">
        <v>181</v>
      </c>
      <c r="E170" s="39"/>
      <c r="F170" s="273" t="s">
        <v>277</v>
      </c>
      <c r="G170" s="39"/>
      <c r="H170" s="39"/>
      <c r="I170" s="143"/>
      <c r="J170" s="39"/>
      <c r="K170" s="39"/>
      <c r="L170" s="43"/>
      <c r="M170" s="274"/>
      <c r="N170" s="275"/>
      <c r="O170" s="90"/>
      <c r="P170" s="90"/>
      <c r="Q170" s="90"/>
      <c r="R170" s="90"/>
      <c r="S170" s="90"/>
      <c r="T170" s="91"/>
      <c r="U170" s="37"/>
      <c r="V170" s="37"/>
      <c r="W170" s="37"/>
      <c r="X170" s="37"/>
      <c r="Y170" s="37"/>
      <c r="Z170" s="37"/>
      <c r="AA170" s="37"/>
      <c r="AB170" s="37"/>
      <c r="AC170" s="37"/>
      <c r="AD170" s="37"/>
      <c r="AE170" s="37"/>
      <c r="AT170" s="16" t="s">
        <v>181</v>
      </c>
      <c r="AU170" s="16" t="s">
        <v>83</v>
      </c>
    </row>
    <row r="171" s="13" customFormat="1">
      <c r="A171" s="13"/>
      <c r="B171" s="247"/>
      <c r="C171" s="248"/>
      <c r="D171" s="249" t="s">
        <v>133</v>
      </c>
      <c r="E171" s="250" t="s">
        <v>1</v>
      </c>
      <c r="F171" s="251" t="s">
        <v>546</v>
      </c>
      <c r="G171" s="248"/>
      <c r="H171" s="252">
        <v>4.5999999999999996</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133</v>
      </c>
      <c r="AU171" s="258" t="s">
        <v>83</v>
      </c>
      <c r="AV171" s="13" t="s">
        <v>83</v>
      </c>
      <c r="AW171" s="13" t="s">
        <v>30</v>
      </c>
      <c r="AX171" s="13" t="s">
        <v>81</v>
      </c>
      <c r="AY171" s="258" t="s">
        <v>124</v>
      </c>
    </row>
    <row r="172" s="2" customFormat="1" ht="33" customHeight="1">
      <c r="A172" s="37"/>
      <c r="B172" s="38"/>
      <c r="C172" s="234" t="s">
        <v>251</v>
      </c>
      <c r="D172" s="234" t="s">
        <v>127</v>
      </c>
      <c r="E172" s="235" t="s">
        <v>280</v>
      </c>
      <c r="F172" s="236" t="s">
        <v>281</v>
      </c>
      <c r="G172" s="237" t="s">
        <v>189</v>
      </c>
      <c r="H172" s="238">
        <v>46</v>
      </c>
      <c r="I172" s="239"/>
      <c r="J172" s="240">
        <f>ROUND(I172*H172,2)</f>
        <v>0</v>
      </c>
      <c r="K172" s="236" t="s">
        <v>131</v>
      </c>
      <c r="L172" s="43"/>
      <c r="M172" s="241" t="s">
        <v>1</v>
      </c>
      <c r="N172" s="242" t="s">
        <v>38</v>
      </c>
      <c r="O172" s="90"/>
      <c r="P172" s="243">
        <f>O172*H172</f>
        <v>0</v>
      </c>
      <c r="Q172" s="243">
        <v>0</v>
      </c>
      <c r="R172" s="243">
        <f>Q172*H172</f>
        <v>0</v>
      </c>
      <c r="S172" s="243">
        <v>0</v>
      </c>
      <c r="T172" s="244">
        <f>S172*H172</f>
        <v>0</v>
      </c>
      <c r="U172" s="37"/>
      <c r="V172" s="37"/>
      <c r="W172" s="37"/>
      <c r="X172" s="37"/>
      <c r="Y172" s="37"/>
      <c r="Z172" s="37"/>
      <c r="AA172" s="37"/>
      <c r="AB172" s="37"/>
      <c r="AC172" s="37"/>
      <c r="AD172" s="37"/>
      <c r="AE172" s="37"/>
      <c r="AR172" s="245" t="s">
        <v>132</v>
      </c>
      <c r="AT172" s="245" t="s">
        <v>127</v>
      </c>
      <c r="AU172" s="245" t="s">
        <v>83</v>
      </c>
      <c r="AY172" s="16" t="s">
        <v>124</v>
      </c>
      <c r="BE172" s="246">
        <f>IF(N172="základní",J172,0)</f>
        <v>0</v>
      </c>
      <c r="BF172" s="246">
        <f>IF(N172="snížená",J172,0)</f>
        <v>0</v>
      </c>
      <c r="BG172" s="246">
        <f>IF(N172="zákl. přenesená",J172,0)</f>
        <v>0</v>
      </c>
      <c r="BH172" s="246">
        <f>IF(N172="sníž. přenesená",J172,0)</f>
        <v>0</v>
      </c>
      <c r="BI172" s="246">
        <f>IF(N172="nulová",J172,0)</f>
        <v>0</v>
      </c>
      <c r="BJ172" s="16" t="s">
        <v>81</v>
      </c>
      <c r="BK172" s="246">
        <f>ROUND(I172*H172,2)</f>
        <v>0</v>
      </c>
      <c r="BL172" s="16" t="s">
        <v>132</v>
      </c>
      <c r="BM172" s="245" t="s">
        <v>547</v>
      </c>
    </row>
    <row r="173" s="2" customFormat="1">
      <c r="A173" s="37"/>
      <c r="B173" s="38"/>
      <c r="C173" s="39"/>
      <c r="D173" s="249" t="s">
        <v>181</v>
      </c>
      <c r="E173" s="39"/>
      <c r="F173" s="273" t="s">
        <v>283</v>
      </c>
      <c r="G173" s="39"/>
      <c r="H173" s="39"/>
      <c r="I173" s="143"/>
      <c r="J173" s="39"/>
      <c r="K173" s="39"/>
      <c r="L173" s="43"/>
      <c r="M173" s="274"/>
      <c r="N173" s="275"/>
      <c r="O173" s="90"/>
      <c r="P173" s="90"/>
      <c r="Q173" s="90"/>
      <c r="R173" s="90"/>
      <c r="S173" s="90"/>
      <c r="T173" s="91"/>
      <c r="U173" s="37"/>
      <c r="V173" s="37"/>
      <c r="W173" s="37"/>
      <c r="X173" s="37"/>
      <c r="Y173" s="37"/>
      <c r="Z173" s="37"/>
      <c r="AA173" s="37"/>
      <c r="AB173" s="37"/>
      <c r="AC173" s="37"/>
      <c r="AD173" s="37"/>
      <c r="AE173" s="37"/>
      <c r="AT173" s="16" t="s">
        <v>181</v>
      </c>
      <c r="AU173" s="16" t="s">
        <v>83</v>
      </c>
    </row>
    <row r="174" s="13" customFormat="1">
      <c r="A174" s="13"/>
      <c r="B174" s="247"/>
      <c r="C174" s="248"/>
      <c r="D174" s="249" t="s">
        <v>133</v>
      </c>
      <c r="E174" s="250" t="s">
        <v>1</v>
      </c>
      <c r="F174" s="251" t="s">
        <v>548</v>
      </c>
      <c r="G174" s="248"/>
      <c r="H174" s="252">
        <v>46</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133</v>
      </c>
      <c r="AU174" s="258" t="s">
        <v>83</v>
      </c>
      <c r="AV174" s="13" t="s">
        <v>83</v>
      </c>
      <c r="AW174" s="13" t="s">
        <v>30</v>
      </c>
      <c r="AX174" s="13" t="s">
        <v>81</v>
      </c>
      <c r="AY174" s="258" t="s">
        <v>124</v>
      </c>
    </row>
    <row r="175" s="2" customFormat="1" ht="16.5" customHeight="1">
      <c r="A175" s="37"/>
      <c r="B175" s="38"/>
      <c r="C175" s="276" t="s">
        <v>8</v>
      </c>
      <c r="D175" s="276" t="s">
        <v>240</v>
      </c>
      <c r="E175" s="277" t="s">
        <v>286</v>
      </c>
      <c r="F175" s="278" t="s">
        <v>287</v>
      </c>
      <c r="G175" s="279" t="s">
        <v>288</v>
      </c>
      <c r="H175" s="280">
        <v>0.57499999999999996</v>
      </c>
      <c r="I175" s="281"/>
      <c r="J175" s="282">
        <f>ROUND(I175*H175,2)</f>
        <v>0</v>
      </c>
      <c r="K175" s="278" t="s">
        <v>131</v>
      </c>
      <c r="L175" s="283"/>
      <c r="M175" s="284" t="s">
        <v>1</v>
      </c>
      <c r="N175" s="285" t="s">
        <v>38</v>
      </c>
      <c r="O175" s="90"/>
      <c r="P175" s="243">
        <f>O175*H175</f>
        <v>0</v>
      </c>
      <c r="Q175" s="243">
        <v>0.001</v>
      </c>
      <c r="R175" s="243">
        <f>Q175*H175</f>
        <v>0.00057499999999999999</v>
      </c>
      <c r="S175" s="243">
        <v>0</v>
      </c>
      <c r="T175" s="244">
        <f>S175*H175</f>
        <v>0</v>
      </c>
      <c r="U175" s="37"/>
      <c r="V175" s="37"/>
      <c r="W175" s="37"/>
      <c r="X175" s="37"/>
      <c r="Y175" s="37"/>
      <c r="Z175" s="37"/>
      <c r="AA175" s="37"/>
      <c r="AB175" s="37"/>
      <c r="AC175" s="37"/>
      <c r="AD175" s="37"/>
      <c r="AE175" s="37"/>
      <c r="AR175" s="245" t="s">
        <v>151</v>
      </c>
      <c r="AT175" s="245" t="s">
        <v>240</v>
      </c>
      <c r="AU175" s="245" t="s">
        <v>83</v>
      </c>
      <c r="AY175" s="16" t="s">
        <v>124</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132</v>
      </c>
      <c r="BM175" s="245" t="s">
        <v>549</v>
      </c>
    </row>
    <row r="176" s="13" customFormat="1">
      <c r="A176" s="13"/>
      <c r="B176" s="247"/>
      <c r="C176" s="248"/>
      <c r="D176" s="249" t="s">
        <v>133</v>
      </c>
      <c r="E176" s="250" t="s">
        <v>1</v>
      </c>
      <c r="F176" s="251" t="s">
        <v>550</v>
      </c>
      <c r="G176" s="248"/>
      <c r="H176" s="252">
        <v>0.57499999999999996</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133</v>
      </c>
      <c r="AU176" s="258" t="s">
        <v>83</v>
      </c>
      <c r="AV176" s="13" t="s">
        <v>83</v>
      </c>
      <c r="AW176" s="13" t="s">
        <v>30</v>
      </c>
      <c r="AX176" s="13" t="s">
        <v>81</v>
      </c>
      <c r="AY176" s="258" t="s">
        <v>124</v>
      </c>
    </row>
    <row r="177" s="12" customFormat="1" ht="22.8" customHeight="1">
      <c r="A177" s="12"/>
      <c r="B177" s="218"/>
      <c r="C177" s="219"/>
      <c r="D177" s="220" t="s">
        <v>72</v>
      </c>
      <c r="E177" s="232" t="s">
        <v>149</v>
      </c>
      <c r="F177" s="232" t="s">
        <v>314</v>
      </c>
      <c r="G177" s="219"/>
      <c r="H177" s="219"/>
      <c r="I177" s="222"/>
      <c r="J177" s="233">
        <f>BK177</f>
        <v>0</v>
      </c>
      <c r="K177" s="219"/>
      <c r="L177" s="224"/>
      <c r="M177" s="225"/>
      <c r="N177" s="226"/>
      <c r="O177" s="226"/>
      <c r="P177" s="227">
        <f>SUM(P178:P193)</f>
        <v>0</v>
      </c>
      <c r="Q177" s="226"/>
      <c r="R177" s="227">
        <f>SUM(R178:R193)</f>
        <v>126.94268</v>
      </c>
      <c r="S177" s="226"/>
      <c r="T177" s="228">
        <f>SUM(T178:T193)</f>
        <v>0</v>
      </c>
      <c r="U177" s="12"/>
      <c r="V177" s="12"/>
      <c r="W177" s="12"/>
      <c r="X177" s="12"/>
      <c r="Y177" s="12"/>
      <c r="Z177" s="12"/>
      <c r="AA177" s="12"/>
      <c r="AB177" s="12"/>
      <c r="AC177" s="12"/>
      <c r="AD177" s="12"/>
      <c r="AE177" s="12"/>
      <c r="AR177" s="229" t="s">
        <v>81</v>
      </c>
      <c r="AT177" s="230" t="s">
        <v>72</v>
      </c>
      <c r="AU177" s="230" t="s">
        <v>81</v>
      </c>
      <c r="AY177" s="229" t="s">
        <v>124</v>
      </c>
      <c r="BK177" s="231">
        <f>SUM(BK178:BK193)</f>
        <v>0</v>
      </c>
    </row>
    <row r="178" s="2" customFormat="1" ht="21.75" customHeight="1">
      <c r="A178" s="37"/>
      <c r="B178" s="38"/>
      <c r="C178" s="234" t="s">
        <v>262</v>
      </c>
      <c r="D178" s="234" t="s">
        <v>127</v>
      </c>
      <c r="E178" s="235" t="s">
        <v>316</v>
      </c>
      <c r="F178" s="236" t="s">
        <v>317</v>
      </c>
      <c r="G178" s="237" t="s">
        <v>189</v>
      </c>
      <c r="H178" s="238">
        <v>49</v>
      </c>
      <c r="I178" s="239"/>
      <c r="J178" s="240">
        <f>ROUND(I178*H178,2)</f>
        <v>0</v>
      </c>
      <c r="K178" s="236" t="s">
        <v>131</v>
      </c>
      <c r="L178" s="43"/>
      <c r="M178" s="241" t="s">
        <v>1</v>
      </c>
      <c r="N178" s="242" t="s">
        <v>38</v>
      </c>
      <c r="O178" s="90"/>
      <c r="P178" s="243">
        <f>O178*H178</f>
        <v>0</v>
      </c>
      <c r="Q178" s="243">
        <v>0.34499999999999997</v>
      </c>
      <c r="R178" s="243">
        <f>Q178*H178</f>
        <v>16.904999999999998</v>
      </c>
      <c r="S178" s="243">
        <v>0</v>
      </c>
      <c r="T178" s="244">
        <f>S178*H178</f>
        <v>0</v>
      </c>
      <c r="U178" s="37"/>
      <c r="V178" s="37"/>
      <c r="W178" s="37"/>
      <c r="X178" s="37"/>
      <c r="Y178" s="37"/>
      <c r="Z178" s="37"/>
      <c r="AA178" s="37"/>
      <c r="AB178" s="37"/>
      <c r="AC178" s="37"/>
      <c r="AD178" s="37"/>
      <c r="AE178" s="37"/>
      <c r="AR178" s="245" t="s">
        <v>132</v>
      </c>
      <c r="AT178" s="245" t="s">
        <v>127</v>
      </c>
      <c r="AU178" s="245" t="s">
        <v>83</v>
      </c>
      <c r="AY178" s="16" t="s">
        <v>124</v>
      </c>
      <c r="BE178" s="246">
        <f>IF(N178="základní",J178,0)</f>
        <v>0</v>
      </c>
      <c r="BF178" s="246">
        <f>IF(N178="snížená",J178,0)</f>
        <v>0</v>
      </c>
      <c r="BG178" s="246">
        <f>IF(N178="zákl. přenesená",J178,0)</f>
        <v>0</v>
      </c>
      <c r="BH178" s="246">
        <f>IF(N178="sníž. přenesená",J178,0)</f>
        <v>0</v>
      </c>
      <c r="BI178" s="246">
        <f>IF(N178="nulová",J178,0)</f>
        <v>0</v>
      </c>
      <c r="BJ178" s="16" t="s">
        <v>81</v>
      </c>
      <c r="BK178" s="246">
        <f>ROUND(I178*H178,2)</f>
        <v>0</v>
      </c>
      <c r="BL178" s="16" t="s">
        <v>132</v>
      </c>
      <c r="BM178" s="245" t="s">
        <v>551</v>
      </c>
    </row>
    <row r="179" s="13" customFormat="1">
      <c r="A179" s="13"/>
      <c r="B179" s="247"/>
      <c r="C179" s="248"/>
      <c r="D179" s="249" t="s">
        <v>133</v>
      </c>
      <c r="E179" s="250" t="s">
        <v>1</v>
      </c>
      <c r="F179" s="251" t="s">
        <v>543</v>
      </c>
      <c r="G179" s="248"/>
      <c r="H179" s="252">
        <v>49</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133</v>
      </c>
      <c r="AU179" s="258" t="s">
        <v>83</v>
      </c>
      <c r="AV179" s="13" t="s">
        <v>83</v>
      </c>
      <c r="AW179" s="13" t="s">
        <v>30</v>
      </c>
      <c r="AX179" s="13" t="s">
        <v>81</v>
      </c>
      <c r="AY179" s="258" t="s">
        <v>124</v>
      </c>
    </row>
    <row r="180" s="2" customFormat="1" ht="33" customHeight="1">
      <c r="A180" s="37"/>
      <c r="B180" s="38"/>
      <c r="C180" s="234" t="s">
        <v>267</v>
      </c>
      <c r="D180" s="234" t="s">
        <v>127</v>
      </c>
      <c r="E180" s="235" t="s">
        <v>552</v>
      </c>
      <c r="F180" s="236" t="s">
        <v>553</v>
      </c>
      <c r="G180" s="237" t="s">
        <v>189</v>
      </c>
      <c r="H180" s="238">
        <v>49</v>
      </c>
      <c r="I180" s="239"/>
      <c r="J180" s="240">
        <f>ROUND(I180*H180,2)</f>
        <v>0</v>
      </c>
      <c r="K180" s="236" t="s">
        <v>131</v>
      </c>
      <c r="L180" s="43"/>
      <c r="M180" s="241" t="s">
        <v>1</v>
      </c>
      <c r="N180" s="242" t="s">
        <v>38</v>
      </c>
      <c r="O180" s="90"/>
      <c r="P180" s="243">
        <f>O180*H180</f>
        <v>0</v>
      </c>
      <c r="Q180" s="243">
        <v>0.37190000000000001</v>
      </c>
      <c r="R180" s="243">
        <f>Q180*H180</f>
        <v>18.223099999999999</v>
      </c>
      <c r="S180" s="243">
        <v>0</v>
      </c>
      <c r="T180" s="244">
        <f>S180*H180</f>
        <v>0</v>
      </c>
      <c r="U180" s="37"/>
      <c r="V180" s="37"/>
      <c r="W180" s="37"/>
      <c r="X180" s="37"/>
      <c r="Y180" s="37"/>
      <c r="Z180" s="37"/>
      <c r="AA180" s="37"/>
      <c r="AB180" s="37"/>
      <c r="AC180" s="37"/>
      <c r="AD180" s="37"/>
      <c r="AE180" s="37"/>
      <c r="AR180" s="245" t="s">
        <v>132</v>
      </c>
      <c r="AT180" s="245" t="s">
        <v>127</v>
      </c>
      <c r="AU180" s="245" t="s">
        <v>83</v>
      </c>
      <c r="AY180" s="16" t="s">
        <v>124</v>
      </c>
      <c r="BE180" s="246">
        <f>IF(N180="základní",J180,0)</f>
        <v>0</v>
      </c>
      <c r="BF180" s="246">
        <f>IF(N180="snížená",J180,0)</f>
        <v>0</v>
      </c>
      <c r="BG180" s="246">
        <f>IF(N180="zákl. přenesená",J180,0)</f>
        <v>0</v>
      </c>
      <c r="BH180" s="246">
        <f>IF(N180="sníž. přenesená",J180,0)</f>
        <v>0</v>
      </c>
      <c r="BI180" s="246">
        <f>IF(N180="nulová",J180,0)</f>
        <v>0</v>
      </c>
      <c r="BJ180" s="16" t="s">
        <v>81</v>
      </c>
      <c r="BK180" s="246">
        <f>ROUND(I180*H180,2)</f>
        <v>0</v>
      </c>
      <c r="BL180" s="16" t="s">
        <v>132</v>
      </c>
      <c r="BM180" s="245" t="s">
        <v>554</v>
      </c>
    </row>
    <row r="181" s="2" customFormat="1">
      <c r="A181" s="37"/>
      <c r="B181" s="38"/>
      <c r="C181" s="39"/>
      <c r="D181" s="249" t="s">
        <v>181</v>
      </c>
      <c r="E181" s="39"/>
      <c r="F181" s="273" t="s">
        <v>323</v>
      </c>
      <c r="G181" s="39"/>
      <c r="H181" s="39"/>
      <c r="I181" s="143"/>
      <c r="J181" s="39"/>
      <c r="K181" s="39"/>
      <c r="L181" s="43"/>
      <c r="M181" s="274"/>
      <c r="N181" s="275"/>
      <c r="O181" s="90"/>
      <c r="P181" s="90"/>
      <c r="Q181" s="90"/>
      <c r="R181" s="90"/>
      <c r="S181" s="90"/>
      <c r="T181" s="91"/>
      <c r="U181" s="37"/>
      <c r="V181" s="37"/>
      <c r="W181" s="37"/>
      <c r="X181" s="37"/>
      <c r="Y181" s="37"/>
      <c r="Z181" s="37"/>
      <c r="AA181" s="37"/>
      <c r="AB181" s="37"/>
      <c r="AC181" s="37"/>
      <c r="AD181" s="37"/>
      <c r="AE181" s="37"/>
      <c r="AT181" s="16" t="s">
        <v>181</v>
      </c>
      <c r="AU181" s="16" t="s">
        <v>83</v>
      </c>
    </row>
    <row r="182" s="13" customFormat="1">
      <c r="A182" s="13"/>
      <c r="B182" s="247"/>
      <c r="C182" s="248"/>
      <c r="D182" s="249" t="s">
        <v>133</v>
      </c>
      <c r="E182" s="250" t="s">
        <v>1</v>
      </c>
      <c r="F182" s="251" t="s">
        <v>543</v>
      </c>
      <c r="G182" s="248"/>
      <c r="H182" s="252">
        <v>49</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133</v>
      </c>
      <c r="AU182" s="258" t="s">
        <v>83</v>
      </c>
      <c r="AV182" s="13" t="s">
        <v>83</v>
      </c>
      <c r="AW182" s="13" t="s">
        <v>30</v>
      </c>
      <c r="AX182" s="13" t="s">
        <v>81</v>
      </c>
      <c r="AY182" s="258" t="s">
        <v>124</v>
      </c>
    </row>
    <row r="183" s="2" customFormat="1" ht="33" customHeight="1">
      <c r="A183" s="37"/>
      <c r="B183" s="38"/>
      <c r="C183" s="234" t="s">
        <v>273</v>
      </c>
      <c r="D183" s="234" t="s">
        <v>127</v>
      </c>
      <c r="E183" s="235" t="s">
        <v>555</v>
      </c>
      <c r="F183" s="236" t="s">
        <v>556</v>
      </c>
      <c r="G183" s="237" t="s">
        <v>189</v>
      </c>
      <c r="H183" s="238">
        <v>110</v>
      </c>
      <c r="I183" s="239"/>
      <c r="J183" s="240">
        <f>ROUND(I183*H183,2)</f>
        <v>0</v>
      </c>
      <c r="K183" s="236" t="s">
        <v>131</v>
      </c>
      <c r="L183" s="43"/>
      <c r="M183" s="241" t="s">
        <v>1</v>
      </c>
      <c r="N183" s="242" t="s">
        <v>38</v>
      </c>
      <c r="O183" s="90"/>
      <c r="P183" s="243">
        <f>O183*H183</f>
        <v>0</v>
      </c>
      <c r="Q183" s="243">
        <v>0.49586999999999998</v>
      </c>
      <c r="R183" s="243">
        <f>Q183*H183</f>
        <v>54.545699999999997</v>
      </c>
      <c r="S183" s="243">
        <v>0</v>
      </c>
      <c r="T183" s="244">
        <f>S183*H183</f>
        <v>0</v>
      </c>
      <c r="U183" s="37"/>
      <c r="V183" s="37"/>
      <c r="W183" s="37"/>
      <c r="X183" s="37"/>
      <c r="Y183" s="37"/>
      <c r="Z183" s="37"/>
      <c r="AA183" s="37"/>
      <c r="AB183" s="37"/>
      <c r="AC183" s="37"/>
      <c r="AD183" s="37"/>
      <c r="AE183" s="37"/>
      <c r="AR183" s="245" t="s">
        <v>132</v>
      </c>
      <c r="AT183" s="245" t="s">
        <v>127</v>
      </c>
      <c r="AU183" s="245" t="s">
        <v>83</v>
      </c>
      <c r="AY183" s="16" t="s">
        <v>124</v>
      </c>
      <c r="BE183" s="246">
        <f>IF(N183="základní",J183,0)</f>
        <v>0</v>
      </c>
      <c r="BF183" s="246">
        <f>IF(N183="snížená",J183,0)</f>
        <v>0</v>
      </c>
      <c r="BG183" s="246">
        <f>IF(N183="zákl. přenesená",J183,0)</f>
        <v>0</v>
      </c>
      <c r="BH183" s="246">
        <f>IF(N183="sníž. přenesená",J183,0)</f>
        <v>0</v>
      </c>
      <c r="BI183" s="246">
        <f>IF(N183="nulová",J183,0)</f>
        <v>0</v>
      </c>
      <c r="BJ183" s="16" t="s">
        <v>81</v>
      </c>
      <c r="BK183" s="246">
        <f>ROUND(I183*H183,2)</f>
        <v>0</v>
      </c>
      <c r="BL183" s="16" t="s">
        <v>132</v>
      </c>
      <c r="BM183" s="245" t="s">
        <v>557</v>
      </c>
    </row>
    <row r="184" s="2" customFormat="1">
      <c r="A184" s="37"/>
      <c r="B184" s="38"/>
      <c r="C184" s="39"/>
      <c r="D184" s="249" t="s">
        <v>181</v>
      </c>
      <c r="E184" s="39"/>
      <c r="F184" s="273" t="s">
        <v>323</v>
      </c>
      <c r="G184" s="39"/>
      <c r="H184" s="39"/>
      <c r="I184" s="143"/>
      <c r="J184" s="39"/>
      <c r="K184" s="39"/>
      <c r="L184" s="43"/>
      <c r="M184" s="274"/>
      <c r="N184" s="275"/>
      <c r="O184" s="90"/>
      <c r="P184" s="90"/>
      <c r="Q184" s="90"/>
      <c r="R184" s="90"/>
      <c r="S184" s="90"/>
      <c r="T184" s="91"/>
      <c r="U184" s="37"/>
      <c r="V184" s="37"/>
      <c r="W184" s="37"/>
      <c r="X184" s="37"/>
      <c r="Y184" s="37"/>
      <c r="Z184" s="37"/>
      <c r="AA184" s="37"/>
      <c r="AB184" s="37"/>
      <c r="AC184" s="37"/>
      <c r="AD184" s="37"/>
      <c r="AE184" s="37"/>
      <c r="AT184" s="16" t="s">
        <v>181</v>
      </c>
      <c r="AU184" s="16" t="s">
        <v>83</v>
      </c>
    </row>
    <row r="185" s="13" customFormat="1">
      <c r="A185" s="13"/>
      <c r="B185" s="247"/>
      <c r="C185" s="248"/>
      <c r="D185" s="249" t="s">
        <v>133</v>
      </c>
      <c r="E185" s="250" t="s">
        <v>1</v>
      </c>
      <c r="F185" s="251" t="s">
        <v>542</v>
      </c>
      <c r="G185" s="248"/>
      <c r="H185" s="252">
        <v>110</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133</v>
      </c>
      <c r="AU185" s="258" t="s">
        <v>83</v>
      </c>
      <c r="AV185" s="13" t="s">
        <v>83</v>
      </c>
      <c r="AW185" s="13" t="s">
        <v>30</v>
      </c>
      <c r="AX185" s="13" t="s">
        <v>81</v>
      </c>
      <c r="AY185" s="258" t="s">
        <v>124</v>
      </c>
    </row>
    <row r="186" s="2" customFormat="1" ht="66.75" customHeight="1">
      <c r="A186" s="37"/>
      <c r="B186" s="38"/>
      <c r="C186" s="234" t="s">
        <v>279</v>
      </c>
      <c r="D186" s="234" t="s">
        <v>127</v>
      </c>
      <c r="E186" s="235" t="s">
        <v>558</v>
      </c>
      <c r="F186" s="236" t="s">
        <v>559</v>
      </c>
      <c r="G186" s="237" t="s">
        <v>189</v>
      </c>
      <c r="H186" s="238">
        <v>110</v>
      </c>
      <c r="I186" s="239"/>
      <c r="J186" s="240">
        <f>ROUND(I186*H186,2)</f>
        <v>0</v>
      </c>
      <c r="K186" s="236" t="s">
        <v>131</v>
      </c>
      <c r="L186" s="43"/>
      <c r="M186" s="241" t="s">
        <v>1</v>
      </c>
      <c r="N186" s="242" t="s">
        <v>38</v>
      </c>
      <c r="O186" s="90"/>
      <c r="P186" s="243">
        <f>O186*H186</f>
        <v>0</v>
      </c>
      <c r="Q186" s="243">
        <v>0.084250000000000005</v>
      </c>
      <c r="R186" s="243">
        <f>Q186*H186</f>
        <v>9.2675000000000001</v>
      </c>
      <c r="S186" s="243">
        <v>0</v>
      </c>
      <c r="T186" s="244">
        <f>S186*H186</f>
        <v>0</v>
      </c>
      <c r="U186" s="37"/>
      <c r="V186" s="37"/>
      <c r="W186" s="37"/>
      <c r="X186" s="37"/>
      <c r="Y186" s="37"/>
      <c r="Z186" s="37"/>
      <c r="AA186" s="37"/>
      <c r="AB186" s="37"/>
      <c r="AC186" s="37"/>
      <c r="AD186" s="37"/>
      <c r="AE186" s="37"/>
      <c r="AR186" s="245" t="s">
        <v>132</v>
      </c>
      <c r="AT186" s="245" t="s">
        <v>127</v>
      </c>
      <c r="AU186" s="245" t="s">
        <v>83</v>
      </c>
      <c r="AY186" s="16" t="s">
        <v>124</v>
      </c>
      <c r="BE186" s="246">
        <f>IF(N186="základní",J186,0)</f>
        <v>0</v>
      </c>
      <c r="BF186" s="246">
        <f>IF(N186="snížená",J186,0)</f>
        <v>0</v>
      </c>
      <c r="BG186" s="246">
        <f>IF(N186="zákl. přenesená",J186,0)</f>
        <v>0</v>
      </c>
      <c r="BH186" s="246">
        <f>IF(N186="sníž. přenesená",J186,0)</f>
        <v>0</v>
      </c>
      <c r="BI186" s="246">
        <f>IF(N186="nulová",J186,0)</f>
        <v>0</v>
      </c>
      <c r="BJ186" s="16" t="s">
        <v>81</v>
      </c>
      <c r="BK186" s="246">
        <f>ROUND(I186*H186,2)</f>
        <v>0</v>
      </c>
      <c r="BL186" s="16" t="s">
        <v>132</v>
      </c>
      <c r="BM186" s="245" t="s">
        <v>560</v>
      </c>
    </row>
    <row r="187" s="2" customFormat="1">
      <c r="A187" s="37"/>
      <c r="B187" s="38"/>
      <c r="C187" s="39"/>
      <c r="D187" s="249" t="s">
        <v>181</v>
      </c>
      <c r="E187" s="39"/>
      <c r="F187" s="273" t="s">
        <v>561</v>
      </c>
      <c r="G187" s="39"/>
      <c r="H187" s="39"/>
      <c r="I187" s="143"/>
      <c r="J187" s="39"/>
      <c r="K187" s="39"/>
      <c r="L187" s="43"/>
      <c r="M187" s="274"/>
      <c r="N187" s="275"/>
      <c r="O187" s="90"/>
      <c r="P187" s="90"/>
      <c r="Q187" s="90"/>
      <c r="R187" s="90"/>
      <c r="S187" s="90"/>
      <c r="T187" s="91"/>
      <c r="U187" s="37"/>
      <c r="V187" s="37"/>
      <c r="W187" s="37"/>
      <c r="X187" s="37"/>
      <c r="Y187" s="37"/>
      <c r="Z187" s="37"/>
      <c r="AA187" s="37"/>
      <c r="AB187" s="37"/>
      <c r="AC187" s="37"/>
      <c r="AD187" s="37"/>
      <c r="AE187" s="37"/>
      <c r="AT187" s="16" t="s">
        <v>181</v>
      </c>
      <c r="AU187" s="16" t="s">
        <v>83</v>
      </c>
    </row>
    <row r="188" s="13" customFormat="1">
      <c r="A188" s="13"/>
      <c r="B188" s="247"/>
      <c r="C188" s="248"/>
      <c r="D188" s="249" t="s">
        <v>133</v>
      </c>
      <c r="E188" s="250" t="s">
        <v>1</v>
      </c>
      <c r="F188" s="251" t="s">
        <v>542</v>
      </c>
      <c r="G188" s="248"/>
      <c r="H188" s="252">
        <v>110</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133</v>
      </c>
      <c r="AU188" s="258" t="s">
        <v>83</v>
      </c>
      <c r="AV188" s="13" t="s">
        <v>83</v>
      </c>
      <c r="AW188" s="13" t="s">
        <v>30</v>
      </c>
      <c r="AX188" s="13" t="s">
        <v>81</v>
      </c>
      <c r="AY188" s="258" t="s">
        <v>124</v>
      </c>
    </row>
    <row r="189" s="2" customFormat="1" ht="16.5" customHeight="1">
      <c r="A189" s="37"/>
      <c r="B189" s="38"/>
      <c r="C189" s="276" t="s">
        <v>285</v>
      </c>
      <c r="D189" s="276" t="s">
        <v>240</v>
      </c>
      <c r="E189" s="277" t="s">
        <v>562</v>
      </c>
      <c r="F189" s="278" t="s">
        <v>563</v>
      </c>
      <c r="G189" s="279" t="s">
        <v>189</v>
      </c>
      <c r="H189" s="280">
        <v>110</v>
      </c>
      <c r="I189" s="281"/>
      <c r="J189" s="282">
        <f>ROUND(I189*H189,2)</f>
        <v>0</v>
      </c>
      <c r="K189" s="278" t="s">
        <v>131</v>
      </c>
      <c r="L189" s="283"/>
      <c r="M189" s="284" t="s">
        <v>1</v>
      </c>
      <c r="N189" s="285" t="s">
        <v>38</v>
      </c>
      <c r="O189" s="90"/>
      <c r="P189" s="243">
        <f>O189*H189</f>
        <v>0</v>
      </c>
      <c r="Q189" s="243">
        <v>0.13</v>
      </c>
      <c r="R189" s="243">
        <f>Q189*H189</f>
        <v>14.300000000000001</v>
      </c>
      <c r="S189" s="243">
        <v>0</v>
      </c>
      <c r="T189" s="244">
        <f>S189*H189</f>
        <v>0</v>
      </c>
      <c r="U189" s="37"/>
      <c r="V189" s="37"/>
      <c r="W189" s="37"/>
      <c r="X189" s="37"/>
      <c r="Y189" s="37"/>
      <c r="Z189" s="37"/>
      <c r="AA189" s="37"/>
      <c r="AB189" s="37"/>
      <c r="AC189" s="37"/>
      <c r="AD189" s="37"/>
      <c r="AE189" s="37"/>
      <c r="AR189" s="245" t="s">
        <v>151</v>
      </c>
      <c r="AT189" s="245" t="s">
        <v>240</v>
      </c>
      <c r="AU189" s="245" t="s">
        <v>83</v>
      </c>
      <c r="AY189" s="16" t="s">
        <v>124</v>
      </c>
      <c r="BE189" s="246">
        <f>IF(N189="základní",J189,0)</f>
        <v>0</v>
      </c>
      <c r="BF189" s="246">
        <f>IF(N189="snížená",J189,0)</f>
        <v>0</v>
      </c>
      <c r="BG189" s="246">
        <f>IF(N189="zákl. přenesená",J189,0)</f>
        <v>0</v>
      </c>
      <c r="BH189" s="246">
        <f>IF(N189="sníž. přenesená",J189,0)</f>
        <v>0</v>
      </c>
      <c r="BI189" s="246">
        <f>IF(N189="nulová",J189,0)</f>
        <v>0</v>
      </c>
      <c r="BJ189" s="16" t="s">
        <v>81</v>
      </c>
      <c r="BK189" s="246">
        <f>ROUND(I189*H189,2)</f>
        <v>0</v>
      </c>
      <c r="BL189" s="16" t="s">
        <v>132</v>
      </c>
      <c r="BM189" s="245" t="s">
        <v>564</v>
      </c>
    </row>
    <row r="190" s="2" customFormat="1" ht="66.75" customHeight="1">
      <c r="A190" s="37"/>
      <c r="B190" s="38"/>
      <c r="C190" s="234" t="s">
        <v>7</v>
      </c>
      <c r="D190" s="234" t="s">
        <v>127</v>
      </c>
      <c r="E190" s="235" t="s">
        <v>565</v>
      </c>
      <c r="F190" s="236" t="s">
        <v>566</v>
      </c>
      <c r="G190" s="237" t="s">
        <v>189</v>
      </c>
      <c r="H190" s="238">
        <v>49</v>
      </c>
      <c r="I190" s="239"/>
      <c r="J190" s="240">
        <f>ROUND(I190*H190,2)</f>
        <v>0</v>
      </c>
      <c r="K190" s="236" t="s">
        <v>131</v>
      </c>
      <c r="L190" s="43"/>
      <c r="M190" s="241" t="s">
        <v>1</v>
      </c>
      <c r="N190" s="242" t="s">
        <v>38</v>
      </c>
      <c r="O190" s="90"/>
      <c r="P190" s="243">
        <f>O190*H190</f>
        <v>0</v>
      </c>
      <c r="Q190" s="243">
        <v>0.10362</v>
      </c>
      <c r="R190" s="243">
        <f>Q190*H190</f>
        <v>5.0773799999999998</v>
      </c>
      <c r="S190" s="243">
        <v>0</v>
      </c>
      <c r="T190" s="244">
        <f>S190*H190</f>
        <v>0</v>
      </c>
      <c r="U190" s="37"/>
      <c r="V190" s="37"/>
      <c r="W190" s="37"/>
      <c r="X190" s="37"/>
      <c r="Y190" s="37"/>
      <c r="Z190" s="37"/>
      <c r="AA190" s="37"/>
      <c r="AB190" s="37"/>
      <c r="AC190" s="37"/>
      <c r="AD190" s="37"/>
      <c r="AE190" s="37"/>
      <c r="AR190" s="245" t="s">
        <v>132</v>
      </c>
      <c r="AT190" s="245" t="s">
        <v>127</v>
      </c>
      <c r="AU190" s="245" t="s">
        <v>83</v>
      </c>
      <c r="AY190" s="16" t="s">
        <v>124</v>
      </c>
      <c r="BE190" s="246">
        <f>IF(N190="základní",J190,0)</f>
        <v>0</v>
      </c>
      <c r="BF190" s="246">
        <f>IF(N190="snížená",J190,0)</f>
        <v>0</v>
      </c>
      <c r="BG190" s="246">
        <f>IF(N190="zákl. přenesená",J190,0)</f>
        <v>0</v>
      </c>
      <c r="BH190" s="246">
        <f>IF(N190="sníž. přenesená",J190,0)</f>
        <v>0</v>
      </c>
      <c r="BI190" s="246">
        <f>IF(N190="nulová",J190,0)</f>
        <v>0</v>
      </c>
      <c r="BJ190" s="16" t="s">
        <v>81</v>
      </c>
      <c r="BK190" s="246">
        <f>ROUND(I190*H190,2)</f>
        <v>0</v>
      </c>
      <c r="BL190" s="16" t="s">
        <v>132</v>
      </c>
      <c r="BM190" s="245" t="s">
        <v>567</v>
      </c>
    </row>
    <row r="191" s="2" customFormat="1">
      <c r="A191" s="37"/>
      <c r="B191" s="38"/>
      <c r="C191" s="39"/>
      <c r="D191" s="249" t="s">
        <v>181</v>
      </c>
      <c r="E191" s="39"/>
      <c r="F191" s="273" t="s">
        <v>568</v>
      </c>
      <c r="G191" s="39"/>
      <c r="H191" s="39"/>
      <c r="I191" s="143"/>
      <c r="J191" s="39"/>
      <c r="K191" s="39"/>
      <c r="L191" s="43"/>
      <c r="M191" s="274"/>
      <c r="N191" s="275"/>
      <c r="O191" s="90"/>
      <c r="P191" s="90"/>
      <c r="Q191" s="90"/>
      <c r="R191" s="90"/>
      <c r="S191" s="90"/>
      <c r="T191" s="91"/>
      <c r="U191" s="37"/>
      <c r="V191" s="37"/>
      <c r="W191" s="37"/>
      <c r="X191" s="37"/>
      <c r="Y191" s="37"/>
      <c r="Z191" s="37"/>
      <c r="AA191" s="37"/>
      <c r="AB191" s="37"/>
      <c r="AC191" s="37"/>
      <c r="AD191" s="37"/>
      <c r="AE191" s="37"/>
      <c r="AT191" s="16" t="s">
        <v>181</v>
      </c>
      <c r="AU191" s="16" t="s">
        <v>83</v>
      </c>
    </row>
    <row r="192" s="13" customFormat="1">
      <c r="A192" s="13"/>
      <c r="B192" s="247"/>
      <c r="C192" s="248"/>
      <c r="D192" s="249" t="s">
        <v>133</v>
      </c>
      <c r="E192" s="250" t="s">
        <v>1</v>
      </c>
      <c r="F192" s="251" t="s">
        <v>543</v>
      </c>
      <c r="G192" s="248"/>
      <c r="H192" s="252">
        <v>49</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133</v>
      </c>
      <c r="AU192" s="258" t="s">
        <v>83</v>
      </c>
      <c r="AV192" s="13" t="s">
        <v>83</v>
      </c>
      <c r="AW192" s="13" t="s">
        <v>30</v>
      </c>
      <c r="AX192" s="13" t="s">
        <v>81</v>
      </c>
      <c r="AY192" s="258" t="s">
        <v>124</v>
      </c>
    </row>
    <row r="193" s="2" customFormat="1" ht="16.5" customHeight="1">
      <c r="A193" s="37"/>
      <c r="B193" s="38"/>
      <c r="C193" s="276" t="s">
        <v>297</v>
      </c>
      <c r="D193" s="276" t="s">
        <v>240</v>
      </c>
      <c r="E193" s="277" t="s">
        <v>569</v>
      </c>
      <c r="F193" s="278" t="s">
        <v>570</v>
      </c>
      <c r="G193" s="279" t="s">
        <v>189</v>
      </c>
      <c r="H193" s="280">
        <v>49</v>
      </c>
      <c r="I193" s="281"/>
      <c r="J193" s="282">
        <f>ROUND(I193*H193,2)</f>
        <v>0</v>
      </c>
      <c r="K193" s="278" t="s">
        <v>131</v>
      </c>
      <c r="L193" s="283"/>
      <c r="M193" s="284" t="s">
        <v>1</v>
      </c>
      <c r="N193" s="285" t="s">
        <v>38</v>
      </c>
      <c r="O193" s="90"/>
      <c r="P193" s="243">
        <f>O193*H193</f>
        <v>0</v>
      </c>
      <c r="Q193" s="243">
        <v>0.17599999999999999</v>
      </c>
      <c r="R193" s="243">
        <f>Q193*H193</f>
        <v>8.6239999999999988</v>
      </c>
      <c r="S193" s="243">
        <v>0</v>
      </c>
      <c r="T193" s="244">
        <f>S193*H193</f>
        <v>0</v>
      </c>
      <c r="U193" s="37"/>
      <c r="V193" s="37"/>
      <c r="W193" s="37"/>
      <c r="X193" s="37"/>
      <c r="Y193" s="37"/>
      <c r="Z193" s="37"/>
      <c r="AA193" s="37"/>
      <c r="AB193" s="37"/>
      <c r="AC193" s="37"/>
      <c r="AD193" s="37"/>
      <c r="AE193" s="37"/>
      <c r="AR193" s="245" t="s">
        <v>151</v>
      </c>
      <c r="AT193" s="245" t="s">
        <v>240</v>
      </c>
      <c r="AU193" s="245" t="s">
        <v>83</v>
      </c>
      <c r="AY193" s="16" t="s">
        <v>124</v>
      </c>
      <c r="BE193" s="246">
        <f>IF(N193="základní",J193,0)</f>
        <v>0</v>
      </c>
      <c r="BF193" s="246">
        <f>IF(N193="snížená",J193,0)</f>
        <v>0</v>
      </c>
      <c r="BG193" s="246">
        <f>IF(N193="zákl. přenesená",J193,0)</f>
        <v>0</v>
      </c>
      <c r="BH193" s="246">
        <f>IF(N193="sníž. přenesená",J193,0)</f>
        <v>0</v>
      </c>
      <c r="BI193" s="246">
        <f>IF(N193="nulová",J193,0)</f>
        <v>0</v>
      </c>
      <c r="BJ193" s="16" t="s">
        <v>81</v>
      </c>
      <c r="BK193" s="246">
        <f>ROUND(I193*H193,2)</f>
        <v>0</v>
      </c>
      <c r="BL193" s="16" t="s">
        <v>132</v>
      </c>
      <c r="BM193" s="245" t="s">
        <v>571</v>
      </c>
    </row>
    <row r="194" s="12" customFormat="1" ht="22.8" customHeight="1">
      <c r="A194" s="12"/>
      <c r="B194" s="218"/>
      <c r="C194" s="219"/>
      <c r="D194" s="220" t="s">
        <v>72</v>
      </c>
      <c r="E194" s="232" t="s">
        <v>222</v>
      </c>
      <c r="F194" s="232" t="s">
        <v>348</v>
      </c>
      <c r="G194" s="219"/>
      <c r="H194" s="219"/>
      <c r="I194" s="222"/>
      <c r="J194" s="233">
        <f>BK194</f>
        <v>0</v>
      </c>
      <c r="K194" s="219"/>
      <c r="L194" s="224"/>
      <c r="M194" s="225"/>
      <c r="N194" s="226"/>
      <c r="O194" s="226"/>
      <c r="P194" s="227">
        <f>SUM(P195:P215)</f>
        <v>0</v>
      </c>
      <c r="Q194" s="226"/>
      <c r="R194" s="227">
        <f>SUM(R195:R215)</f>
        <v>70.165806000000003</v>
      </c>
      <c r="S194" s="226"/>
      <c r="T194" s="228">
        <f>SUM(T195:T215)</f>
        <v>0</v>
      </c>
      <c r="U194" s="12"/>
      <c r="V194" s="12"/>
      <c r="W194" s="12"/>
      <c r="X194" s="12"/>
      <c r="Y194" s="12"/>
      <c r="Z194" s="12"/>
      <c r="AA194" s="12"/>
      <c r="AB194" s="12"/>
      <c r="AC194" s="12"/>
      <c r="AD194" s="12"/>
      <c r="AE194" s="12"/>
      <c r="AR194" s="229" t="s">
        <v>81</v>
      </c>
      <c r="AT194" s="230" t="s">
        <v>72</v>
      </c>
      <c r="AU194" s="230" t="s">
        <v>81</v>
      </c>
      <c r="AY194" s="229" t="s">
        <v>124</v>
      </c>
      <c r="BK194" s="231">
        <f>SUM(BK195:BK215)</f>
        <v>0</v>
      </c>
    </row>
    <row r="195" s="2" customFormat="1" ht="44.25" customHeight="1">
      <c r="A195" s="37"/>
      <c r="B195" s="38"/>
      <c r="C195" s="234" t="s">
        <v>301</v>
      </c>
      <c r="D195" s="234" t="s">
        <v>127</v>
      </c>
      <c r="E195" s="235" t="s">
        <v>424</v>
      </c>
      <c r="F195" s="236" t="s">
        <v>425</v>
      </c>
      <c r="G195" s="237" t="s">
        <v>304</v>
      </c>
      <c r="H195" s="238">
        <v>97.5</v>
      </c>
      <c r="I195" s="239"/>
      <c r="J195" s="240">
        <f>ROUND(I195*H195,2)</f>
        <v>0</v>
      </c>
      <c r="K195" s="236" t="s">
        <v>131</v>
      </c>
      <c r="L195" s="43"/>
      <c r="M195" s="241" t="s">
        <v>1</v>
      </c>
      <c r="N195" s="242" t="s">
        <v>38</v>
      </c>
      <c r="O195" s="90"/>
      <c r="P195" s="243">
        <f>O195*H195</f>
        <v>0</v>
      </c>
      <c r="Q195" s="243">
        <v>0.15540000000000001</v>
      </c>
      <c r="R195" s="243">
        <f>Q195*H195</f>
        <v>15.1515</v>
      </c>
      <c r="S195" s="243">
        <v>0</v>
      </c>
      <c r="T195" s="244">
        <f>S195*H195</f>
        <v>0</v>
      </c>
      <c r="U195" s="37"/>
      <c r="V195" s="37"/>
      <c r="W195" s="37"/>
      <c r="X195" s="37"/>
      <c r="Y195" s="37"/>
      <c r="Z195" s="37"/>
      <c r="AA195" s="37"/>
      <c r="AB195" s="37"/>
      <c r="AC195" s="37"/>
      <c r="AD195" s="37"/>
      <c r="AE195" s="37"/>
      <c r="AR195" s="245" t="s">
        <v>132</v>
      </c>
      <c r="AT195" s="245" t="s">
        <v>127</v>
      </c>
      <c r="AU195" s="245" t="s">
        <v>83</v>
      </c>
      <c r="AY195" s="16" t="s">
        <v>124</v>
      </c>
      <c r="BE195" s="246">
        <f>IF(N195="základní",J195,0)</f>
        <v>0</v>
      </c>
      <c r="BF195" s="246">
        <f>IF(N195="snížená",J195,0)</f>
        <v>0</v>
      </c>
      <c r="BG195" s="246">
        <f>IF(N195="zákl. přenesená",J195,0)</f>
        <v>0</v>
      </c>
      <c r="BH195" s="246">
        <f>IF(N195="sníž. přenesená",J195,0)</f>
        <v>0</v>
      </c>
      <c r="BI195" s="246">
        <f>IF(N195="nulová",J195,0)</f>
        <v>0</v>
      </c>
      <c r="BJ195" s="16" t="s">
        <v>81</v>
      </c>
      <c r="BK195" s="246">
        <f>ROUND(I195*H195,2)</f>
        <v>0</v>
      </c>
      <c r="BL195" s="16" t="s">
        <v>132</v>
      </c>
      <c r="BM195" s="245" t="s">
        <v>572</v>
      </c>
    </row>
    <row r="196" s="2" customFormat="1">
      <c r="A196" s="37"/>
      <c r="B196" s="38"/>
      <c r="C196" s="39"/>
      <c r="D196" s="249" t="s">
        <v>181</v>
      </c>
      <c r="E196" s="39"/>
      <c r="F196" s="273" t="s">
        <v>427</v>
      </c>
      <c r="G196" s="39"/>
      <c r="H196" s="39"/>
      <c r="I196" s="143"/>
      <c r="J196" s="39"/>
      <c r="K196" s="39"/>
      <c r="L196" s="43"/>
      <c r="M196" s="274"/>
      <c r="N196" s="275"/>
      <c r="O196" s="90"/>
      <c r="P196" s="90"/>
      <c r="Q196" s="90"/>
      <c r="R196" s="90"/>
      <c r="S196" s="90"/>
      <c r="T196" s="91"/>
      <c r="U196" s="37"/>
      <c r="V196" s="37"/>
      <c r="W196" s="37"/>
      <c r="X196" s="37"/>
      <c r="Y196" s="37"/>
      <c r="Z196" s="37"/>
      <c r="AA196" s="37"/>
      <c r="AB196" s="37"/>
      <c r="AC196" s="37"/>
      <c r="AD196" s="37"/>
      <c r="AE196" s="37"/>
      <c r="AT196" s="16" t="s">
        <v>181</v>
      </c>
      <c r="AU196" s="16" t="s">
        <v>83</v>
      </c>
    </row>
    <row r="197" s="13" customFormat="1">
      <c r="A197" s="13"/>
      <c r="B197" s="247"/>
      <c r="C197" s="248"/>
      <c r="D197" s="249" t="s">
        <v>133</v>
      </c>
      <c r="E197" s="250" t="s">
        <v>1</v>
      </c>
      <c r="F197" s="251" t="s">
        <v>573</v>
      </c>
      <c r="G197" s="248"/>
      <c r="H197" s="252">
        <v>76</v>
      </c>
      <c r="I197" s="253"/>
      <c r="J197" s="248"/>
      <c r="K197" s="248"/>
      <c r="L197" s="254"/>
      <c r="M197" s="255"/>
      <c r="N197" s="256"/>
      <c r="O197" s="256"/>
      <c r="P197" s="256"/>
      <c r="Q197" s="256"/>
      <c r="R197" s="256"/>
      <c r="S197" s="256"/>
      <c r="T197" s="257"/>
      <c r="U197" s="13"/>
      <c r="V197" s="13"/>
      <c r="W197" s="13"/>
      <c r="X197" s="13"/>
      <c r="Y197" s="13"/>
      <c r="Z197" s="13"/>
      <c r="AA197" s="13"/>
      <c r="AB197" s="13"/>
      <c r="AC197" s="13"/>
      <c r="AD197" s="13"/>
      <c r="AE197" s="13"/>
      <c r="AT197" s="258" t="s">
        <v>133</v>
      </c>
      <c r="AU197" s="258" t="s">
        <v>83</v>
      </c>
      <c r="AV197" s="13" t="s">
        <v>83</v>
      </c>
      <c r="AW197" s="13" t="s">
        <v>30</v>
      </c>
      <c r="AX197" s="13" t="s">
        <v>73</v>
      </c>
      <c r="AY197" s="258" t="s">
        <v>124</v>
      </c>
    </row>
    <row r="198" s="13" customFormat="1">
      <c r="A198" s="13"/>
      <c r="B198" s="247"/>
      <c r="C198" s="248"/>
      <c r="D198" s="249" t="s">
        <v>133</v>
      </c>
      <c r="E198" s="250" t="s">
        <v>1</v>
      </c>
      <c r="F198" s="251" t="s">
        <v>574</v>
      </c>
      <c r="G198" s="248"/>
      <c r="H198" s="252">
        <v>15.5</v>
      </c>
      <c r="I198" s="253"/>
      <c r="J198" s="248"/>
      <c r="K198" s="248"/>
      <c r="L198" s="254"/>
      <c r="M198" s="255"/>
      <c r="N198" s="256"/>
      <c r="O198" s="256"/>
      <c r="P198" s="256"/>
      <c r="Q198" s="256"/>
      <c r="R198" s="256"/>
      <c r="S198" s="256"/>
      <c r="T198" s="257"/>
      <c r="U198" s="13"/>
      <c r="V198" s="13"/>
      <c r="W198" s="13"/>
      <c r="X198" s="13"/>
      <c r="Y198" s="13"/>
      <c r="Z198" s="13"/>
      <c r="AA198" s="13"/>
      <c r="AB198" s="13"/>
      <c r="AC198" s="13"/>
      <c r="AD198" s="13"/>
      <c r="AE198" s="13"/>
      <c r="AT198" s="258" t="s">
        <v>133</v>
      </c>
      <c r="AU198" s="258" t="s">
        <v>83</v>
      </c>
      <c r="AV198" s="13" t="s">
        <v>83</v>
      </c>
      <c r="AW198" s="13" t="s">
        <v>30</v>
      </c>
      <c r="AX198" s="13" t="s">
        <v>73</v>
      </c>
      <c r="AY198" s="258" t="s">
        <v>124</v>
      </c>
    </row>
    <row r="199" s="13" customFormat="1">
      <c r="A199" s="13"/>
      <c r="B199" s="247"/>
      <c r="C199" s="248"/>
      <c r="D199" s="249" t="s">
        <v>133</v>
      </c>
      <c r="E199" s="250" t="s">
        <v>1</v>
      </c>
      <c r="F199" s="251" t="s">
        <v>575</v>
      </c>
      <c r="G199" s="248"/>
      <c r="H199" s="252">
        <v>6</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133</v>
      </c>
      <c r="AU199" s="258" t="s">
        <v>83</v>
      </c>
      <c r="AV199" s="13" t="s">
        <v>83</v>
      </c>
      <c r="AW199" s="13" t="s">
        <v>30</v>
      </c>
      <c r="AX199" s="13" t="s">
        <v>73</v>
      </c>
      <c r="AY199" s="258" t="s">
        <v>124</v>
      </c>
    </row>
    <row r="200" s="14" customFormat="1">
      <c r="A200" s="14"/>
      <c r="B200" s="259"/>
      <c r="C200" s="260"/>
      <c r="D200" s="249" t="s">
        <v>133</v>
      </c>
      <c r="E200" s="261" t="s">
        <v>1</v>
      </c>
      <c r="F200" s="262" t="s">
        <v>135</v>
      </c>
      <c r="G200" s="260"/>
      <c r="H200" s="263">
        <v>97.5</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133</v>
      </c>
      <c r="AU200" s="269" t="s">
        <v>83</v>
      </c>
      <c r="AV200" s="14" t="s">
        <v>132</v>
      </c>
      <c r="AW200" s="14" t="s">
        <v>30</v>
      </c>
      <c r="AX200" s="14" t="s">
        <v>81</v>
      </c>
      <c r="AY200" s="269" t="s">
        <v>124</v>
      </c>
    </row>
    <row r="201" s="2" customFormat="1" ht="21.75" customHeight="1">
      <c r="A201" s="37"/>
      <c r="B201" s="38"/>
      <c r="C201" s="276" t="s">
        <v>164</v>
      </c>
      <c r="D201" s="276" t="s">
        <v>240</v>
      </c>
      <c r="E201" s="277" t="s">
        <v>576</v>
      </c>
      <c r="F201" s="278" t="s">
        <v>577</v>
      </c>
      <c r="G201" s="279" t="s">
        <v>304</v>
      </c>
      <c r="H201" s="280">
        <v>15.5</v>
      </c>
      <c r="I201" s="281"/>
      <c r="J201" s="282">
        <f>ROUND(I201*H201,2)</f>
        <v>0</v>
      </c>
      <c r="K201" s="278" t="s">
        <v>131</v>
      </c>
      <c r="L201" s="283"/>
      <c r="M201" s="284" t="s">
        <v>1</v>
      </c>
      <c r="N201" s="285" t="s">
        <v>38</v>
      </c>
      <c r="O201" s="90"/>
      <c r="P201" s="243">
        <f>O201*H201</f>
        <v>0</v>
      </c>
      <c r="Q201" s="243">
        <v>0.048300000000000003</v>
      </c>
      <c r="R201" s="243">
        <f>Q201*H201</f>
        <v>0.74865000000000004</v>
      </c>
      <c r="S201" s="243">
        <v>0</v>
      </c>
      <c r="T201" s="244">
        <f>S201*H201</f>
        <v>0</v>
      </c>
      <c r="U201" s="37"/>
      <c r="V201" s="37"/>
      <c r="W201" s="37"/>
      <c r="X201" s="37"/>
      <c r="Y201" s="37"/>
      <c r="Z201" s="37"/>
      <c r="AA201" s="37"/>
      <c r="AB201" s="37"/>
      <c r="AC201" s="37"/>
      <c r="AD201" s="37"/>
      <c r="AE201" s="37"/>
      <c r="AR201" s="245" t="s">
        <v>151</v>
      </c>
      <c r="AT201" s="245" t="s">
        <v>240</v>
      </c>
      <c r="AU201" s="245" t="s">
        <v>83</v>
      </c>
      <c r="AY201" s="16" t="s">
        <v>124</v>
      </c>
      <c r="BE201" s="246">
        <f>IF(N201="základní",J201,0)</f>
        <v>0</v>
      </c>
      <c r="BF201" s="246">
        <f>IF(N201="snížená",J201,0)</f>
        <v>0</v>
      </c>
      <c r="BG201" s="246">
        <f>IF(N201="zákl. přenesená",J201,0)</f>
        <v>0</v>
      </c>
      <c r="BH201" s="246">
        <f>IF(N201="sníž. přenesená",J201,0)</f>
        <v>0</v>
      </c>
      <c r="BI201" s="246">
        <f>IF(N201="nulová",J201,0)</f>
        <v>0</v>
      </c>
      <c r="BJ201" s="16" t="s">
        <v>81</v>
      </c>
      <c r="BK201" s="246">
        <f>ROUND(I201*H201,2)</f>
        <v>0</v>
      </c>
      <c r="BL201" s="16" t="s">
        <v>132</v>
      </c>
      <c r="BM201" s="245" t="s">
        <v>578</v>
      </c>
    </row>
    <row r="202" s="2" customFormat="1" ht="21.75" customHeight="1">
      <c r="A202" s="37"/>
      <c r="B202" s="38"/>
      <c r="C202" s="276" t="s">
        <v>315</v>
      </c>
      <c r="D202" s="276" t="s">
        <v>240</v>
      </c>
      <c r="E202" s="277" t="s">
        <v>579</v>
      </c>
      <c r="F202" s="278" t="s">
        <v>580</v>
      </c>
      <c r="G202" s="279" t="s">
        <v>304</v>
      </c>
      <c r="H202" s="280">
        <v>6</v>
      </c>
      <c r="I202" s="281"/>
      <c r="J202" s="282">
        <f>ROUND(I202*H202,2)</f>
        <v>0</v>
      </c>
      <c r="K202" s="278" t="s">
        <v>131</v>
      </c>
      <c r="L202" s="283"/>
      <c r="M202" s="284" t="s">
        <v>1</v>
      </c>
      <c r="N202" s="285" t="s">
        <v>38</v>
      </c>
      <c r="O202" s="90"/>
      <c r="P202" s="243">
        <f>O202*H202</f>
        <v>0</v>
      </c>
      <c r="Q202" s="243">
        <v>0.065670000000000006</v>
      </c>
      <c r="R202" s="243">
        <f>Q202*H202</f>
        <v>0.39402000000000004</v>
      </c>
      <c r="S202" s="243">
        <v>0</v>
      </c>
      <c r="T202" s="244">
        <f>S202*H202</f>
        <v>0</v>
      </c>
      <c r="U202" s="37"/>
      <c r="V202" s="37"/>
      <c r="W202" s="37"/>
      <c r="X202" s="37"/>
      <c r="Y202" s="37"/>
      <c r="Z202" s="37"/>
      <c r="AA202" s="37"/>
      <c r="AB202" s="37"/>
      <c r="AC202" s="37"/>
      <c r="AD202" s="37"/>
      <c r="AE202" s="37"/>
      <c r="AR202" s="245" t="s">
        <v>151</v>
      </c>
      <c r="AT202" s="245" t="s">
        <v>240</v>
      </c>
      <c r="AU202" s="245" t="s">
        <v>83</v>
      </c>
      <c r="AY202" s="16" t="s">
        <v>124</v>
      </c>
      <c r="BE202" s="246">
        <f>IF(N202="základní",J202,0)</f>
        <v>0</v>
      </c>
      <c r="BF202" s="246">
        <f>IF(N202="snížená",J202,0)</f>
        <v>0</v>
      </c>
      <c r="BG202" s="246">
        <f>IF(N202="zákl. přenesená",J202,0)</f>
        <v>0</v>
      </c>
      <c r="BH202" s="246">
        <f>IF(N202="sníž. přenesená",J202,0)</f>
        <v>0</v>
      </c>
      <c r="BI202" s="246">
        <f>IF(N202="nulová",J202,0)</f>
        <v>0</v>
      </c>
      <c r="BJ202" s="16" t="s">
        <v>81</v>
      </c>
      <c r="BK202" s="246">
        <f>ROUND(I202*H202,2)</f>
        <v>0</v>
      </c>
      <c r="BL202" s="16" t="s">
        <v>132</v>
      </c>
      <c r="BM202" s="245" t="s">
        <v>581</v>
      </c>
    </row>
    <row r="203" s="2" customFormat="1" ht="16.5" customHeight="1">
      <c r="A203" s="37"/>
      <c r="B203" s="38"/>
      <c r="C203" s="276" t="s">
        <v>319</v>
      </c>
      <c r="D203" s="276" t="s">
        <v>240</v>
      </c>
      <c r="E203" s="277" t="s">
        <v>430</v>
      </c>
      <c r="F203" s="278" t="s">
        <v>431</v>
      </c>
      <c r="G203" s="279" t="s">
        <v>304</v>
      </c>
      <c r="H203" s="280">
        <v>76</v>
      </c>
      <c r="I203" s="281"/>
      <c r="J203" s="282">
        <f>ROUND(I203*H203,2)</f>
        <v>0</v>
      </c>
      <c r="K203" s="278" t="s">
        <v>131</v>
      </c>
      <c r="L203" s="283"/>
      <c r="M203" s="284" t="s">
        <v>1</v>
      </c>
      <c r="N203" s="285" t="s">
        <v>38</v>
      </c>
      <c r="O203" s="90"/>
      <c r="P203" s="243">
        <f>O203*H203</f>
        <v>0</v>
      </c>
      <c r="Q203" s="243">
        <v>0.080000000000000002</v>
      </c>
      <c r="R203" s="243">
        <f>Q203*H203</f>
        <v>6.0800000000000001</v>
      </c>
      <c r="S203" s="243">
        <v>0</v>
      </c>
      <c r="T203" s="244">
        <f>S203*H203</f>
        <v>0</v>
      </c>
      <c r="U203" s="37"/>
      <c r="V203" s="37"/>
      <c r="W203" s="37"/>
      <c r="X203" s="37"/>
      <c r="Y203" s="37"/>
      <c r="Z203" s="37"/>
      <c r="AA203" s="37"/>
      <c r="AB203" s="37"/>
      <c r="AC203" s="37"/>
      <c r="AD203" s="37"/>
      <c r="AE203" s="37"/>
      <c r="AR203" s="245" t="s">
        <v>151</v>
      </c>
      <c r="AT203" s="245" t="s">
        <v>240</v>
      </c>
      <c r="AU203" s="245" t="s">
        <v>83</v>
      </c>
      <c r="AY203" s="16" t="s">
        <v>124</v>
      </c>
      <c r="BE203" s="246">
        <f>IF(N203="základní",J203,0)</f>
        <v>0</v>
      </c>
      <c r="BF203" s="246">
        <f>IF(N203="snížená",J203,0)</f>
        <v>0</v>
      </c>
      <c r="BG203" s="246">
        <f>IF(N203="zákl. přenesená",J203,0)</f>
        <v>0</v>
      </c>
      <c r="BH203" s="246">
        <f>IF(N203="sníž. přenesená",J203,0)</f>
        <v>0</v>
      </c>
      <c r="BI203" s="246">
        <f>IF(N203="nulová",J203,0)</f>
        <v>0</v>
      </c>
      <c r="BJ203" s="16" t="s">
        <v>81</v>
      </c>
      <c r="BK203" s="246">
        <f>ROUND(I203*H203,2)</f>
        <v>0</v>
      </c>
      <c r="BL203" s="16" t="s">
        <v>132</v>
      </c>
      <c r="BM203" s="245" t="s">
        <v>582</v>
      </c>
    </row>
    <row r="204" s="2" customFormat="1" ht="44.25" customHeight="1">
      <c r="A204" s="37"/>
      <c r="B204" s="38"/>
      <c r="C204" s="234" t="s">
        <v>324</v>
      </c>
      <c r="D204" s="234" t="s">
        <v>127</v>
      </c>
      <c r="E204" s="235" t="s">
        <v>583</v>
      </c>
      <c r="F204" s="236" t="s">
        <v>584</v>
      </c>
      <c r="G204" s="237" t="s">
        <v>304</v>
      </c>
      <c r="H204" s="238">
        <v>86</v>
      </c>
      <c r="I204" s="239"/>
      <c r="J204" s="240">
        <f>ROUND(I204*H204,2)</f>
        <v>0</v>
      </c>
      <c r="K204" s="236" t="s">
        <v>131</v>
      </c>
      <c r="L204" s="43"/>
      <c r="M204" s="241" t="s">
        <v>1</v>
      </c>
      <c r="N204" s="242" t="s">
        <v>38</v>
      </c>
      <c r="O204" s="90"/>
      <c r="P204" s="243">
        <f>O204*H204</f>
        <v>0</v>
      </c>
      <c r="Q204" s="243">
        <v>0.1295</v>
      </c>
      <c r="R204" s="243">
        <f>Q204*H204</f>
        <v>11.137000000000001</v>
      </c>
      <c r="S204" s="243">
        <v>0</v>
      </c>
      <c r="T204" s="244">
        <f>S204*H204</f>
        <v>0</v>
      </c>
      <c r="U204" s="37"/>
      <c r="V204" s="37"/>
      <c r="W204" s="37"/>
      <c r="X204" s="37"/>
      <c r="Y204" s="37"/>
      <c r="Z204" s="37"/>
      <c r="AA204" s="37"/>
      <c r="AB204" s="37"/>
      <c r="AC204" s="37"/>
      <c r="AD204" s="37"/>
      <c r="AE204" s="37"/>
      <c r="AR204" s="245" t="s">
        <v>132</v>
      </c>
      <c r="AT204" s="245" t="s">
        <v>127</v>
      </c>
      <c r="AU204" s="245" t="s">
        <v>83</v>
      </c>
      <c r="AY204" s="16" t="s">
        <v>124</v>
      </c>
      <c r="BE204" s="246">
        <f>IF(N204="základní",J204,0)</f>
        <v>0</v>
      </c>
      <c r="BF204" s="246">
        <f>IF(N204="snížená",J204,0)</f>
        <v>0</v>
      </c>
      <c r="BG204" s="246">
        <f>IF(N204="zákl. přenesená",J204,0)</f>
        <v>0</v>
      </c>
      <c r="BH204" s="246">
        <f>IF(N204="sníž. přenesená",J204,0)</f>
        <v>0</v>
      </c>
      <c r="BI204" s="246">
        <f>IF(N204="nulová",J204,0)</f>
        <v>0</v>
      </c>
      <c r="BJ204" s="16" t="s">
        <v>81</v>
      </c>
      <c r="BK204" s="246">
        <f>ROUND(I204*H204,2)</f>
        <v>0</v>
      </c>
      <c r="BL204" s="16" t="s">
        <v>132</v>
      </c>
      <c r="BM204" s="245" t="s">
        <v>585</v>
      </c>
    </row>
    <row r="205" s="2" customFormat="1">
      <c r="A205" s="37"/>
      <c r="B205" s="38"/>
      <c r="C205" s="39"/>
      <c r="D205" s="249" t="s">
        <v>181</v>
      </c>
      <c r="E205" s="39"/>
      <c r="F205" s="273" t="s">
        <v>586</v>
      </c>
      <c r="G205" s="39"/>
      <c r="H205" s="39"/>
      <c r="I205" s="143"/>
      <c r="J205" s="39"/>
      <c r="K205" s="39"/>
      <c r="L205" s="43"/>
      <c r="M205" s="274"/>
      <c r="N205" s="275"/>
      <c r="O205" s="90"/>
      <c r="P205" s="90"/>
      <c r="Q205" s="90"/>
      <c r="R205" s="90"/>
      <c r="S205" s="90"/>
      <c r="T205" s="91"/>
      <c r="U205" s="37"/>
      <c r="V205" s="37"/>
      <c r="W205" s="37"/>
      <c r="X205" s="37"/>
      <c r="Y205" s="37"/>
      <c r="Z205" s="37"/>
      <c r="AA205" s="37"/>
      <c r="AB205" s="37"/>
      <c r="AC205" s="37"/>
      <c r="AD205" s="37"/>
      <c r="AE205" s="37"/>
      <c r="AT205" s="16" t="s">
        <v>181</v>
      </c>
      <c r="AU205" s="16" t="s">
        <v>83</v>
      </c>
    </row>
    <row r="206" s="13" customFormat="1">
      <c r="A206" s="13"/>
      <c r="B206" s="247"/>
      <c r="C206" s="248"/>
      <c r="D206" s="249" t="s">
        <v>133</v>
      </c>
      <c r="E206" s="250" t="s">
        <v>1</v>
      </c>
      <c r="F206" s="251" t="s">
        <v>587</v>
      </c>
      <c r="G206" s="248"/>
      <c r="H206" s="252">
        <v>86</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133</v>
      </c>
      <c r="AU206" s="258" t="s">
        <v>83</v>
      </c>
      <c r="AV206" s="13" t="s">
        <v>83</v>
      </c>
      <c r="AW206" s="13" t="s">
        <v>30</v>
      </c>
      <c r="AX206" s="13" t="s">
        <v>81</v>
      </c>
      <c r="AY206" s="258" t="s">
        <v>124</v>
      </c>
    </row>
    <row r="207" s="2" customFormat="1" ht="16.5" customHeight="1">
      <c r="A207" s="37"/>
      <c r="B207" s="38"/>
      <c r="C207" s="276" t="s">
        <v>328</v>
      </c>
      <c r="D207" s="276" t="s">
        <v>240</v>
      </c>
      <c r="E207" s="277" t="s">
        <v>588</v>
      </c>
      <c r="F207" s="278" t="s">
        <v>589</v>
      </c>
      <c r="G207" s="279" t="s">
        <v>304</v>
      </c>
      <c r="H207" s="280">
        <v>86</v>
      </c>
      <c r="I207" s="281"/>
      <c r="J207" s="282">
        <f>ROUND(I207*H207,2)</f>
        <v>0</v>
      </c>
      <c r="K207" s="278" t="s">
        <v>131</v>
      </c>
      <c r="L207" s="283"/>
      <c r="M207" s="284" t="s">
        <v>1</v>
      </c>
      <c r="N207" s="285" t="s">
        <v>38</v>
      </c>
      <c r="O207" s="90"/>
      <c r="P207" s="243">
        <f>O207*H207</f>
        <v>0</v>
      </c>
      <c r="Q207" s="243">
        <v>0.044999999999999998</v>
      </c>
      <c r="R207" s="243">
        <f>Q207*H207</f>
        <v>3.8699999999999997</v>
      </c>
      <c r="S207" s="243">
        <v>0</v>
      </c>
      <c r="T207" s="244">
        <f>S207*H207</f>
        <v>0</v>
      </c>
      <c r="U207" s="37"/>
      <c r="V207" s="37"/>
      <c r="W207" s="37"/>
      <c r="X207" s="37"/>
      <c r="Y207" s="37"/>
      <c r="Z207" s="37"/>
      <c r="AA207" s="37"/>
      <c r="AB207" s="37"/>
      <c r="AC207" s="37"/>
      <c r="AD207" s="37"/>
      <c r="AE207" s="37"/>
      <c r="AR207" s="245" t="s">
        <v>151</v>
      </c>
      <c r="AT207" s="245" t="s">
        <v>240</v>
      </c>
      <c r="AU207" s="245" t="s">
        <v>83</v>
      </c>
      <c r="AY207" s="16" t="s">
        <v>124</v>
      </c>
      <c r="BE207" s="246">
        <f>IF(N207="základní",J207,0)</f>
        <v>0</v>
      </c>
      <c r="BF207" s="246">
        <f>IF(N207="snížená",J207,0)</f>
        <v>0</v>
      </c>
      <c r="BG207" s="246">
        <f>IF(N207="zákl. přenesená",J207,0)</f>
        <v>0</v>
      </c>
      <c r="BH207" s="246">
        <f>IF(N207="sníž. přenesená",J207,0)</f>
        <v>0</v>
      </c>
      <c r="BI207" s="246">
        <f>IF(N207="nulová",J207,0)</f>
        <v>0</v>
      </c>
      <c r="BJ207" s="16" t="s">
        <v>81</v>
      </c>
      <c r="BK207" s="246">
        <f>ROUND(I207*H207,2)</f>
        <v>0</v>
      </c>
      <c r="BL207" s="16" t="s">
        <v>132</v>
      </c>
      <c r="BM207" s="245" t="s">
        <v>590</v>
      </c>
    </row>
    <row r="208" s="2" customFormat="1" ht="33" customHeight="1">
      <c r="A208" s="37"/>
      <c r="B208" s="38"/>
      <c r="C208" s="234" t="s">
        <v>333</v>
      </c>
      <c r="D208" s="234" t="s">
        <v>127</v>
      </c>
      <c r="E208" s="235" t="s">
        <v>591</v>
      </c>
      <c r="F208" s="236" t="s">
        <v>592</v>
      </c>
      <c r="G208" s="237" t="s">
        <v>179</v>
      </c>
      <c r="H208" s="238">
        <v>4</v>
      </c>
      <c r="I208" s="239"/>
      <c r="J208" s="240">
        <f>ROUND(I208*H208,2)</f>
        <v>0</v>
      </c>
      <c r="K208" s="236" t="s">
        <v>131</v>
      </c>
      <c r="L208" s="43"/>
      <c r="M208" s="241" t="s">
        <v>1</v>
      </c>
      <c r="N208" s="242" t="s">
        <v>38</v>
      </c>
      <c r="O208" s="90"/>
      <c r="P208" s="243">
        <f>O208*H208</f>
        <v>0</v>
      </c>
      <c r="Q208" s="243">
        <v>5.8003900000000002</v>
      </c>
      <c r="R208" s="243">
        <f>Q208*H208</f>
        <v>23.201560000000001</v>
      </c>
      <c r="S208" s="243">
        <v>0</v>
      </c>
      <c r="T208" s="244">
        <f>S208*H208</f>
        <v>0</v>
      </c>
      <c r="U208" s="37"/>
      <c r="V208" s="37"/>
      <c r="W208" s="37"/>
      <c r="X208" s="37"/>
      <c r="Y208" s="37"/>
      <c r="Z208" s="37"/>
      <c r="AA208" s="37"/>
      <c r="AB208" s="37"/>
      <c r="AC208" s="37"/>
      <c r="AD208" s="37"/>
      <c r="AE208" s="37"/>
      <c r="AR208" s="245" t="s">
        <v>132</v>
      </c>
      <c r="AT208" s="245" t="s">
        <v>127</v>
      </c>
      <c r="AU208" s="245" t="s">
        <v>83</v>
      </c>
      <c r="AY208" s="16" t="s">
        <v>124</v>
      </c>
      <c r="BE208" s="246">
        <f>IF(N208="základní",J208,0)</f>
        <v>0</v>
      </c>
      <c r="BF208" s="246">
        <f>IF(N208="snížená",J208,0)</f>
        <v>0</v>
      </c>
      <c r="BG208" s="246">
        <f>IF(N208="zákl. přenesená",J208,0)</f>
        <v>0</v>
      </c>
      <c r="BH208" s="246">
        <f>IF(N208="sníž. přenesená",J208,0)</f>
        <v>0</v>
      </c>
      <c r="BI208" s="246">
        <f>IF(N208="nulová",J208,0)</f>
        <v>0</v>
      </c>
      <c r="BJ208" s="16" t="s">
        <v>81</v>
      </c>
      <c r="BK208" s="246">
        <f>ROUND(I208*H208,2)</f>
        <v>0</v>
      </c>
      <c r="BL208" s="16" t="s">
        <v>132</v>
      </c>
      <c r="BM208" s="245" t="s">
        <v>593</v>
      </c>
    </row>
    <row r="209" s="2" customFormat="1">
      <c r="A209" s="37"/>
      <c r="B209" s="38"/>
      <c r="C209" s="39"/>
      <c r="D209" s="249" t="s">
        <v>181</v>
      </c>
      <c r="E209" s="39"/>
      <c r="F209" s="273" t="s">
        <v>442</v>
      </c>
      <c r="G209" s="39"/>
      <c r="H209" s="39"/>
      <c r="I209" s="143"/>
      <c r="J209" s="39"/>
      <c r="K209" s="39"/>
      <c r="L209" s="43"/>
      <c r="M209" s="274"/>
      <c r="N209" s="275"/>
      <c r="O209" s="90"/>
      <c r="P209" s="90"/>
      <c r="Q209" s="90"/>
      <c r="R209" s="90"/>
      <c r="S209" s="90"/>
      <c r="T209" s="91"/>
      <c r="U209" s="37"/>
      <c r="V209" s="37"/>
      <c r="W209" s="37"/>
      <c r="X209" s="37"/>
      <c r="Y209" s="37"/>
      <c r="Z209" s="37"/>
      <c r="AA209" s="37"/>
      <c r="AB209" s="37"/>
      <c r="AC209" s="37"/>
      <c r="AD209" s="37"/>
      <c r="AE209" s="37"/>
      <c r="AT209" s="16" t="s">
        <v>181</v>
      </c>
      <c r="AU209" s="16" t="s">
        <v>83</v>
      </c>
    </row>
    <row r="210" s="2" customFormat="1" ht="21.75" customHeight="1">
      <c r="A210" s="37"/>
      <c r="B210" s="38"/>
      <c r="C210" s="234" t="s">
        <v>338</v>
      </c>
      <c r="D210" s="234" t="s">
        <v>127</v>
      </c>
      <c r="E210" s="235" t="s">
        <v>594</v>
      </c>
      <c r="F210" s="236" t="s">
        <v>595</v>
      </c>
      <c r="G210" s="237" t="s">
        <v>304</v>
      </c>
      <c r="H210" s="238">
        <v>10</v>
      </c>
      <c r="I210" s="239"/>
      <c r="J210" s="240">
        <f>ROUND(I210*H210,2)</f>
        <v>0</v>
      </c>
      <c r="K210" s="236" t="s">
        <v>131</v>
      </c>
      <c r="L210" s="43"/>
      <c r="M210" s="241" t="s">
        <v>1</v>
      </c>
      <c r="N210" s="242" t="s">
        <v>38</v>
      </c>
      <c r="O210" s="90"/>
      <c r="P210" s="243">
        <f>O210*H210</f>
        <v>0</v>
      </c>
      <c r="Q210" s="243">
        <v>0.58896999999999999</v>
      </c>
      <c r="R210" s="243">
        <f>Q210*H210</f>
        <v>5.8896999999999995</v>
      </c>
      <c r="S210" s="243">
        <v>0</v>
      </c>
      <c r="T210" s="244">
        <f>S210*H210</f>
        <v>0</v>
      </c>
      <c r="U210" s="37"/>
      <c r="V210" s="37"/>
      <c r="W210" s="37"/>
      <c r="X210" s="37"/>
      <c r="Y210" s="37"/>
      <c r="Z210" s="37"/>
      <c r="AA210" s="37"/>
      <c r="AB210" s="37"/>
      <c r="AC210" s="37"/>
      <c r="AD210" s="37"/>
      <c r="AE210" s="37"/>
      <c r="AR210" s="245" t="s">
        <v>132</v>
      </c>
      <c r="AT210" s="245" t="s">
        <v>127</v>
      </c>
      <c r="AU210" s="245" t="s">
        <v>83</v>
      </c>
      <c r="AY210" s="16" t="s">
        <v>124</v>
      </c>
      <c r="BE210" s="246">
        <f>IF(N210="základní",J210,0)</f>
        <v>0</v>
      </c>
      <c r="BF210" s="246">
        <f>IF(N210="snížená",J210,0)</f>
        <v>0</v>
      </c>
      <c r="BG210" s="246">
        <f>IF(N210="zákl. přenesená",J210,0)</f>
        <v>0</v>
      </c>
      <c r="BH210" s="246">
        <f>IF(N210="sníž. přenesená",J210,0)</f>
        <v>0</v>
      </c>
      <c r="BI210" s="246">
        <f>IF(N210="nulová",J210,0)</f>
        <v>0</v>
      </c>
      <c r="BJ210" s="16" t="s">
        <v>81</v>
      </c>
      <c r="BK210" s="246">
        <f>ROUND(I210*H210,2)</f>
        <v>0</v>
      </c>
      <c r="BL210" s="16" t="s">
        <v>132</v>
      </c>
      <c r="BM210" s="245" t="s">
        <v>596</v>
      </c>
    </row>
    <row r="211" s="2" customFormat="1">
      <c r="A211" s="37"/>
      <c r="B211" s="38"/>
      <c r="C211" s="39"/>
      <c r="D211" s="249" t="s">
        <v>181</v>
      </c>
      <c r="E211" s="39"/>
      <c r="F211" s="273" t="s">
        <v>447</v>
      </c>
      <c r="G211" s="39"/>
      <c r="H211" s="39"/>
      <c r="I211" s="143"/>
      <c r="J211" s="39"/>
      <c r="K211" s="39"/>
      <c r="L211" s="43"/>
      <c r="M211" s="274"/>
      <c r="N211" s="275"/>
      <c r="O211" s="90"/>
      <c r="P211" s="90"/>
      <c r="Q211" s="90"/>
      <c r="R211" s="90"/>
      <c r="S211" s="90"/>
      <c r="T211" s="91"/>
      <c r="U211" s="37"/>
      <c r="V211" s="37"/>
      <c r="W211" s="37"/>
      <c r="X211" s="37"/>
      <c r="Y211" s="37"/>
      <c r="Z211" s="37"/>
      <c r="AA211" s="37"/>
      <c r="AB211" s="37"/>
      <c r="AC211" s="37"/>
      <c r="AD211" s="37"/>
      <c r="AE211" s="37"/>
      <c r="AT211" s="16" t="s">
        <v>181</v>
      </c>
      <c r="AU211" s="16" t="s">
        <v>83</v>
      </c>
    </row>
    <row r="212" s="2" customFormat="1" ht="16.5" customHeight="1">
      <c r="A212" s="37"/>
      <c r="B212" s="38"/>
      <c r="C212" s="276" t="s">
        <v>343</v>
      </c>
      <c r="D212" s="276" t="s">
        <v>240</v>
      </c>
      <c r="E212" s="277" t="s">
        <v>597</v>
      </c>
      <c r="F212" s="278" t="s">
        <v>598</v>
      </c>
      <c r="G212" s="279" t="s">
        <v>304</v>
      </c>
      <c r="H212" s="280">
        <v>10</v>
      </c>
      <c r="I212" s="281"/>
      <c r="J212" s="282">
        <f>ROUND(I212*H212,2)</f>
        <v>0</v>
      </c>
      <c r="K212" s="278" t="s">
        <v>131</v>
      </c>
      <c r="L212" s="283"/>
      <c r="M212" s="284" t="s">
        <v>1</v>
      </c>
      <c r="N212" s="285" t="s">
        <v>38</v>
      </c>
      <c r="O212" s="90"/>
      <c r="P212" s="243">
        <f>O212*H212</f>
        <v>0</v>
      </c>
      <c r="Q212" s="243">
        <v>0.188</v>
      </c>
      <c r="R212" s="243">
        <f>Q212*H212</f>
        <v>1.8799999999999999</v>
      </c>
      <c r="S212" s="243">
        <v>0</v>
      </c>
      <c r="T212" s="244">
        <f>S212*H212</f>
        <v>0</v>
      </c>
      <c r="U212" s="37"/>
      <c r="V212" s="37"/>
      <c r="W212" s="37"/>
      <c r="X212" s="37"/>
      <c r="Y212" s="37"/>
      <c r="Z212" s="37"/>
      <c r="AA212" s="37"/>
      <c r="AB212" s="37"/>
      <c r="AC212" s="37"/>
      <c r="AD212" s="37"/>
      <c r="AE212" s="37"/>
      <c r="AR212" s="245" t="s">
        <v>151</v>
      </c>
      <c r="AT212" s="245" t="s">
        <v>240</v>
      </c>
      <c r="AU212" s="245" t="s">
        <v>83</v>
      </c>
      <c r="AY212" s="16" t="s">
        <v>124</v>
      </c>
      <c r="BE212" s="246">
        <f>IF(N212="základní",J212,0)</f>
        <v>0</v>
      </c>
      <c r="BF212" s="246">
        <f>IF(N212="snížená",J212,0)</f>
        <v>0</v>
      </c>
      <c r="BG212" s="246">
        <f>IF(N212="zákl. přenesená",J212,0)</f>
        <v>0</v>
      </c>
      <c r="BH212" s="246">
        <f>IF(N212="sníž. přenesená",J212,0)</f>
        <v>0</v>
      </c>
      <c r="BI212" s="246">
        <f>IF(N212="nulová",J212,0)</f>
        <v>0</v>
      </c>
      <c r="BJ212" s="16" t="s">
        <v>81</v>
      </c>
      <c r="BK212" s="246">
        <f>ROUND(I212*H212,2)</f>
        <v>0</v>
      </c>
      <c r="BL212" s="16" t="s">
        <v>132</v>
      </c>
      <c r="BM212" s="245" t="s">
        <v>599</v>
      </c>
    </row>
    <row r="213" s="2" customFormat="1" ht="21.75" customHeight="1">
      <c r="A213" s="37"/>
      <c r="B213" s="38"/>
      <c r="C213" s="234" t="s">
        <v>349</v>
      </c>
      <c r="D213" s="234" t="s">
        <v>127</v>
      </c>
      <c r="E213" s="235" t="s">
        <v>454</v>
      </c>
      <c r="F213" s="236" t="s">
        <v>455</v>
      </c>
      <c r="G213" s="237" t="s">
        <v>205</v>
      </c>
      <c r="H213" s="238">
        <v>0.80000000000000004</v>
      </c>
      <c r="I213" s="239"/>
      <c r="J213" s="240">
        <f>ROUND(I213*H213,2)</f>
        <v>0</v>
      </c>
      <c r="K213" s="236" t="s">
        <v>131</v>
      </c>
      <c r="L213" s="43"/>
      <c r="M213" s="241" t="s">
        <v>1</v>
      </c>
      <c r="N213" s="242" t="s">
        <v>38</v>
      </c>
      <c r="O213" s="90"/>
      <c r="P213" s="243">
        <f>O213*H213</f>
        <v>0</v>
      </c>
      <c r="Q213" s="243">
        <v>2.2667199999999998</v>
      </c>
      <c r="R213" s="243">
        <f>Q213*H213</f>
        <v>1.8133759999999999</v>
      </c>
      <c r="S213" s="243">
        <v>0</v>
      </c>
      <c r="T213" s="244">
        <f>S213*H213</f>
        <v>0</v>
      </c>
      <c r="U213" s="37"/>
      <c r="V213" s="37"/>
      <c r="W213" s="37"/>
      <c r="X213" s="37"/>
      <c r="Y213" s="37"/>
      <c r="Z213" s="37"/>
      <c r="AA213" s="37"/>
      <c r="AB213" s="37"/>
      <c r="AC213" s="37"/>
      <c r="AD213" s="37"/>
      <c r="AE213" s="37"/>
      <c r="AR213" s="245" t="s">
        <v>132</v>
      </c>
      <c r="AT213" s="245" t="s">
        <v>127</v>
      </c>
      <c r="AU213" s="245" t="s">
        <v>83</v>
      </c>
      <c r="AY213" s="16" t="s">
        <v>124</v>
      </c>
      <c r="BE213" s="246">
        <f>IF(N213="základní",J213,0)</f>
        <v>0</v>
      </c>
      <c r="BF213" s="246">
        <f>IF(N213="snížená",J213,0)</f>
        <v>0</v>
      </c>
      <c r="BG213" s="246">
        <f>IF(N213="zákl. přenesená",J213,0)</f>
        <v>0</v>
      </c>
      <c r="BH213" s="246">
        <f>IF(N213="sníž. přenesená",J213,0)</f>
        <v>0</v>
      </c>
      <c r="BI213" s="246">
        <f>IF(N213="nulová",J213,0)</f>
        <v>0</v>
      </c>
      <c r="BJ213" s="16" t="s">
        <v>81</v>
      </c>
      <c r="BK213" s="246">
        <f>ROUND(I213*H213,2)</f>
        <v>0</v>
      </c>
      <c r="BL213" s="16" t="s">
        <v>132</v>
      </c>
      <c r="BM213" s="245" t="s">
        <v>600</v>
      </c>
    </row>
    <row r="214" s="2" customFormat="1">
      <c r="A214" s="37"/>
      <c r="B214" s="38"/>
      <c r="C214" s="39"/>
      <c r="D214" s="249" t="s">
        <v>181</v>
      </c>
      <c r="E214" s="39"/>
      <c r="F214" s="273" t="s">
        <v>457</v>
      </c>
      <c r="G214" s="39"/>
      <c r="H214" s="39"/>
      <c r="I214" s="143"/>
      <c r="J214" s="39"/>
      <c r="K214" s="39"/>
      <c r="L214" s="43"/>
      <c r="M214" s="274"/>
      <c r="N214" s="275"/>
      <c r="O214" s="90"/>
      <c r="P214" s="90"/>
      <c r="Q214" s="90"/>
      <c r="R214" s="90"/>
      <c r="S214" s="90"/>
      <c r="T214" s="91"/>
      <c r="U214" s="37"/>
      <c r="V214" s="37"/>
      <c r="W214" s="37"/>
      <c r="X214" s="37"/>
      <c r="Y214" s="37"/>
      <c r="Z214" s="37"/>
      <c r="AA214" s="37"/>
      <c r="AB214" s="37"/>
      <c r="AC214" s="37"/>
      <c r="AD214" s="37"/>
      <c r="AE214" s="37"/>
      <c r="AT214" s="16" t="s">
        <v>181</v>
      </c>
      <c r="AU214" s="16" t="s">
        <v>83</v>
      </c>
    </row>
    <row r="215" s="13" customFormat="1">
      <c r="A215" s="13"/>
      <c r="B215" s="247"/>
      <c r="C215" s="248"/>
      <c r="D215" s="249" t="s">
        <v>133</v>
      </c>
      <c r="E215" s="250" t="s">
        <v>1</v>
      </c>
      <c r="F215" s="251" t="s">
        <v>601</v>
      </c>
      <c r="G215" s="248"/>
      <c r="H215" s="252">
        <v>0.80000000000000004</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133</v>
      </c>
      <c r="AU215" s="258" t="s">
        <v>83</v>
      </c>
      <c r="AV215" s="13" t="s">
        <v>83</v>
      </c>
      <c r="AW215" s="13" t="s">
        <v>30</v>
      </c>
      <c r="AX215" s="13" t="s">
        <v>81</v>
      </c>
      <c r="AY215" s="258" t="s">
        <v>124</v>
      </c>
    </row>
    <row r="216" s="12" customFormat="1" ht="22.8" customHeight="1">
      <c r="A216" s="12"/>
      <c r="B216" s="218"/>
      <c r="C216" s="219"/>
      <c r="D216" s="220" t="s">
        <v>72</v>
      </c>
      <c r="E216" s="232" t="s">
        <v>475</v>
      </c>
      <c r="F216" s="232" t="s">
        <v>476</v>
      </c>
      <c r="G216" s="219"/>
      <c r="H216" s="219"/>
      <c r="I216" s="222"/>
      <c r="J216" s="233">
        <f>BK216</f>
        <v>0</v>
      </c>
      <c r="K216" s="219"/>
      <c r="L216" s="224"/>
      <c r="M216" s="225"/>
      <c r="N216" s="226"/>
      <c r="O216" s="226"/>
      <c r="P216" s="227">
        <f>SUM(P217:P225)</f>
        <v>0</v>
      </c>
      <c r="Q216" s="226"/>
      <c r="R216" s="227">
        <f>SUM(R217:R225)</f>
        <v>0</v>
      </c>
      <c r="S216" s="226"/>
      <c r="T216" s="228">
        <f>SUM(T217:T225)</f>
        <v>0</v>
      </c>
      <c r="U216" s="12"/>
      <c r="V216" s="12"/>
      <c r="W216" s="12"/>
      <c r="X216" s="12"/>
      <c r="Y216" s="12"/>
      <c r="Z216" s="12"/>
      <c r="AA216" s="12"/>
      <c r="AB216" s="12"/>
      <c r="AC216" s="12"/>
      <c r="AD216" s="12"/>
      <c r="AE216" s="12"/>
      <c r="AR216" s="229" t="s">
        <v>81</v>
      </c>
      <c r="AT216" s="230" t="s">
        <v>72</v>
      </c>
      <c r="AU216" s="230" t="s">
        <v>81</v>
      </c>
      <c r="AY216" s="229" t="s">
        <v>124</v>
      </c>
      <c r="BK216" s="231">
        <f>SUM(BK217:BK225)</f>
        <v>0</v>
      </c>
    </row>
    <row r="217" s="2" customFormat="1" ht="33" customHeight="1">
      <c r="A217" s="37"/>
      <c r="B217" s="38"/>
      <c r="C217" s="234" t="s">
        <v>357</v>
      </c>
      <c r="D217" s="234" t="s">
        <v>127</v>
      </c>
      <c r="E217" s="235" t="s">
        <v>478</v>
      </c>
      <c r="F217" s="236" t="s">
        <v>479</v>
      </c>
      <c r="G217" s="237" t="s">
        <v>243</v>
      </c>
      <c r="H217" s="238">
        <v>8.8350000000000009</v>
      </c>
      <c r="I217" s="239"/>
      <c r="J217" s="240">
        <f>ROUND(I217*H217,2)</f>
        <v>0</v>
      </c>
      <c r="K217" s="236" t="s">
        <v>131</v>
      </c>
      <c r="L217" s="43"/>
      <c r="M217" s="241" t="s">
        <v>1</v>
      </c>
      <c r="N217" s="242" t="s">
        <v>38</v>
      </c>
      <c r="O217" s="90"/>
      <c r="P217" s="243">
        <f>O217*H217</f>
        <v>0</v>
      </c>
      <c r="Q217" s="243">
        <v>0</v>
      </c>
      <c r="R217" s="243">
        <f>Q217*H217</f>
        <v>0</v>
      </c>
      <c r="S217" s="243">
        <v>0</v>
      </c>
      <c r="T217" s="244">
        <f>S217*H217</f>
        <v>0</v>
      </c>
      <c r="U217" s="37"/>
      <c r="V217" s="37"/>
      <c r="W217" s="37"/>
      <c r="X217" s="37"/>
      <c r="Y217" s="37"/>
      <c r="Z217" s="37"/>
      <c r="AA217" s="37"/>
      <c r="AB217" s="37"/>
      <c r="AC217" s="37"/>
      <c r="AD217" s="37"/>
      <c r="AE217" s="37"/>
      <c r="AR217" s="245" t="s">
        <v>132</v>
      </c>
      <c r="AT217" s="245" t="s">
        <v>127</v>
      </c>
      <c r="AU217" s="245" t="s">
        <v>83</v>
      </c>
      <c r="AY217" s="16" t="s">
        <v>124</v>
      </c>
      <c r="BE217" s="246">
        <f>IF(N217="základní",J217,0)</f>
        <v>0</v>
      </c>
      <c r="BF217" s="246">
        <f>IF(N217="snížená",J217,0)</f>
        <v>0</v>
      </c>
      <c r="BG217" s="246">
        <f>IF(N217="zákl. přenesená",J217,0)</f>
        <v>0</v>
      </c>
      <c r="BH217" s="246">
        <f>IF(N217="sníž. přenesená",J217,0)</f>
        <v>0</v>
      </c>
      <c r="BI217" s="246">
        <f>IF(N217="nulová",J217,0)</f>
        <v>0</v>
      </c>
      <c r="BJ217" s="16" t="s">
        <v>81</v>
      </c>
      <c r="BK217" s="246">
        <f>ROUND(I217*H217,2)</f>
        <v>0</v>
      </c>
      <c r="BL217" s="16" t="s">
        <v>132</v>
      </c>
      <c r="BM217" s="245" t="s">
        <v>602</v>
      </c>
    </row>
    <row r="218" s="2" customFormat="1">
      <c r="A218" s="37"/>
      <c r="B218" s="38"/>
      <c r="C218" s="39"/>
      <c r="D218" s="249" t="s">
        <v>181</v>
      </c>
      <c r="E218" s="39"/>
      <c r="F218" s="273" t="s">
        <v>481</v>
      </c>
      <c r="G218" s="39"/>
      <c r="H218" s="39"/>
      <c r="I218" s="143"/>
      <c r="J218" s="39"/>
      <c r="K218" s="39"/>
      <c r="L218" s="43"/>
      <c r="M218" s="274"/>
      <c r="N218" s="275"/>
      <c r="O218" s="90"/>
      <c r="P218" s="90"/>
      <c r="Q218" s="90"/>
      <c r="R218" s="90"/>
      <c r="S218" s="90"/>
      <c r="T218" s="91"/>
      <c r="U218" s="37"/>
      <c r="V218" s="37"/>
      <c r="W218" s="37"/>
      <c r="X218" s="37"/>
      <c r="Y218" s="37"/>
      <c r="Z218" s="37"/>
      <c r="AA218" s="37"/>
      <c r="AB218" s="37"/>
      <c r="AC218" s="37"/>
      <c r="AD218" s="37"/>
      <c r="AE218" s="37"/>
      <c r="AT218" s="16" t="s">
        <v>181</v>
      </c>
      <c r="AU218" s="16" t="s">
        <v>83</v>
      </c>
    </row>
    <row r="219" s="13" customFormat="1">
      <c r="A219" s="13"/>
      <c r="B219" s="247"/>
      <c r="C219" s="248"/>
      <c r="D219" s="249" t="s">
        <v>133</v>
      </c>
      <c r="E219" s="250" t="s">
        <v>1</v>
      </c>
      <c r="F219" s="251" t="s">
        <v>603</v>
      </c>
      <c r="G219" s="248"/>
      <c r="H219" s="252">
        <v>8.8350000000000009</v>
      </c>
      <c r="I219" s="253"/>
      <c r="J219" s="248"/>
      <c r="K219" s="248"/>
      <c r="L219" s="254"/>
      <c r="M219" s="255"/>
      <c r="N219" s="256"/>
      <c r="O219" s="256"/>
      <c r="P219" s="256"/>
      <c r="Q219" s="256"/>
      <c r="R219" s="256"/>
      <c r="S219" s="256"/>
      <c r="T219" s="257"/>
      <c r="U219" s="13"/>
      <c r="V219" s="13"/>
      <c r="W219" s="13"/>
      <c r="X219" s="13"/>
      <c r="Y219" s="13"/>
      <c r="Z219" s="13"/>
      <c r="AA219" s="13"/>
      <c r="AB219" s="13"/>
      <c r="AC219" s="13"/>
      <c r="AD219" s="13"/>
      <c r="AE219" s="13"/>
      <c r="AT219" s="258" t="s">
        <v>133</v>
      </c>
      <c r="AU219" s="258" t="s">
        <v>83</v>
      </c>
      <c r="AV219" s="13" t="s">
        <v>83</v>
      </c>
      <c r="AW219" s="13" t="s">
        <v>30</v>
      </c>
      <c r="AX219" s="13" t="s">
        <v>73</v>
      </c>
      <c r="AY219" s="258" t="s">
        <v>124</v>
      </c>
    </row>
    <row r="220" s="14" customFormat="1">
      <c r="A220" s="14"/>
      <c r="B220" s="259"/>
      <c r="C220" s="260"/>
      <c r="D220" s="249" t="s">
        <v>133</v>
      </c>
      <c r="E220" s="261" t="s">
        <v>1</v>
      </c>
      <c r="F220" s="262" t="s">
        <v>135</v>
      </c>
      <c r="G220" s="260"/>
      <c r="H220" s="263">
        <v>8.8350000000000009</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133</v>
      </c>
      <c r="AU220" s="269" t="s">
        <v>83</v>
      </c>
      <c r="AV220" s="14" t="s">
        <v>132</v>
      </c>
      <c r="AW220" s="14" t="s">
        <v>30</v>
      </c>
      <c r="AX220" s="14" t="s">
        <v>81</v>
      </c>
      <c r="AY220" s="269" t="s">
        <v>124</v>
      </c>
    </row>
    <row r="221" s="2" customFormat="1" ht="33" customHeight="1">
      <c r="A221" s="37"/>
      <c r="B221" s="38"/>
      <c r="C221" s="234" t="s">
        <v>361</v>
      </c>
      <c r="D221" s="234" t="s">
        <v>127</v>
      </c>
      <c r="E221" s="235" t="s">
        <v>484</v>
      </c>
      <c r="F221" s="236" t="s">
        <v>485</v>
      </c>
      <c r="G221" s="237" t="s">
        <v>243</v>
      </c>
      <c r="H221" s="238">
        <v>123.69</v>
      </c>
      <c r="I221" s="239"/>
      <c r="J221" s="240">
        <f>ROUND(I221*H221,2)</f>
        <v>0</v>
      </c>
      <c r="K221" s="236" t="s">
        <v>131</v>
      </c>
      <c r="L221" s="43"/>
      <c r="M221" s="241" t="s">
        <v>1</v>
      </c>
      <c r="N221" s="242" t="s">
        <v>38</v>
      </c>
      <c r="O221" s="90"/>
      <c r="P221" s="243">
        <f>O221*H221</f>
        <v>0</v>
      </c>
      <c r="Q221" s="243">
        <v>0</v>
      </c>
      <c r="R221" s="243">
        <f>Q221*H221</f>
        <v>0</v>
      </c>
      <c r="S221" s="243">
        <v>0</v>
      </c>
      <c r="T221" s="244">
        <f>S221*H221</f>
        <v>0</v>
      </c>
      <c r="U221" s="37"/>
      <c r="V221" s="37"/>
      <c r="W221" s="37"/>
      <c r="X221" s="37"/>
      <c r="Y221" s="37"/>
      <c r="Z221" s="37"/>
      <c r="AA221" s="37"/>
      <c r="AB221" s="37"/>
      <c r="AC221" s="37"/>
      <c r="AD221" s="37"/>
      <c r="AE221" s="37"/>
      <c r="AR221" s="245" t="s">
        <v>132</v>
      </c>
      <c r="AT221" s="245" t="s">
        <v>127</v>
      </c>
      <c r="AU221" s="245" t="s">
        <v>83</v>
      </c>
      <c r="AY221" s="16" t="s">
        <v>124</v>
      </c>
      <c r="BE221" s="246">
        <f>IF(N221="základní",J221,0)</f>
        <v>0</v>
      </c>
      <c r="BF221" s="246">
        <f>IF(N221="snížená",J221,0)</f>
        <v>0</v>
      </c>
      <c r="BG221" s="246">
        <f>IF(N221="zákl. přenesená",J221,0)</f>
        <v>0</v>
      </c>
      <c r="BH221" s="246">
        <f>IF(N221="sníž. přenesená",J221,0)</f>
        <v>0</v>
      </c>
      <c r="BI221" s="246">
        <f>IF(N221="nulová",J221,0)</f>
        <v>0</v>
      </c>
      <c r="BJ221" s="16" t="s">
        <v>81</v>
      </c>
      <c r="BK221" s="246">
        <f>ROUND(I221*H221,2)</f>
        <v>0</v>
      </c>
      <c r="BL221" s="16" t="s">
        <v>132</v>
      </c>
      <c r="BM221" s="245" t="s">
        <v>604</v>
      </c>
    </row>
    <row r="222" s="2" customFormat="1">
      <c r="A222" s="37"/>
      <c r="B222" s="38"/>
      <c r="C222" s="39"/>
      <c r="D222" s="249" t="s">
        <v>181</v>
      </c>
      <c r="E222" s="39"/>
      <c r="F222" s="273" t="s">
        <v>481</v>
      </c>
      <c r="G222" s="39"/>
      <c r="H222" s="39"/>
      <c r="I222" s="143"/>
      <c r="J222" s="39"/>
      <c r="K222" s="39"/>
      <c r="L222" s="43"/>
      <c r="M222" s="274"/>
      <c r="N222" s="275"/>
      <c r="O222" s="90"/>
      <c r="P222" s="90"/>
      <c r="Q222" s="90"/>
      <c r="R222" s="90"/>
      <c r="S222" s="90"/>
      <c r="T222" s="91"/>
      <c r="U222" s="37"/>
      <c r="V222" s="37"/>
      <c r="W222" s="37"/>
      <c r="X222" s="37"/>
      <c r="Y222" s="37"/>
      <c r="Z222" s="37"/>
      <c r="AA222" s="37"/>
      <c r="AB222" s="37"/>
      <c r="AC222" s="37"/>
      <c r="AD222" s="37"/>
      <c r="AE222" s="37"/>
      <c r="AT222" s="16" t="s">
        <v>181</v>
      </c>
      <c r="AU222" s="16" t="s">
        <v>83</v>
      </c>
    </row>
    <row r="223" s="13" customFormat="1">
      <c r="A223" s="13"/>
      <c r="B223" s="247"/>
      <c r="C223" s="248"/>
      <c r="D223" s="249" t="s">
        <v>133</v>
      </c>
      <c r="E223" s="250" t="s">
        <v>1</v>
      </c>
      <c r="F223" s="251" t="s">
        <v>605</v>
      </c>
      <c r="G223" s="248"/>
      <c r="H223" s="252">
        <v>123.69</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133</v>
      </c>
      <c r="AU223" s="258" t="s">
        <v>83</v>
      </c>
      <c r="AV223" s="13" t="s">
        <v>83</v>
      </c>
      <c r="AW223" s="13" t="s">
        <v>30</v>
      </c>
      <c r="AX223" s="13" t="s">
        <v>81</v>
      </c>
      <c r="AY223" s="258" t="s">
        <v>124</v>
      </c>
    </row>
    <row r="224" s="2" customFormat="1" ht="33" customHeight="1">
      <c r="A224" s="37"/>
      <c r="B224" s="38"/>
      <c r="C224" s="234" t="s">
        <v>365</v>
      </c>
      <c r="D224" s="234" t="s">
        <v>127</v>
      </c>
      <c r="E224" s="235" t="s">
        <v>503</v>
      </c>
      <c r="F224" s="236" t="s">
        <v>253</v>
      </c>
      <c r="G224" s="237" t="s">
        <v>243</v>
      </c>
      <c r="H224" s="238">
        <v>8.8350000000000009</v>
      </c>
      <c r="I224" s="239"/>
      <c r="J224" s="240">
        <f>ROUND(I224*H224,2)</f>
        <v>0</v>
      </c>
      <c r="K224" s="236" t="s">
        <v>131</v>
      </c>
      <c r="L224" s="43"/>
      <c r="M224" s="241" t="s">
        <v>1</v>
      </c>
      <c r="N224" s="242" t="s">
        <v>38</v>
      </c>
      <c r="O224" s="90"/>
      <c r="P224" s="243">
        <f>O224*H224</f>
        <v>0</v>
      </c>
      <c r="Q224" s="243">
        <v>0</v>
      </c>
      <c r="R224" s="243">
        <f>Q224*H224</f>
        <v>0</v>
      </c>
      <c r="S224" s="243">
        <v>0</v>
      </c>
      <c r="T224" s="244">
        <f>S224*H224</f>
        <v>0</v>
      </c>
      <c r="U224" s="37"/>
      <c r="V224" s="37"/>
      <c r="W224" s="37"/>
      <c r="X224" s="37"/>
      <c r="Y224" s="37"/>
      <c r="Z224" s="37"/>
      <c r="AA224" s="37"/>
      <c r="AB224" s="37"/>
      <c r="AC224" s="37"/>
      <c r="AD224" s="37"/>
      <c r="AE224" s="37"/>
      <c r="AR224" s="245" t="s">
        <v>132</v>
      </c>
      <c r="AT224" s="245" t="s">
        <v>127</v>
      </c>
      <c r="AU224" s="245" t="s">
        <v>83</v>
      </c>
      <c r="AY224" s="16" t="s">
        <v>124</v>
      </c>
      <c r="BE224" s="246">
        <f>IF(N224="základní",J224,0)</f>
        <v>0</v>
      </c>
      <c r="BF224" s="246">
        <f>IF(N224="snížená",J224,0)</f>
        <v>0</v>
      </c>
      <c r="BG224" s="246">
        <f>IF(N224="zákl. přenesená",J224,0)</f>
        <v>0</v>
      </c>
      <c r="BH224" s="246">
        <f>IF(N224="sníž. přenesená",J224,0)</f>
        <v>0</v>
      </c>
      <c r="BI224" s="246">
        <f>IF(N224="nulová",J224,0)</f>
        <v>0</v>
      </c>
      <c r="BJ224" s="16" t="s">
        <v>81</v>
      </c>
      <c r="BK224" s="246">
        <f>ROUND(I224*H224,2)</f>
        <v>0</v>
      </c>
      <c r="BL224" s="16" t="s">
        <v>132</v>
      </c>
      <c r="BM224" s="245" t="s">
        <v>606</v>
      </c>
    </row>
    <row r="225" s="2" customFormat="1">
      <c r="A225" s="37"/>
      <c r="B225" s="38"/>
      <c r="C225" s="39"/>
      <c r="D225" s="249" t="s">
        <v>181</v>
      </c>
      <c r="E225" s="39"/>
      <c r="F225" s="273" t="s">
        <v>501</v>
      </c>
      <c r="G225" s="39"/>
      <c r="H225" s="39"/>
      <c r="I225" s="143"/>
      <c r="J225" s="39"/>
      <c r="K225" s="39"/>
      <c r="L225" s="43"/>
      <c r="M225" s="274"/>
      <c r="N225" s="275"/>
      <c r="O225" s="90"/>
      <c r="P225" s="90"/>
      <c r="Q225" s="90"/>
      <c r="R225" s="90"/>
      <c r="S225" s="90"/>
      <c r="T225" s="91"/>
      <c r="U225" s="37"/>
      <c r="V225" s="37"/>
      <c r="W225" s="37"/>
      <c r="X225" s="37"/>
      <c r="Y225" s="37"/>
      <c r="Z225" s="37"/>
      <c r="AA225" s="37"/>
      <c r="AB225" s="37"/>
      <c r="AC225" s="37"/>
      <c r="AD225" s="37"/>
      <c r="AE225" s="37"/>
      <c r="AT225" s="16" t="s">
        <v>181</v>
      </c>
      <c r="AU225" s="16" t="s">
        <v>83</v>
      </c>
    </row>
    <row r="226" s="12" customFormat="1" ht="22.8" customHeight="1">
      <c r="A226" s="12"/>
      <c r="B226" s="218"/>
      <c r="C226" s="219"/>
      <c r="D226" s="220" t="s">
        <v>72</v>
      </c>
      <c r="E226" s="232" t="s">
        <v>505</v>
      </c>
      <c r="F226" s="232" t="s">
        <v>506</v>
      </c>
      <c r="G226" s="219"/>
      <c r="H226" s="219"/>
      <c r="I226" s="222"/>
      <c r="J226" s="233">
        <f>BK226</f>
        <v>0</v>
      </c>
      <c r="K226" s="219"/>
      <c r="L226" s="224"/>
      <c r="M226" s="225"/>
      <c r="N226" s="226"/>
      <c r="O226" s="226"/>
      <c r="P226" s="227">
        <f>P227</f>
        <v>0</v>
      </c>
      <c r="Q226" s="226"/>
      <c r="R226" s="227">
        <f>R227</f>
        <v>0</v>
      </c>
      <c r="S226" s="226"/>
      <c r="T226" s="228">
        <f>T227</f>
        <v>0</v>
      </c>
      <c r="U226" s="12"/>
      <c r="V226" s="12"/>
      <c r="W226" s="12"/>
      <c r="X226" s="12"/>
      <c r="Y226" s="12"/>
      <c r="Z226" s="12"/>
      <c r="AA226" s="12"/>
      <c r="AB226" s="12"/>
      <c r="AC226" s="12"/>
      <c r="AD226" s="12"/>
      <c r="AE226" s="12"/>
      <c r="AR226" s="229" t="s">
        <v>81</v>
      </c>
      <c r="AT226" s="230" t="s">
        <v>72</v>
      </c>
      <c r="AU226" s="230" t="s">
        <v>81</v>
      </c>
      <c r="AY226" s="229" t="s">
        <v>124</v>
      </c>
      <c r="BK226" s="231">
        <f>BK227</f>
        <v>0</v>
      </c>
    </row>
    <row r="227" s="2" customFormat="1" ht="33" customHeight="1">
      <c r="A227" s="37"/>
      <c r="B227" s="38"/>
      <c r="C227" s="234" t="s">
        <v>369</v>
      </c>
      <c r="D227" s="234" t="s">
        <v>127</v>
      </c>
      <c r="E227" s="235" t="s">
        <v>607</v>
      </c>
      <c r="F227" s="236" t="s">
        <v>608</v>
      </c>
      <c r="G227" s="237" t="s">
        <v>243</v>
      </c>
      <c r="H227" s="238">
        <v>197.11699999999999</v>
      </c>
      <c r="I227" s="239"/>
      <c r="J227" s="240">
        <f>ROUND(I227*H227,2)</f>
        <v>0</v>
      </c>
      <c r="K227" s="236" t="s">
        <v>131</v>
      </c>
      <c r="L227" s="43"/>
      <c r="M227" s="290" t="s">
        <v>1</v>
      </c>
      <c r="N227" s="291" t="s">
        <v>38</v>
      </c>
      <c r="O227" s="288"/>
      <c r="P227" s="292">
        <f>O227*H227</f>
        <v>0</v>
      </c>
      <c r="Q227" s="292">
        <v>0</v>
      </c>
      <c r="R227" s="292">
        <f>Q227*H227</f>
        <v>0</v>
      </c>
      <c r="S227" s="292">
        <v>0</v>
      </c>
      <c r="T227" s="293">
        <f>S227*H227</f>
        <v>0</v>
      </c>
      <c r="U227" s="37"/>
      <c r="V227" s="37"/>
      <c r="W227" s="37"/>
      <c r="X227" s="37"/>
      <c r="Y227" s="37"/>
      <c r="Z227" s="37"/>
      <c r="AA227" s="37"/>
      <c r="AB227" s="37"/>
      <c r="AC227" s="37"/>
      <c r="AD227" s="37"/>
      <c r="AE227" s="37"/>
      <c r="AR227" s="245" t="s">
        <v>132</v>
      </c>
      <c r="AT227" s="245" t="s">
        <v>127</v>
      </c>
      <c r="AU227" s="245" t="s">
        <v>83</v>
      </c>
      <c r="AY227" s="16" t="s">
        <v>124</v>
      </c>
      <c r="BE227" s="246">
        <f>IF(N227="základní",J227,0)</f>
        <v>0</v>
      </c>
      <c r="BF227" s="246">
        <f>IF(N227="snížená",J227,0)</f>
        <v>0</v>
      </c>
      <c r="BG227" s="246">
        <f>IF(N227="zákl. přenesená",J227,0)</f>
        <v>0</v>
      </c>
      <c r="BH227" s="246">
        <f>IF(N227="sníž. přenesená",J227,0)</f>
        <v>0</v>
      </c>
      <c r="BI227" s="246">
        <f>IF(N227="nulová",J227,0)</f>
        <v>0</v>
      </c>
      <c r="BJ227" s="16" t="s">
        <v>81</v>
      </c>
      <c r="BK227" s="246">
        <f>ROUND(I227*H227,2)</f>
        <v>0</v>
      </c>
      <c r="BL227" s="16" t="s">
        <v>132</v>
      </c>
      <c r="BM227" s="245" t="s">
        <v>609</v>
      </c>
    </row>
    <row r="228" s="2" customFormat="1" ht="6.96" customHeight="1">
      <c r="A228" s="37"/>
      <c r="B228" s="65"/>
      <c r="C228" s="66"/>
      <c r="D228" s="66"/>
      <c r="E228" s="66"/>
      <c r="F228" s="66"/>
      <c r="G228" s="66"/>
      <c r="H228" s="66"/>
      <c r="I228" s="182"/>
      <c r="J228" s="66"/>
      <c r="K228" s="66"/>
      <c r="L228" s="43"/>
      <c r="M228" s="37"/>
      <c r="O228" s="37"/>
      <c r="P228" s="37"/>
      <c r="Q228" s="37"/>
      <c r="R228" s="37"/>
      <c r="S228" s="37"/>
      <c r="T228" s="37"/>
      <c r="U228" s="37"/>
      <c r="V228" s="37"/>
      <c r="W228" s="37"/>
      <c r="X228" s="37"/>
      <c r="Y228" s="37"/>
      <c r="Z228" s="37"/>
      <c r="AA228" s="37"/>
      <c r="AB228" s="37"/>
      <c r="AC228" s="37"/>
      <c r="AD228" s="37"/>
      <c r="AE228" s="37"/>
    </row>
  </sheetData>
  <sheetProtection sheet="1" autoFilter="0" formatColumns="0" formatRows="0" objects="1" scenarios="1" spinCount="100000" saltValue="A0E2IS3MyklDnjKmJ4mb+qVU2BqIL4oqbbv6jtm6BgI00MqY/nSCFfkgRj2c/Q3demwK18baBAFhMxgyFnsKFA==" hashValue="f7OqttNt8DymWV3sq/Js1F26eBLnSIEdtxlRowYid2YPqblZhoxMu5KYSc7FWQkR9nF8gTEDHck9gxce52UHTA==" algorithmName="SHA-512" password="CC35"/>
  <autoFilter ref="C121:K22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91</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610</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ROUND(J124,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ROUND((SUM(BE124:BE333)),  2)</f>
        <v>0</v>
      </c>
      <c r="G33" s="37"/>
      <c r="H33" s="37"/>
      <c r="I33" s="161">
        <v>0.20999999999999999</v>
      </c>
      <c r="J33" s="160">
        <f>ROUND(((SUM(BE124:BE333))*I33),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ROUND((SUM(BF124:BF333)),  2)</f>
        <v>0</v>
      </c>
      <c r="G34" s="37"/>
      <c r="H34" s="37"/>
      <c r="I34" s="161">
        <v>0.14999999999999999</v>
      </c>
      <c r="J34" s="160">
        <f>ROUND(((SUM(BF124:BF333))*I34),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ROUND((SUM(BG124:BG333)),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ROUND((SUM(BH124:BH333)),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ROUND((SUM(BI124:BI333)),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120 - Komunikace</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J124</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J125</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J126</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168</v>
      </c>
      <c r="E99" s="202"/>
      <c r="F99" s="202"/>
      <c r="G99" s="202"/>
      <c r="H99" s="202"/>
      <c r="I99" s="203"/>
      <c r="J99" s="204">
        <f>J197</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169</v>
      </c>
      <c r="E100" s="202"/>
      <c r="F100" s="202"/>
      <c r="G100" s="202"/>
      <c r="H100" s="202"/>
      <c r="I100" s="203"/>
      <c r="J100" s="204">
        <f>J205</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170</v>
      </c>
      <c r="E101" s="202"/>
      <c r="F101" s="202"/>
      <c r="G101" s="202"/>
      <c r="H101" s="202"/>
      <c r="I101" s="203"/>
      <c r="J101" s="204">
        <f>J209</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171</v>
      </c>
      <c r="E102" s="202"/>
      <c r="F102" s="202"/>
      <c r="G102" s="202"/>
      <c r="H102" s="202"/>
      <c r="I102" s="203"/>
      <c r="J102" s="204">
        <f>J254</f>
        <v>0</v>
      </c>
      <c r="K102" s="200"/>
      <c r="L102" s="205"/>
      <c r="S102" s="10"/>
      <c r="T102" s="10"/>
      <c r="U102" s="10"/>
      <c r="V102" s="10"/>
      <c r="W102" s="10"/>
      <c r="X102" s="10"/>
      <c r="Y102" s="10"/>
      <c r="Z102" s="10"/>
      <c r="AA102" s="10"/>
      <c r="AB102" s="10"/>
      <c r="AC102" s="10"/>
      <c r="AD102" s="10"/>
      <c r="AE102" s="10"/>
    </row>
    <row r="103" s="10" customFormat="1" ht="19.92" customHeight="1">
      <c r="A103" s="10"/>
      <c r="B103" s="199"/>
      <c r="C103" s="200"/>
      <c r="D103" s="201" t="s">
        <v>172</v>
      </c>
      <c r="E103" s="202"/>
      <c r="F103" s="202"/>
      <c r="G103" s="202"/>
      <c r="H103" s="202"/>
      <c r="I103" s="203"/>
      <c r="J103" s="204">
        <f>J314</f>
        <v>0</v>
      </c>
      <c r="K103" s="200"/>
      <c r="L103" s="205"/>
      <c r="S103" s="10"/>
      <c r="T103" s="10"/>
      <c r="U103" s="10"/>
      <c r="V103" s="10"/>
      <c r="W103" s="10"/>
      <c r="X103" s="10"/>
      <c r="Y103" s="10"/>
      <c r="Z103" s="10"/>
      <c r="AA103" s="10"/>
      <c r="AB103" s="10"/>
      <c r="AC103" s="10"/>
      <c r="AD103" s="10"/>
      <c r="AE103" s="10"/>
    </row>
    <row r="104" s="10" customFormat="1" ht="19.92" customHeight="1">
      <c r="A104" s="10"/>
      <c r="B104" s="199"/>
      <c r="C104" s="200"/>
      <c r="D104" s="201" t="s">
        <v>173</v>
      </c>
      <c r="E104" s="202"/>
      <c r="F104" s="202"/>
      <c r="G104" s="202"/>
      <c r="H104" s="202"/>
      <c r="I104" s="203"/>
      <c r="J104" s="204">
        <f>J331</f>
        <v>0</v>
      </c>
      <c r="K104" s="200"/>
      <c r="L104" s="205"/>
      <c r="S104" s="10"/>
      <c r="T104" s="10"/>
      <c r="U104" s="10"/>
      <c r="V104" s="10"/>
      <c r="W104" s="10"/>
      <c r="X104" s="10"/>
      <c r="Y104" s="10"/>
      <c r="Z104" s="10"/>
      <c r="AA104" s="10"/>
      <c r="AB104" s="10"/>
      <c r="AC104" s="10"/>
      <c r="AD104" s="10"/>
      <c r="AE104" s="10"/>
    </row>
    <row r="105" s="2" customFormat="1" ht="21.84" customHeight="1">
      <c r="A105" s="37"/>
      <c r="B105" s="38"/>
      <c r="C105" s="39"/>
      <c r="D105" s="39"/>
      <c r="E105" s="39"/>
      <c r="F105" s="39"/>
      <c r="G105" s="39"/>
      <c r="H105" s="39"/>
      <c r="I105" s="143"/>
      <c r="J105" s="39"/>
      <c r="K105" s="39"/>
      <c r="L105" s="62"/>
      <c r="S105" s="37"/>
      <c r="T105" s="37"/>
      <c r="U105" s="37"/>
      <c r="V105" s="37"/>
      <c r="W105" s="37"/>
      <c r="X105" s="37"/>
      <c r="Y105" s="37"/>
      <c r="Z105" s="37"/>
      <c r="AA105" s="37"/>
      <c r="AB105" s="37"/>
      <c r="AC105" s="37"/>
      <c r="AD105" s="37"/>
      <c r="AE105" s="37"/>
    </row>
    <row r="106" s="2" customFormat="1" ht="6.96" customHeight="1">
      <c r="A106" s="37"/>
      <c r="B106" s="65"/>
      <c r="C106" s="66"/>
      <c r="D106" s="66"/>
      <c r="E106" s="66"/>
      <c r="F106" s="66"/>
      <c r="G106" s="66"/>
      <c r="H106" s="66"/>
      <c r="I106" s="182"/>
      <c r="J106" s="66"/>
      <c r="K106" s="66"/>
      <c r="L106" s="62"/>
      <c r="S106" s="37"/>
      <c r="T106" s="37"/>
      <c r="U106" s="37"/>
      <c r="V106" s="37"/>
      <c r="W106" s="37"/>
      <c r="X106" s="37"/>
      <c r="Y106" s="37"/>
      <c r="Z106" s="37"/>
      <c r="AA106" s="37"/>
      <c r="AB106" s="37"/>
      <c r="AC106" s="37"/>
      <c r="AD106" s="37"/>
      <c r="AE106" s="37"/>
    </row>
    <row r="110" s="2" customFormat="1" ht="6.96" customHeight="1">
      <c r="A110" s="37"/>
      <c r="B110" s="67"/>
      <c r="C110" s="68"/>
      <c r="D110" s="68"/>
      <c r="E110" s="68"/>
      <c r="F110" s="68"/>
      <c r="G110" s="68"/>
      <c r="H110" s="68"/>
      <c r="I110" s="185"/>
      <c r="J110" s="68"/>
      <c r="K110" s="68"/>
      <c r="L110" s="62"/>
      <c r="S110" s="37"/>
      <c r="T110" s="37"/>
      <c r="U110" s="37"/>
      <c r="V110" s="37"/>
      <c r="W110" s="37"/>
      <c r="X110" s="37"/>
      <c r="Y110" s="37"/>
      <c r="Z110" s="37"/>
      <c r="AA110" s="37"/>
      <c r="AB110" s="37"/>
      <c r="AC110" s="37"/>
      <c r="AD110" s="37"/>
      <c r="AE110" s="37"/>
    </row>
    <row r="111" s="2" customFormat="1" ht="24.96" customHeight="1">
      <c r="A111" s="37"/>
      <c r="B111" s="38"/>
      <c r="C111" s="22" t="s">
        <v>110</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16</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186" t="str">
        <f>E7</f>
        <v>III/18047, III/18025 LOSINÁ - PRŮTAH, REKONSTRUKCE</v>
      </c>
      <c r="F114" s="31"/>
      <c r="G114" s="31"/>
      <c r="H114" s="31"/>
      <c r="I114" s="143"/>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99</v>
      </c>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6.5" customHeight="1">
      <c r="A116" s="37"/>
      <c r="B116" s="38"/>
      <c r="C116" s="39"/>
      <c r="D116" s="39"/>
      <c r="E116" s="75" t="str">
        <f>E9</f>
        <v>SO 120 - Komunikace</v>
      </c>
      <c r="F116" s="39"/>
      <c r="G116" s="39"/>
      <c r="H116" s="39"/>
      <c r="I116" s="143"/>
      <c r="J116" s="39"/>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20</v>
      </c>
      <c r="D118" s="39"/>
      <c r="E118" s="39"/>
      <c r="F118" s="26" t="str">
        <f>F12</f>
        <v xml:space="preserve"> </v>
      </c>
      <c r="G118" s="39"/>
      <c r="H118" s="39"/>
      <c r="I118" s="146" t="s">
        <v>22</v>
      </c>
      <c r="J118" s="78" t="str">
        <f>IF(J12="","",J12)</f>
        <v>13. 2. 2020</v>
      </c>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143"/>
      <c r="J119" s="39"/>
      <c r="K119" s="39"/>
      <c r="L119" s="62"/>
      <c r="S119" s="37"/>
      <c r="T119" s="37"/>
      <c r="U119" s="37"/>
      <c r="V119" s="37"/>
      <c r="W119" s="37"/>
      <c r="X119" s="37"/>
      <c r="Y119" s="37"/>
      <c r="Z119" s="37"/>
      <c r="AA119" s="37"/>
      <c r="AB119" s="37"/>
      <c r="AC119" s="37"/>
      <c r="AD119" s="37"/>
      <c r="AE119" s="37"/>
    </row>
    <row r="120" s="2" customFormat="1" ht="15.15" customHeight="1">
      <c r="A120" s="37"/>
      <c r="B120" s="38"/>
      <c r="C120" s="31" t="s">
        <v>24</v>
      </c>
      <c r="D120" s="39"/>
      <c r="E120" s="39"/>
      <c r="F120" s="26" t="str">
        <f>E15</f>
        <v xml:space="preserve"> </v>
      </c>
      <c r="G120" s="39"/>
      <c r="H120" s="39"/>
      <c r="I120" s="146" t="s">
        <v>29</v>
      </c>
      <c r="J120" s="35" t="str">
        <f>E21</f>
        <v xml:space="preserve"> </v>
      </c>
      <c r="K120" s="39"/>
      <c r="L120" s="62"/>
      <c r="S120" s="37"/>
      <c r="T120" s="37"/>
      <c r="U120" s="37"/>
      <c r="V120" s="37"/>
      <c r="W120" s="37"/>
      <c r="X120" s="37"/>
      <c r="Y120" s="37"/>
      <c r="Z120" s="37"/>
      <c r="AA120" s="37"/>
      <c r="AB120" s="37"/>
      <c r="AC120" s="37"/>
      <c r="AD120" s="37"/>
      <c r="AE120" s="37"/>
    </row>
    <row r="121" s="2" customFormat="1" ht="15.15" customHeight="1">
      <c r="A121" s="37"/>
      <c r="B121" s="38"/>
      <c r="C121" s="31" t="s">
        <v>27</v>
      </c>
      <c r="D121" s="39"/>
      <c r="E121" s="39"/>
      <c r="F121" s="26" t="str">
        <f>IF(E18="","",E18)</f>
        <v>Vyplň údaj</v>
      </c>
      <c r="G121" s="39"/>
      <c r="H121" s="39"/>
      <c r="I121" s="146" t="s">
        <v>31</v>
      </c>
      <c r="J121" s="35" t="str">
        <f>E24</f>
        <v xml:space="preserve"> </v>
      </c>
      <c r="K121" s="39"/>
      <c r="L121" s="62"/>
      <c r="S121" s="37"/>
      <c r="T121" s="37"/>
      <c r="U121" s="37"/>
      <c r="V121" s="37"/>
      <c r="W121" s="37"/>
      <c r="X121" s="37"/>
      <c r="Y121" s="37"/>
      <c r="Z121" s="37"/>
      <c r="AA121" s="37"/>
      <c r="AB121" s="37"/>
      <c r="AC121" s="37"/>
      <c r="AD121" s="37"/>
      <c r="AE121" s="37"/>
    </row>
    <row r="122" s="2" customFormat="1" ht="10.32" customHeight="1">
      <c r="A122" s="37"/>
      <c r="B122" s="38"/>
      <c r="C122" s="39"/>
      <c r="D122" s="39"/>
      <c r="E122" s="39"/>
      <c r="F122" s="39"/>
      <c r="G122" s="39"/>
      <c r="H122" s="39"/>
      <c r="I122" s="143"/>
      <c r="J122" s="39"/>
      <c r="K122" s="39"/>
      <c r="L122" s="62"/>
      <c r="S122" s="37"/>
      <c r="T122" s="37"/>
      <c r="U122" s="37"/>
      <c r="V122" s="37"/>
      <c r="W122" s="37"/>
      <c r="X122" s="37"/>
      <c r="Y122" s="37"/>
      <c r="Z122" s="37"/>
      <c r="AA122" s="37"/>
      <c r="AB122" s="37"/>
      <c r="AC122" s="37"/>
      <c r="AD122" s="37"/>
      <c r="AE122" s="37"/>
    </row>
    <row r="123" s="11" customFormat="1" ht="29.28" customHeight="1">
      <c r="A123" s="206"/>
      <c r="B123" s="207"/>
      <c r="C123" s="208" t="s">
        <v>111</v>
      </c>
      <c r="D123" s="209" t="s">
        <v>58</v>
      </c>
      <c r="E123" s="209" t="s">
        <v>54</v>
      </c>
      <c r="F123" s="209" t="s">
        <v>55</v>
      </c>
      <c r="G123" s="209" t="s">
        <v>112</v>
      </c>
      <c r="H123" s="209" t="s">
        <v>113</v>
      </c>
      <c r="I123" s="210" t="s">
        <v>114</v>
      </c>
      <c r="J123" s="209" t="s">
        <v>103</v>
      </c>
      <c r="K123" s="211" t="s">
        <v>115</v>
      </c>
      <c r="L123" s="212"/>
      <c r="M123" s="99" t="s">
        <v>1</v>
      </c>
      <c r="N123" s="100" t="s">
        <v>37</v>
      </c>
      <c r="O123" s="100" t="s">
        <v>116</v>
      </c>
      <c r="P123" s="100" t="s">
        <v>117</v>
      </c>
      <c r="Q123" s="100" t="s">
        <v>118</v>
      </c>
      <c r="R123" s="100" t="s">
        <v>119</v>
      </c>
      <c r="S123" s="100" t="s">
        <v>120</v>
      </c>
      <c r="T123" s="101" t="s">
        <v>121</v>
      </c>
      <c r="U123" s="206"/>
      <c r="V123" s="206"/>
      <c r="W123" s="206"/>
      <c r="X123" s="206"/>
      <c r="Y123" s="206"/>
      <c r="Z123" s="206"/>
      <c r="AA123" s="206"/>
      <c r="AB123" s="206"/>
      <c r="AC123" s="206"/>
      <c r="AD123" s="206"/>
      <c r="AE123" s="206"/>
    </row>
    <row r="124" s="2" customFormat="1" ht="22.8" customHeight="1">
      <c r="A124" s="37"/>
      <c r="B124" s="38"/>
      <c r="C124" s="106" t="s">
        <v>122</v>
      </c>
      <c r="D124" s="39"/>
      <c r="E124" s="39"/>
      <c r="F124" s="39"/>
      <c r="G124" s="39"/>
      <c r="H124" s="39"/>
      <c r="I124" s="143"/>
      <c r="J124" s="213">
        <f>BK124</f>
        <v>0</v>
      </c>
      <c r="K124" s="39"/>
      <c r="L124" s="43"/>
      <c r="M124" s="102"/>
      <c r="N124" s="214"/>
      <c r="O124" s="103"/>
      <c r="P124" s="215">
        <f>P125</f>
        <v>0</v>
      </c>
      <c r="Q124" s="103"/>
      <c r="R124" s="215">
        <f>R125</f>
        <v>17003.125599000003</v>
      </c>
      <c r="S124" s="103"/>
      <c r="T124" s="216">
        <f>T125</f>
        <v>4573.4359999999997</v>
      </c>
      <c r="U124" s="37"/>
      <c r="V124" s="37"/>
      <c r="W124" s="37"/>
      <c r="X124" s="37"/>
      <c r="Y124" s="37"/>
      <c r="Z124" s="37"/>
      <c r="AA124" s="37"/>
      <c r="AB124" s="37"/>
      <c r="AC124" s="37"/>
      <c r="AD124" s="37"/>
      <c r="AE124" s="37"/>
      <c r="AT124" s="16" t="s">
        <v>72</v>
      </c>
      <c r="AU124" s="16" t="s">
        <v>105</v>
      </c>
      <c r="BK124" s="217">
        <f>BK125</f>
        <v>0</v>
      </c>
    </row>
    <row r="125" s="12" customFormat="1" ht="25.92" customHeight="1">
      <c r="A125" s="12"/>
      <c r="B125" s="218"/>
      <c r="C125" s="219"/>
      <c r="D125" s="220" t="s">
        <v>72</v>
      </c>
      <c r="E125" s="221" t="s">
        <v>174</v>
      </c>
      <c r="F125" s="221" t="s">
        <v>175</v>
      </c>
      <c r="G125" s="219"/>
      <c r="H125" s="219"/>
      <c r="I125" s="222"/>
      <c r="J125" s="223">
        <f>BK125</f>
        <v>0</v>
      </c>
      <c r="K125" s="219"/>
      <c r="L125" s="224"/>
      <c r="M125" s="225"/>
      <c r="N125" s="226"/>
      <c r="O125" s="226"/>
      <c r="P125" s="227">
        <f>P126+P197+P205+P209+P254+P314+P331</f>
        <v>0</v>
      </c>
      <c r="Q125" s="226"/>
      <c r="R125" s="227">
        <f>R126+R197+R205+R209+R254+R314+R331</f>
        <v>17003.125599000003</v>
      </c>
      <c r="S125" s="226"/>
      <c r="T125" s="228">
        <f>T126+T197+T205+T209+T254+T314+T331</f>
        <v>4573.4359999999997</v>
      </c>
      <c r="U125" s="12"/>
      <c r="V125" s="12"/>
      <c r="W125" s="12"/>
      <c r="X125" s="12"/>
      <c r="Y125" s="12"/>
      <c r="Z125" s="12"/>
      <c r="AA125" s="12"/>
      <c r="AB125" s="12"/>
      <c r="AC125" s="12"/>
      <c r="AD125" s="12"/>
      <c r="AE125" s="12"/>
      <c r="AR125" s="229" t="s">
        <v>81</v>
      </c>
      <c r="AT125" s="230" t="s">
        <v>72</v>
      </c>
      <c r="AU125" s="230" t="s">
        <v>73</v>
      </c>
      <c r="AY125" s="229" t="s">
        <v>124</v>
      </c>
      <c r="BK125" s="231">
        <f>BK126+BK197+BK205+BK209+BK254+BK314+BK331</f>
        <v>0</v>
      </c>
    </row>
    <row r="126" s="12" customFormat="1" ht="22.8" customHeight="1">
      <c r="A126" s="12"/>
      <c r="B126" s="218"/>
      <c r="C126" s="219"/>
      <c r="D126" s="220" t="s">
        <v>72</v>
      </c>
      <c r="E126" s="232" t="s">
        <v>81</v>
      </c>
      <c r="F126" s="232" t="s">
        <v>176</v>
      </c>
      <c r="G126" s="219"/>
      <c r="H126" s="219"/>
      <c r="I126" s="222"/>
      <c r="J126" s="233">
        <f>BK126</f>
        <v>0</v>
      </c>
      <c r="K126" s="219"/>
      <c r="L126" s="224"/>
      <c r="M126" s="225"/>
      <c r="N126" s="226"/>
      <c r="O126" s="226"/>
      <c r="P126" s="227">
        <f>SUM(P127:P196)</f>
        <v>0</v>
      </c>
      <c r="Q126" s="226"/>
      <c r="R126" s="227">
        <f>SUM(R127:R196)</f>
        <v>8329.9935580000001</v>
      </c>
      <c r="S126" s="226"/>
      <c r="T126" s="228">
        <f>SUM(T127:T196)</f>
        <v>4573.4359999999997</v>
      </c>
      <c r="U126" s="12"/>
      <c r="V126" s="12"/>
      <c r="W126" s="12"/>
      <c r="X126" s="12"/>
      <c r="Y126" s="12"/>
      <c r="Z126" s="12"/>
      <c r="AA126" s="12"/>
      <c r="AB126" s="12"/>
      <c r="AC126" s="12"/>
      <c r="AD126" s="12"/>
      <c r="AE126" s="12"/>
      <c r="AR126" s="229" t="s">
        <v>81</v>
      </c>
      <c r="AT126" s="230" t="s">
        <v>72</v>
      </c>
      <c r="AU126" s="230" t="s">
        <v>81</v>
      </c>
      <c r="AY126" s="229" t="s">
        <v>124</v>
      </c>
      <c r="BK126" s="231">
        <f>SUM(BK127:BK196)</f>
        <v>0</v>
      </c>
    </row>
    <row r="127" s="2" customFormat="1" ht="21.75" customHeight="1">
      <c r="A127" s="37"/>
      <c r="B127" s="38"/>
      <c r="C127" s="234" t="s">
        <v>81</v>
      </c>
      <c r="D127" s="234" t="s">
        <v>127</v>
      </c>
      <c r="E127" s="235" t="s">
        <v>177</v>
      </c>
      <c r="F127" s="236" t="s">
        <v>178</v>
      </c>
      <c r="G127" s="237" t="s">
        <v>179</v>
      </c>
      <c r="H127" s="238">
        <v>4</v>
      </c>
      <c r="I127" s="239"/>
      <c r="J127" s="240">
        <f>ROUND(I127*H127,2)</f>
        <v>0</v>
      </c>
      <c r="K127" s="236" t="s">
        <v>131</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132</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132</v>
      </c>
      <c r="BM127" s="245" t="s">
        <v>180</v>
      </c>
    </row>
    <row r="128" s="2" customFormat="1">
      <c r="A128" s="37"/>
      <c r="B128" s="38"/>
      <c r="C128" s="39"/>
      <c r="D128" s="249" t="s">
        <v>181</v>
      </c>
      <c r="E128" s="39"/>
      <c r="F128" s="273" t="s">
        <v>182</v>
      </c>
      <c r="G128" s="39"/>
      <c r="H128" s="39"/>
      <c r="I128" s="143"/>
      <c r="J128" s="39"/>
      <c r="K128" s="39"/>
      <c r="L128" s="43"/>
      <c r="M128" s="274"/>
      <c r="N128" s="275"/>
      <c r="O128" s="90"/>
      <c r="P128" s="90"/>
      <c r="Q128" s="90"/>
      <c r="R128" s="90"/>
      <c r="S128" s="90"/>
      <c r="T128" s="91"/>
      <c r="U128" s="37"/>
      <c r="V128" s="37"/>
      <c r="W128" s="37"/>
      <c r="X128" s="37"/>
      <c r="Y128" s="37"/>
      <c r="Z128" s="37"/>
      <c r="AA128" s="37"/>
      <c r="AB128" s="37"/>
      <c r="AC128" s="37"/>
      <c r="AD128" s="37"/>
      <c r="AE128" s="37"/>
      <c r="AT128" s="16" t="s">
        <v>181</v>
      </c>
      <c r="AU128" s="16" t="s">
        <v>83</v>
      </c>
    </row>
    <row r="129" s="2" customFormat="1" ht="33" customHeight="1">
      <c r="A129" s="37"/>
      <c r="B129" s="38"/>
      <c r="C129" s="234" t="s">
        <v>83</v>
      </c>
      <c r="D129" s="234" t="s">
        <v>127</v>
      </c>
      <c r="E129" s="235" t="s">
        <v>183</v>
      </c>
      <c r="F129" s="236" t="s">
        <v>184</v>
      </c>
      <c r="G129" s="237" t="s">
        <v>179</v>
      </c>
      <c r="H129" s="238">
        <v>4</v>
      </c>
      <c r="I129" s="239"/>
      <c r="J129" s="240">
        <f>ROUND(I129*H129,2)</f>
        <v>0</v>
      </c>
      <c r="K129" s="236" t="s">
        <v>131</v>
      </c>
      <c r="L129" s="43"/>
      <c r="M129" s="241" t="s">
        <v>1</v>
      </c>
      <c r="N129" s="242" t="s">
        <v>38</v>
      </c>
      <c r="O129" s="90"/>
      <c r="P129" s="243">
        <f>O129*H129</f>
        <v>0</v>
      </c>
      <c r="Q129" s="243">
        <v>0</v>
      </c>
      <c r="R129" s="243">
        <f>Q129*H129</f>
        <v>0</v>
      </c>
      <c r="S129" s="243">
        <v>0</v>
      </c>
      <c r="T129" s="244">
        <f>S129*H129</f>
        <v>0</v>
      </c>
      <c r="U129" s="37"/>
      <c r="V129" s="37"/>
      <c r="W129" s="37"/>
      <c r="X129" s="37"/>
      <c r="Y129" s="37"/>
      <c r="Z129" s="37"/>
      <c r="AA129" s="37"/>
      <c r="AB129" s="37"/>
      <c r="AC129" s="37"/>
      <c r="AD129" s="37"/>
      <c r="AE129" s="37"/>
      <c r="AR129" s="245" t="s">
        <v>132</v>
      </c>
      <c r="AT129" s="245" t="s">
        <v>127</v>
      </c>
      <c r="AU129" s="245" t="s">
        <v>83</v>
      </c>
      <c r="AY129" s="16" t="s">
        <v>124</v>
      </c>
      <c r="BE129" s="246">
        <f>IF(N129="základní",J129,0)</f>
        <v>0</v>
      </c>
      <c r="BF129" s="246">
        <f>IF(N129="snížená",J129,0)</f>
        <v>0</v>
      </c>
      <c r="BG129" s="246">
        <f>IF(N129="zákl. přenesená",J129,0)</f>
        <v>0</v>
      </c>
      <c r="BH129" s="246">
        <f>IF(N129="sníž. přenesená",J129,0)</f>
        <v>0</v>
      </c>
      <c r="BI129" s="246">
        <f>IF(N129="nulová",J129,0)</f>
        <v>0</v>
      </c>
      <c r="BJ129" s="16" t="s">
        <v>81</v>
      </c>
      <c r="BK129" s="246">
        <f>ROUND(I129*H129,2)</f>
        <v>0</v>
      </c>
      <c r="BL129" s="16" t="s">
        <v>132</v>
      </c>
      <c r="BM129" s="245" t="s">
        <v>185</v>
      </c>
    </row>
    <row r="130" s="2" customFormat="1">
      <c r="A130" s="37"/>
      <c r="B130" s="38"/>
      <c r="C130" s="39"/>
      <c r="D130" s="249" t="s">
        <v>181</v>
      </c>
      <c r="E130" s="39"/>
      <c r="F130" s="273" t="s">
        <v>186</v>
      </c>
      <c r="G130" s="39"/>
      <c r="H130" s="39"/>
      <c r="I130" s="143"/>
      <c r="J130" s="39"/>
      <c r="K130" s="39"/>
      <c r="L130" s="43"/>
      <c r="M130" s="274"/>
      <c r="N130" s="275"/>
      <c r="O130" s="90"/>
      <c r="P130" s="90"/>
      <c r="Q130" s="90"/>
      <c r="R130" s="90"/>
      <c r="S130" s="90"/>
      <c r="T130" s="91"/>
      <c r="U130" s="37"/>
      <c r="V130" s="37"/>
      <c r="W130" s="37"/>
      <c r="X130" s="37"/>
      <c r="Y130" s="37"/>
      <c r="Z130" s="37"/>
      <c r="AA130" s="37"/>
      <c r="AB130" s="37"/>
      <c r="AC130" s="37"/>
      <c r="AD130" s="37"/>
      <c r="AE130" s="37"/>
      <c r="AT130" s="16" t="s">
        <v>181</v>
      </c>
      <c r="AU130" s="16" t="s">
        <v>83</v>
      </c>
    </row>
    <row r="131" s="2" customFormat="1" ht="55.5" customHeight="1">
      <c r="A131" s="37"/>
      <c r="B131" s="38"/>
      <c r="C131" s="234" t="s">
        <v>140</v>
      </c>
      <c r="D131" s="234" t="s">
        <v>127</v>
      </c>
      <c r="E131" s="235" t="s">
        <v>611</v>
      </c>
      <c r="F131" s="236" t="s">
        <v>612</v>
      </c>
      <c r="G131" s="237" t="s">
        <v>189</v>
      </c>
      <c r="H131" s="238">
        <v>18</v>
      </c>
      <c r="I131" s="239"/>
      <c r="J131" s="240">
        <f>ROUND(I131*H131,2)</f>
        <v>0</v>
      </c>
      <c r="K131" s="236" t="s">
        <v>131</v>
      </c>
      <c r="L131" s="43"/>
      <c r="M131" s="241" t="s">
        <v>1</v>
      </c>
      <c r="N131" s="242" t="s">
        <v>38</v>
      </c>
      <c r="O131" s="90"/>
      <c r="P131" s="243">
        <f>O131*H131</f>
        <v>0</v>
      </c>
      <c r="Q131" s="243">
        <v>0</v>
      </c>
      <c r="R131" s="243">
        <f>Q131*H131</f>
        <v>0</v>
      </c>
      <c r="S131" s="243">
        <v>0.38800000000000001</v>
      </c>
      <c r="T131" s="244">
        <f>S131*H131</f>
        <v>6.984</v>
      </c>
      <c r="U131" s="37"/>
      <c r="V131" s="37"/>
      <c r="W131" s="37"/>
      <c r="X131" s="37"/>
      <c r="Y131" s="37"/>
      <c r="Z131" s="37"/>
      <c r="AA131" s="37"/>
      <c r="AB131" s="37"/>
      <c r="AC131" s="37"/>
      <c r="AD131" s="37"/>
      <c r="AE131" s="37"/>
      <c r="AR131" s="245" t="s">
        <v>132</v>
      </c>
      <c r="AT131" s="245" t="s">
        <v>127</v>
      </c>
      <c r="AU131" s="245" t="s">
        <v>83</v>
      </c>
      <c r="AY131" s="16" t="s">
        <v>124</v>
      </c>
      <c r="BE131" s="246">
        <f>IF(N131="základní",J131,0)</f>
        <v>0</v>
      </c>
      <c r="BF131" s="246">
        <f>IF(N131="snížená",J131,0)</f>
        <v>0</v>
      </c>
      <c r="BG131" s="246">
        <f>IF(N131="zákl. přenesená",J131,0)</f>
        <v>0</v>
      </c>
      <c r="BH131" s="246">
        <f>IF(N131="sníž. přenesená",J131,0)</f>
        <v>0</v>
      </c>
      <c r="BI131" s="246">
        <f>IF(N131="nulová",J131,0)</f>
        <v>0</v>
      </c>
      <c r="BJ131" s="16" t="s">
        <v>81</v>
      </c>
      <c r="BK131" s="246">
        <f>ROUND(I131*H131,2)</f>
        <v>0</v>
      </c>
      <c r="BL131" s="16" t="s">
        <v>132</v>
      </c>
      <c r="BM131" s="245" t="s">
        <v>613</v>
      </c>
    </row>
    <row r="132" s="2" customFormat="1">
      <c r="A132" s="37"/>
      <c r="B132" s="38"/>
      <c r="C132" s="39"/>
      <c r="D132" s="249" t="s">
        <v>181</v>
      </c>
      <c r="E132" s="39"/>
      <c r="F132" s="273" t="s">
        <v>614</v>
      </c>
      <c r="G132" s="39"/>
      <c r="H132" s="39"/>
      <c r="I132" s="143"/>
      <c r="J132" s="39"/>
      <c r="K132" s="39"/>
      <c r="L132" s="43"/>
      <c r="M132" s="274"/>
      <c r="N132" s="275"/>
      <c r="O132" s="90"/>
      <c r="P132" s="90"/>
      <c r="Q132" s="90"/>
      <c r="R132" s="90"/>
      <c r="S132" s="90"/>
      <c r="T132" s="91"/>
      <c r="U132" s="37"/>
      <c r="V132" s="37"/>
      <c r="W132" s="37"/>
      <c r="X132" s="37"/>
      <c r="Y132" s="37"/>
      <c r="Z132" s="37"/>
      <c r="AA132" s="37"/>
      <c r="AB132" s="37"/>
      <c r="AC132" s="37"/>
      <c r="AD132" s="37"/>
      <c r="AE132" s="37"/>
      <c r="AT132" s="16" t="s">
        <v>181</v>
      </c>
      <c r="AU132" s="16" t="s">
        <v>83</v>
      </c>
    </row>
    <row r="133" s="13" customFormat="1">
      <c r="A133" s="13"/>
      <c r="B133" s="247"/>
      <c r="C133" s="248"/>
      <c r="D133" s="249" t="s">
        <v>133</v>
      </c>
      <c r="E133" s="250" t="s">
        <v>1</v>
      </c>
      <c r="F133" s="251" t="s">
        <v>615</v>
      </c>
      <c r="G133" s="248"/>
      <c r="H133" s="252">
        <v>18</v>
      </c>
      <c r="I133" s="253"/>
      <c r="J133" s="248"/>
      <c r="K133" s="248"/>
      <c r="L133" s="254"/>
      <c r="M133" s="255"/>
      <c r="N133" s="256"/>
      <c r="O133" s="256"/>
      <c r="P133" s="256"/>
      <c r="Q133" s="256"/>
      <c r="R133" s="256"/>
      <c r="S133" s="256"/>
      <c r="T133" s="257"/>
      <c r="U133" s="13"/>
      <c r="V133" s="13"/>
      <c r="W133" s="13"/>
      <c r="X133" s="13"/>
      <c r="Y133" s="13"/>
      <c r="Z133" s="13"/>
      <c r="AA133" s="13"/>
      <c r="AB133" s="13"/>
      <c r="AC133" s="13"/>
      <c r="AD133" s="13"/>
      <c r="AE133" s="13"/>
      <c r="AT133" s="258" t="s">
        <v>133</v>
      </c>
      <c r="AU133" s="258" t="s">
        <v>83</v>
      </c>
      <c r="AV133" s="13" t="s">
        <v>83</v>
      </c>
      <c r="AW133" s="13" t="s">
        <v>30</v>
      </c>
      <c r="AX133" s="13" t="s">
        <v>81</v>
      </c>
      <c r="AY133" s="258" t="s">
        <v>124</v>
      </c>
    </row>
    <row r="134" s="2" customFormat="1" ht="55.5" customHeight="1">
      <c r="A134" s="37"/>
      <c r="B134" s="38"/>
      <c r="C134" s="234" t="s">
        <v>132</v>
      </c>
      <c r="D134" s="234" t="s">
        <v>127</v>
      </c>
      <c r="E134" s="235" t="s">
        <v>187</v>
      </c>
      <c r="F134" s="236" t="s">
        <v>188</v>
      </c>
      <c r="G134" s="237" t="s">
        <v>189</v>
      </c>
      <c r="H134" s="238">
        <v>6442</v>
      </c>
      <c r="I134" s="239"/>
      <c r="J134" s="240">
        <f>ROUND(I134*H134,2)</f>
        <v>0</v>
      </c>
      <c r="K134" s="236" t="s">
        <v>131</v>
      </c>
      <c r="L134" s="43"/>
      <c r="M134" s="241" t="s">
        <v>1</v>
      </c>
      <c r="N134" s="242" t="s">
        <v>38</v>
      </c>
      <c r="O134" s="90"/>
      <c r="P134" s="243">
        <f>O134*H134</f>
        <v>0</v>
      </c>
      <c r="Q134" s="243">
        <v>0</v>
      </c>
      <c r="R134" s="243">
        <f>Q134*H134</f>
        <v>0</v>
      </c>
      <c r="S134" s="243">
        <v>0.44</v>
      </c>
      <c r="T134" s="244">
        <f>S134*H134</f>
        <v>2834.48</v>
      </c>
      <c r="U134" s="37"/>
      <c r="V134" s="37"/>
      <c r="W134" s="37"/>
      <c r="X134" s="37"/>
      <c r="Y134" s="37"/>
      <c r="Z134" s="37"/>
      <c r="AA134" s="37"/>
      <c r="AB134" s="37"/>
      <c r="AC134" s="37"/>
      <c r="AD134" s="37"/>
      <c r="AE134" s="37"/>
      <c r="AR134" s="245" t="s">
        <v>132</v>
      </c>
      <c r="AT134" s="245" t="s">
        <v>127</v>
      </c>
      <c r="AU134" s="245" t="s">
        <v>83</v>
      </c>
      <c r="AY134" s="16" t="s">
        <v>124</v>
      </c>
      <c r="BE134" s="246">
        <f>IF(N134="základní",J134,0)</f>
        <v>0</v>
      </c>
      <c r="BF134" s="246">
        <f>IF(N134="snížená",J134,0)</f>
        <v>0</v>
      </c>
      <c r="BG134" s="246">
        <f>IF(N134="zákl. přenesená",J134,0)</f>
        <v>0</v>
      </c>
      <c r="BH134" s="246">
        <f>IF(N134="sníž. přenesená",J134,0)</f>
        <v>0</v>
      </c>
      <c r="BI134" s="246">
        <f>IF(N134="nulová",J134,0)</f>
        <v>0</v>
      </c>
      <c r="BJ134" s="16" t="s">
        <v>81</v>
      </c>
      <c r="BK134" s="246">
        <f>ROUND(I134*H134,2)</f>
        <v>0</v>
      </c>
      <c r="BL134" s="16" t="s">
        <v>132</v>
      </c>
      <c r="BM134" s="245" t="s">
        <v>190</v>
      </c>
    </row>
    <row r="135" s="2" customFormat="1">
      <c r="A135" s="37"/>
      <c r="B135" s="38"/>
      <c r="C135" s="39"/>
      <c r="D135" s="249" t="s">
        <v>181</v>
      </c>
      <c r="E135" s="39"/>
      <c r="F135" s="273" t="s">
        <v>191</v>
      </c>
      <c r="G135" s="39"/>
      <c r="H135" s="39"/>
      <c r="I135" s="143"/>
      <c r="J135" s="39"/>
      <c r="K135" s="39"/>
      <c r="L135" s="43"/>
      <c r="M135" s="274"/>
      <c r="N135" s="275"/>
      <c r="O135" s="90"/>
      <c r="P135" s="90"/>
      <c r="Q135" s="90"/>
      <c r="R135" s="90"/>
      <c r="S135" s="90"/>
      <c r="T135" s="91"/>
      <c r="U135" s="37"/>
      <c r="V135" s="37"/>
      <c r="W135" s="37"/>
      <c r="X135" s="37"/>
      <c r="Y135" s="37"/>
      <c r="Z135" s="37"/>
      <c r="AA135" s="37"/>
      <c r="AB135" s="37"/>
      <c r="AC135" s="37"/>
      <c r="AD135" s="37"/>
      <c r="AE135" s="37"/>
      <c r="AT135" s="16" t="s">
        <v>181</v>
      </c>
      <c r="AU135" s="16" t="s">
        <v>83</v>
      </c>
    </row>
    <row r="136" s="13" customFormat="1">
      <c r="A136" s="13"/>
      <c r="B136" s="247"/>
      <c r="C136" s="248"/>
      <c r="D136" s="249" t="s">
        <v>133</v>
      </c>
      <c r="E136" s="250" t="s">
        <v>1</v>
      </c>
      <c r="F136" s="251" t="s">
        <v>616</v>
      </c>
      <c r="G136" s="248"/>
      <c r="H136" s="252">
        <v>6442</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133</v>
      </c>
      <c r="AU136" s="258" t="s">
        <v>83</v>
      </c>
      <c r="AV136" s="13" t="s">
        <v>83</v>
      </c>
      <c r="AW136" s="13" t="s">
        <v>30</v>
      </c>
      <c r="AX136" s="13" t="s">
        <v>81</v>
      </c>
      <c r="AY136" s="258" t="s">
        <v>124</v>
      </c>
    </row>
    <row r="137" s="2" customFormat="1" ht="44.25" customHeight="1">
      <c r="A137" s="37"/>
      <c r="B137" s="38"/>
      <c r="C137" s="234" t="s">
        <v>149</v>
      </c>
      <c r="D137" s="234" t="s">
        <v>127</v>
      </c>
      <c r="E137" s="235" t="s">
        <v>617</v>
      </c>
      <c r="F137" s="236" t="s">
        <v>618</v>
      </c>
      <c r="G137" s="237" t="s">
        <v>189</v>
      </c>
      <c r="H137" s="238">
        <v>6442</v>
      </c>
      <c r="I137" s="239"/>
      <c r="J137" s="240">
        <f>ROUND(I137*H137,2)</f>
        <v>0</v>
      </c>
      <c r="K137" s="236" t="s">
        <v>131</v>
      </c>
      <c r="L137" s="43"/>
      <c r="M137" s="241" t="s">
        <v>1</v>
      </c>
      <c r="N137" s="242" t="s">
        <v>38</v>
      </c>
      <c r="O137" s="90"/>
      <c r="P137" s="243">
        <f>O137*H137</f>
        <v>0</v>
      </c>
      <c r="Q137" s="243">
        <v>0.00016000000000000001</v>
      </c>
      <c r="R137" s="243">
        <f>Q137*H137</f>
        <v>1.0307200000000001</v>
      </c>
      <c r="S137" s="243">
        <v>0.25600000000000001</v>
      </c>
      <c r="T137" s="244">
        <f>S137*H137</f>
        <v>1649.152</v>
      </c>
      <c r="U137" s="37"/>
      <c r="V137" s="37"/>
      <c r="W137" s="37"/>
      <c r="X137" s="37"/>
      <c r="Y137" s="37"/>
      <c r="Z137" s="37"/>
      <c r="AA137" s="37"/>
      <c r="AB137" s="37"/>
      <c r="AC137" s="37"/>
      <c r="AD137" s="37"/>
      <c r="AE137" s="37"/>
      <c r="AR137" s="245" t="s">
        <v>132</v>
      </c>
      <c r="AT137" s="245" t="s">
        <v>127</v>
      </c>
      <c r="AU137" s="245" t="s">
        <v>83</v>
      </c>
      <c r="AY137" s="16" t="s">
        <v>124</v>
      </c>
      <c r="BE137" s="246">
        <f>IF(N137="základní",J137,0)</f>
        <v>0</v>
      </c>
      <c r="BF137" s="246">
        <f>IF(N137="snížená",J137,0)</f>
        <v>0</v>
      </c>
      <c r="BG137" s="246">
        <f>IF(N137="zákl. přenesená",J137,0)</f>
        <v>0</v>
      </c>
      <c r="BH137" s="246">
        <f>IF(N137="sníž. přenesená",J137,0)</f>
        <v>0</v>
      </c>
      <c r="BI137" s="246">
        <f>IF(N137="nulová",J137,0)</f>
        <v>0</v>
      </c>
      <c r="BJ137" s="16" t="s">
        <v>81</v>
      </c>
      <c r="BK137" s="246">
        <f>ROUND(I137*H137,2)</f>
        <v>0</v>
      </c>
      <c r="BL137" s="16" t="s">
        <v>132</v>
      </c>
      <c r="BM137" s="245" t="s">
        <v>619</v>
      </c>
    </row>
    <row r="138" s="2" customFormat="1">
      <c r="A138" s="37"/>
      <c r="B138" s="38"/>
      <c r="C138" s="39"/>
      <c r="D138" s="249" t="s">
        <v>181</v>
      </c>
      <c r="E138" s="39"/>
      <c r="F138" s="273" t="s">
        <v>196</v>
      </c>
      <c r="G138" s="39"/>
      <c r="H138" s="39"/>
      <c r="I138" s="143"/>
      <c r="J138" s="39"/>
      <c r="K138" s="39"/>
      <c r="L138" s="43"/>
      <c r="M138" s="274"/>
      <c r="N138" s="275"/>
      <c r="O138" s="90"/>
      <c r="P138" s="90"/>
      <c r="Q138" s="90"/>
      <c r="R138" s="90"/>
      <c r="S138" s="90"/>
      <c r="T138" s="91"/>
      <c r="U138" s="37"/>
      <c r="V138" s="37"/>
      <c r="W138" s="37"/>
      <c r="X138" s="37"/>
      <c r="Y138" s="37"/>
      <c r="Z138" s="37"/>
      <c r="AA138" s="37"/>
      <c r="AB138" s="37"/>
      <c r="AC138" s="37"/>
      <c r="AD138" s="37"/>
      <c r="AE138" s="37"/>
      <c r="AT138" s="16" t="s">
        <v>181</v>
      </c>
      <c r="AU138" s="16" t="s">
        <v>83</v>
      </c>
    </row>
    <row r="139" s="13" customFormat="1">
      <c r="A139" s="13"/>
      <c r="B139" s="247"/>
      <c r="C139" s="248"/>
      <c r="D139" s="249" t="s">
        <v>133</v>
      </c>
      <c r="E139" s="250" t="s">
        <v>1</v>
      </c>
      <c r="F139" s="251" t="s">
        <v>620</v>
      </c>
      <c r="G139" s="248"/>
      <c r="H139" s="252">
        <v>6442</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133</v>
      </c>
      <c r="AU139" s="258" t="s">
        <v>83</v>
      </c>
      <c r="AV139" s="13" t="s">
        <v>83</v>
      </c>
      <c r="AW139" s="13" t="s">
        <v>30</v>
      </c>
      <c r="AX139" s="13" t="s">
        <v>81</v>
      </c>
      <c r="AY139" s="258" t="s">
        <v>124</v>
      </c>
    </row>
    <row r="140" s="2" customFormat="1" ht="44.25" customHeight="1">
      <c r="A140" s="37"/>
      <c r="B140" s="38"/>
      <c r="C140" s="234" t="s">
        <v>152</v>
      </c>
      <c r="D140" s="234" t="s">
        <v>127</v>
      </c>
      <c r="E140" s="235" t="s">
        <v>621</v>
      </c>
      <c r="F140" s="236" t="s">
        <v>622</v>
      </c>
      <c r="G140" s="237" t="s">
        <v>304</v>
      </c>
      <c r="H140" s="238">
        <v>404</v>
      </c>
      <c r="I140" s="239"/>
      <c r="J140" s="240">
        <f>ROUND(I140*H140,2)</f>
        <v>0</v>
      </c>
      <c r="K140" s="236" t="s">
        <v>131</v>
      </c>
      <c r="L140" s="43"/>
      <c r="M140" s="241" t="s">
        <v>1</v>
      </c>
      <c r="N140" s="242" t="s">
        <v>38</v>
      </c>
      <c r="O140" s="90"/>
      <c r="P140" s="243">
        <f>O140*H140</f>
        <v>0</v>
      </c>
      <c r="Q140" s="243">
        <v>0</v>
      </c>
      <c r="R140" s="243">
        <f>Q140*H140</f>
        <v>0</v>
      </c>
      <c r="S140" s="243">
        <v>0.20499999999999999</v>
      </c>
      <c r="T140" s="244">
        <f>S140*H140</f>
        <v>82.819999999999993</v>
      </c>
      <c r="U140" s="37"/>
      <c r="V140" s="37"/>
      <c r="W140" s="37"/>
      <c r="X140" s="37"/>
      <c r="Y140" s="37"/>
      <c r="Z140" s="37"/>
      <c r="AA140" s="37"/>
      <c r="AB140" s="37"/>
      <c r="AC140" s="37"/>
      <c r="AD140" s="37"/>
      <c r="AE140" s="37"/>
      <c r="AR140" s="245" t="s">
        <v>132</v>
      </c>
      <c r="AT140" s="245" t="s">
        <v>127</v>
      </c>
      <c r="AU140" s="245" t="s">
        <v>83</v>
      </c>
      <c r="AY140" s="16" t="s">
        <v>124</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132</v>
      </c>
      <c r="BM140" s="245" t="s">
        <v>623</v>
      </c>
    </row>
    <row r="141" s="2" customFormat="1">
      <c r="A141" s="37"/>
      <c r="B141" s="38"/>
      <c r="C141" s="39"/>
      <c r="D141" s="249" t="s">
        <v>181</v>
      </c>
      <c r="E141" s="39"/>
      <c r="F141" s="273" t="s">
        <v>624</v>
      </c>
      <c r="G141" s="39"/>
      <c r="H141" s="39"/>
      <c r="I141" s="143"/>
      <c r="J141" s="39"/>
      <c r="K141" s="39"/>
      <c r="L141" s="43"/>
      <c r="M141" s="274"/>
      <c r="N141" s="275"/>
      <c r="O141" s="90"/>
      <c r="P141" s="90"/>
      <c r="Q141" s="90"/>
      <c r="R141" s="90"/>
      <c r="S141" s="90"/>
      <c r="T141" s="91"/>
      <c r="U141" s="37"/>
      <c r="V141" s="37"/>
      <c r="W141" s="37"/>
      <c r="X141" s="37"/>
      <c r="Y141" s="37"/>
      <c r="Z141" s="37"/>
      <c r="AA141" s="37"/>
      <c r="AB141" s="37"/>
      <c r="AC141" s="37"/>
      <c r="AD141" s="37"/>
      <c r="AE141" s="37"/>
      <c r="AT141" s="16" t="s">
        <v>181</v>
      </c>
      <c r="AU141" s="16" t="s">
        <v>83</v>
      </c>
    </row>
    <row r="142" s="13" customFormat="1">
      <c r="A142" s="13"/>
      <c r="B142" s="247"/>
      <c r="C142" s="248"/>
      <c r="D142" s="249" t="s">
        <v>133</v>
      </c>
      <c r="E142" s="250" t="s">
        <v>1</v>
      </c>
      <c r="F142" s="251" t="s">
        <v>625</v>
      </c>
      <c r="G142" s="248"/>
      <c r="H142" s="252">
        <v>404</v>
      </c>
      <c r="I142" s="253"/>
      <c r="J142" s="248"/>
      <c r="K142" s="248"/>
      <c r="L142" s="254"/>
      <c r="M142" s="255"/>
      <c r="N142" s="256"/>
      <c r="O142" s="256"/>
      <c r="P142" s="256"/>
      <c r="Q142" s="256"/>
      <c r="R142" s="256"/>
      <c r="S142" s="256"/>
      <c r="T142" s="257"/>
      <c r="U142" s="13"/>
      <c r="V142" s="13"/>
      <c r="W142" s="13"/>
      <c r="X142" s="13"/>
      <c r="Y142" s="13"/>
      <c r="Z142" s="13"/>
      <c r="AA142" s="13"/>
      <c r="AB142" s="13"/>
      <c r="AC142" s="13"/>
      <c r="AD142" s="13"/>
      <c r="AE142" s="13"/>
      <c r="AT142" s="258" t="s">
        <v>133</v>
      </c>
      <c r="AU142" s="258" t="s">
        <v>83</v>
      </c>
      <c r="AV142" s="13" t="s">
        <v>83</v>
      </c>
      <c r="AW142" s="13" t="s">
        <v>30</v>
      </c>
      <c r="AX142" s="13" t="s">
        <v>81</v>
      </c>
      <c r="AY142" s="258" t="s">
        <v>124</v>
      </c>
    </row>
    <row r="143" s="2" customFormat="1" ht="21.75" customHeight="1">
      <c r="A143" s="37"/>
      <c r="B143" s="38"/>
      <c r="C143" s="234" t="s">
        <v>156</v>
      </c>
      <c r="D143" s="234" t="s">
        <v>127</v>
      </c>
      <c r="E143" s="235" t="s">
        <v>198</v>
      </c>
      <c r="F143" s="236" t="s">
        <v>199</v>
      </c>
      <c r="G143" s="237" t="s">
        <v>189</v>
      </c>
      <c r="H143" s="238">
        <v>1121.9000000000001</v>
      </c>
      <c r="I143" s="239"/>
      <c r="J143" s="240">
        <f>ROUND(I143*H143,2)</f>
        <v>0</v>
      </c>
      <c r="K143" s="236" t="s">
        <v>131</v>
      </c>
      <c r="L143" s="43"/>
      <c r="M143" s="241" t="s">
        <v>1</v>
      </c>
      <c r="N143" s="242" t="s">
        <v>38</v>
      </c>
      <c r="O143" s="90"/>
      <c r="P143" s="243">
        <f>O143*H143</f>
        <v>0</v>
      </c>
      <c r="Q143" s="243">
        <v>0</v>
      </c>
      <c r="R143" s="243">
        <f>Q143*H143</f>
        <v>0</v>
      </c>
      <c r="S143" s="243">
        <v>0</v>
      </c>
      <c r="T143" s="244">
        <f>S143*H143</f>
        <v>0</v>
      </c>
      <c r="U143" s="37"/>
      <c r="V143" s="37"/>
      <c r="W143" s="37"/>
      <c r="X143" s="37"/>
      <c r="Y143" s="37"/>
      <c r="Z143" s="37"/>
      <c r="AA143" s="37"/>
      <c r="AB143" s="37"/>
      <c r="AC143" s="37"/>
      <c r="AD143" s="37"/>
      <c r="AE143" s="37"/>
      <c r="AR143" s="245" t="s">
        <v>132</v>
      </c>
      <c r="AT143" s="245" t="s">
        <v>127</v>
      </c>
      <c r="AU143" s="245" t="s">
        <v>83</v>
      </c>
      <c r="AY143" s="16" t="s">
        <v>124</v>
      </c>
      <c r="BE143" s="246">
        <f>IF(N143="základní",J143,0)</f>
        <v>0</v>
      </c>
      <c r="BF143" s="246">
        <f>IF(N143="snížená",J143,0)</f>
        <v>0</v>
      </c>
      <c r="BG143" s="246">
        <f>IF(N143="zákl. přenesená",J143,0)</f>
        <v>0</v>
      </c>
      <c r="BH143" s="246">
        <f>IF(N143="sníž. přenesená",J143,0)</f>
        <v>0</v>
      </c>
      <c r="BI143" s="246">
        <f>IF(N143="nulová",J143,0)</f>
        <v>0</v>
      </c>
      <c r="BJ143" s="16" t="s">
        <v>81</v>
      </c>
      <c r="BK143" s="246">
        <f>ROUND(I143*H143,2)</f>
        <v>0</v>
      </c>
      <c r="BL143" s="16" t="s">
        <v>132</v>
      </c>
      <c r="BM143" s="245" t="s">
        <v>200</v>
      </c>
    </row>
    <row r="144" s="2" customFormat="1">
      <c r="A144" s="37"/>
      <c r="B144" s="38"/>
      <c r="C144" s="39"/>
      <c r="D144" s="249" t="s">
        <v>181</v>
      </c>
      <c r="E144" s="39"/>
      <c r="F144" s="273" t="s">
        <v>201</v>
      </c>
      <c r="G144" s="39"/>
      <c r="H144" s="39"/>
      <c r="I144" s="143"/>
      <c r="J144" s="39"/>
      <c r="K144" s="39"/>
      <c r="L144" s="43"/>
      <c r="M144" s="274"/>
      <c r="N144" s="275"/>
      <c r="O144" s="90"/>
      <c r="P144" s="90"/>
      <c r="Q144" s="90"/>
      <c r="R144" s="90"/>
      <c r="S144" s="90"/>
      <c r="T144" s="91"/>
      <c r="U144" s="37"/>
      <c r="V144" s="37"/>
      <c r="W144" s="37"/>
      <c r="X144" s="37"/>
      <c r="Y144" s="37"/>
      <c r="Z144" s="37"/>
      <c r="AA144" s="37"/>
      <c r="AB144" s="37"/>
      <c r="AC144" s="37"/>
      <c r="AD144" s="37"/>
      <c r="AE144" s="37"/>
      <c r="AT144" s="16" t="s">
        <v>181</v>
      </c>
      <c r="AU144" s="16" t="s">
        <v>83</v>
      </c>
    </row>
    <row r="145" s="13" customFormat="1">
      <c r="A145" s="13"/>
      <c r="B145" s="247"/>
      <c r="C145" s="248"/>
      <c r="D145" s="249" t="s">
        <v>133</v>
      </c>
      <c r="E145" s="250" t="s">
        <v>1</v>
      </c>
      <c r="F145" s="251" t="s">
        <v>626</v>
      </c>
      <c r="G145" s="248"/>
      <c r="H145" s="252">
        <v>1121.9000000000001</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133</v>
      </c>
      <c r="AU145" s="258" t="s">
        <v>83</v>
      </c>
      <c r="AV145" s="13" t="s">
        <v>83</v>
      </c>
      <c r="AW145" s="13" t="s">
        <v>30</v>
      </c>
      <c r="AX145" s="13" t="s">
        <v>81</v>
      </c>
      <c r="AY145" s="258" t="s">
        <v>124</v>
      </c>
    </row>
    <row r="146" s="2" customFormat="1" ht="33" customHeight="1">
      <c r="A146" s="37"/>
      <c r="B146" s="38"/>
      <c r="C146" s="234" t="s">
        <v>151</v>
      </c>
      <c r="D146" s="234" t="s">
        <v>127</v>
      </c>
      <c r="E146" s="235" t="s">
        <v>627</v>
      </c>
      <c r="F146" s="236" t="s">
        <v>628</v>
      </c>
      <c r="G146" s="237" t="s">
        <v>205</v>
      </c>
      <c r="H146" s="238">
        <v>4378.3019999999997</v>
      </c>
      <c r="I146" s="239"/>
      <c r="J146" s="240">
        <f>ROUND(I146*H146,2)</f>
        <v>0</v>
      </c>
      <c r="K146" s="236" t="s">
        <v>131</v>
      </c>
      <c r="L146" s="43"/>
      <c r="M146" s="241" t="s">
        <v>1</v>
      </c>
      <c r="N146" s="242" t="s">
        <v>38</v>
      </c>
      <c r="O146" s="90"/>
      <c r="P146" s="243">
        <f>O146*H146</f>
        <v>0</v>
      </c>
      <c r="Q146" s="243">
        <v>0</v>
      </c>
      <c r="R146" s="243">
        <f>Q146*H146</f>
        <v>0</v>
      </c>
      <c r="S146" s="243">
        <v>0</v>
      </c>
      <c r="T146" s="244">
        <f>S146*H146</f>
        <v>0</v>
      </c>
      <c r="U146" s="37"/>
      <c r="V146" s="37"/>
      <c r="W146" s="37"/>
      <c r="X146" s="37"/>
      <c r="Y146" s="37"/>
      <c r="Z146" s="37"/>
      <c r="AA146" s="37"/>
      <c r="AB146" s="37"/>
      <c r="AC146" s="37"/>
      <c r="AD146" s="37"/>
      <c r="AE146" s="37"/>
      <c r="AR146" s="245" t="s">
        <v>132</v>
      </c>
      <c r="AT146" s="245" t="s">
        <v>127</v>
      </c>
      <c r="AU146" s="245" t="s">
        <v>83</v>
      </c>
      <c r="AY146" s="16" t="s">
        <v>124</v>
      </c>
      <c r="BE146" s="246">
        <f>IF(N146="základní",J146,0)</f>
        <v>0</v>
      </c>
      <c r="BF146" s="246">
        <f>IF(N146="snížená",J146,0)</f>
        <v>0</v>
      </c>
      <c r="BG146" s="246">
        <f>IF(N146="zákl. přenesená",J146,0)</f>
        <v>0</v>
      </c>
      <c r="BH146" s="246">
        <f>IF(N146="sníž. přenesená",J146,0)</f>
        <v>0</v>
      </c>
      <c r="BI146" s="246">
        <f>IF(N146="nulová",J146,0)</f>
        <v>0</v>
      </c>
      <c r="BJ146" s="16" t="s">
        <v>81</v>
      </c>
      <c r="BK146" s="246">
        <f>ROUND(I146*H146,2)</f>
        <v>0</v>
      </c>
      <c r="BL146" s="16" t="s">
        <v>132</v>
      </c>
      <c r="BM146" s="245" t="s">
        <v>629</v>
      </c>
    </row>
    <row r="147" s="2" customFormat="1">
      <c r="A147" s="37"/>
      <c r="B147" s="38"/>
      <c r="C147" s="39"/>
      <c r="D147" s="249" t="s">
        <v>181</v>
      </c>
      <c r="E147" s="39"/>
      <c r="F147" s="273" t="s">
        <v>207</v>
      </c>
      <c r="G147" s="39"/>
      <c r="H147" s="39"/>
      <c r="I147" s="143"/>
      <c r="J147" s="39"/>
      <c r="K147" s="39"/>
      <c r="L147" s="43"/>
      <c r="M147" s="274"/>
      <c r="N147" s="275"/>
      <c r="O147" s="90"/>
      <c r="P147" s="90"/>
      <c r="Q147" s="90"/>
      <c r="R147" s="90"/>
      <c r="S147" s="90"/>
      <c r="T147" s="91"/>
      <c r="U147" s="37"/>
      <c r="V147" s="37"/>
      <c r="W147" s="37"/>
      <c r="X147" s="37"/>
      <c r="Y147" s="37"/>
      <c r="Z147" s="37"/>
      <c r="AA147" s="37"/>
      <c r="AB147" s="37"/>
      <c r="AC147" s="37"/>
      <c r="AD147" s="37"/>
      <c r="AE147" s="37"/>
      <c r="AT147" s="16" t="s">
        <v>181</v>
      </c>
      <c r="AU147" s="16" t="s">
        <v>83</v>
      </c>
    </row>
    <row r="148" s="13" customFormat="1">
      <c r="A148" s="13"/>
      <c r="B148" s="247"/>
      <c r="C148" s="248"/>
      <c r="D148" s="249" t="s">
        <v>133</v>
      </c>
      <c r="E148" s="250" t="s">
        <v>1</v>
      </c>
      <c r="F148" s="251" t="s">
        <v>630</v>
      </c>
      <c r="G148" s="248"/>
      <c r="H148" s="252">
        <v>2715.3600000000001</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133</v>
      </c>
      <c r="AU148" s="258" t="s">
        <v>83</v>
      </c>
      <c r="AV148" s="13" t="s">
        <v>83</v>
      </c>
      <c r="AW148" s="13" t="s">
        <v>30</v>
      </c>
      <c r="AX148" s="13" t="s">
        <v>73</v>
      </c>
      <c r="AY148" s="258" t="s">
        <v>124</v>
      </c>
    </row>
    <row r="149" s="13" customFormat="1">
      <c r="A149" s="13"/>
      <c r="B149" s="247"/>
      <c r="C149" s="248"/>
      <c r="D149" s="249" t="s">
        <v>133</v>
      </c>
      <c r="E149" s="250" t="s">
        <v>1</v>
      </c>
      <c r="F149" s="251" t="s">
        <v>631</v>
      </c>
      <c r="G149" s="248"/>
      <c r="H149" s="252">
        <v>43.200000000000003</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133</v>
      </c>
      <c r="AU149" s="258" t="s">
        <v>83</v>
      </c>
      <c r="AV149" s="13" t="s">
        <v>83</v>
      </c>
      <c r="AW149" s="13" t="s">
        <v>30</v>
      </c>
      <c r="AX149" s="13" t="s">
        <v>73</v>
      </c>
      <c r="AY149" s="258" t="s">
        <v>124</v>
      </c>
    </row>
    <row r="150" s="13" customFormat="1">
      <c r="A150" s="13"/>
      <c r="B150" s="247"/>
      <c r="C150" s="248"/>
      <c r="D150" s="249" t="s">
        <v>133</v>
      </c>
      <c r="E150" s="250" t="s">
        <v>1</v>
      </c>
      <c r="F150" s="251" t="s">
        <v>632</v>
      </c>
      <c r="G150" s="248"/>
      <c r="H150" s="252">
        <v>72.959999999999994</v>
      </c>
      <c r="I150" s="253"/>
      <c r="J150" s="248"/>
      <c r="K150" s="248"/>
      <c r="L150" s="254"/>
      <c r="M150" s="255"/>
      <c r="N150" s="256"/>
      <c r="O150" s="256"/>
      <c r="P150" s="256"/>
      <c r="Q150" s="256"/>
      <c r="R150" s="256"/>
      <c r="S150" s="256"/>
      <c r="T150" s="257"/>
      <c r="U150" s="13"/>
      <c r="V150" s="13"/>
      <c r="W150" s="13"/>
      <c r="X150" s="13"/>
      <c r="Y150" s="13"/>
      <c r="Z150" s="13"/>
      <c r="AA150" s="13"/>
      <c r="AB150" s="13"/>
      <c r="AC150" s="13"/>
      <c r="AD150" s="13"/>
      <c r="AE150" s="13"/>
      <c r="AT150" s="258" t="s">
        <v>133</v>
      </c>
      <c r="AU150" s="258" t="s">
        <v>83</v>
      </c>
      <c r="AV150" s="13" t="s">
        <v>83</v>
      </c>
      <c r="AW150" s="13" t="s">
        <v>30</v>
      </c>
      <c r="AX150" s="13" t="s">
        <v>73</v>
      </c>
      <c r="AY150" s="258" t="s">
        <v>124</v>
      </c>
    </row>
    <row r="151" s="13" customFormat="1">
      <c r="A151" s="13"/>
      <c r="B151" s="247"/>
      <c r="C151" s="248"/>
      <c r="D151" s="249" t="s">
        <v>133</v>
      </c>
      <c r="E151" s="250" t="s">
        <v>1</v>
      </c>
      <c r="F151" s="251" t="s">
        <v>633</v>
      </c>
      <c r="G151" s="248"/>
      <c r="H151" s="252">
        <v>19.199999999999999</v>
      </c>
      <c r="I151" s="253"/>
      <c r="J151" s="248"/>
      <c r="K151" s="248"/>
      <c r="L151" s="254"/>
      <c r="M151" s="255"/>
      <c r="N151" s="256"/>
      <c r="O151" s="256"/>
      <c r="P151" s="256"/>
      <c r="Q151" s="256"/>
      <c r="R151" s="256"/>
      <c r="S151" s="256"/>
      <c r="T151" s="257"/>
      <c r="U151" s="13"/>
      <c r="V151" s="13"/>
      <c r="W151" s="13"/>
      <c r="X151" s="13"/>
      <c r="Y151" s="13"/>
      <c r="Z151" s="13"/>
      <c r="AA151" s="13"/>
      <c r="AB151" s="13"/>
      <c r="AC151" s="13"/>
      <c r="AD151" s="13"/>
      <c r="AE151" s="13"/>
      <c r="AT151" s="258" t="s">
        <v>133</v>
      </c>
      <c r="AU151" s="258" t="s">
        <v>83</v>
      </c>
      <c r="AV151" s="13" t="s">
        <v>83</v>
      </c>
      <c r="AW151" s="13" t="s">
        <v>30</v>
      </c>
      <c r="AX151" s="13" t="s">
        <v>73</v>
      </c>
      <c r="AY151" s="258" t="s">
        <v>124</v>
      </c>
    </row>
    <row r="152" s="13" customFormat="1">
      <c r="A152" s="13"/>
      <c r="B152" s="247"/>
      <c r="C152" s="248"/>
      <c r="D152" s="249" t="s">
        <v>133</v>
      </c>
      <c r="E152" s="250" t="s">
        <v>1</v>
      </c>
      <c r="F152" s="251" t="s">
        <v>634</v>
      </c>
      <c r="G152" s="248"/>
      <c r="H152" s="252">
        <v>13.92</v>
      </c>
      <c r="I152" s="253"/>
      <c r="J152" s="248"/>
      <c r="K152" s="248"/>
      <c r="L152" s="254"/>
      <c r="M152" s="255"/>
      <c r="N152" s="256"/>
      <c r="O152" s="256"/>
      <c r="P152" s="256"/>
      <c r="Q152" s="256"/>
      <c r="R152" s="256"/>
      <c r="S152" s="256"/>
      <c r="T152" s="257"/>
      <c r="U152" s="13"/>
      <c r="V152" s="13"/>
      <c r="W152" s="13"/>
      <c r="X152" s="13"/>
      <c r="Y152" s="13"/>
      <c r="Z152" s="13"/>
      <c r="AA152" s="13"/>
      <c r="AB152" s="13"/>
      <c r="AC152" s="13"/>
      <c r="AD152" s="13"/>
      <c r="AE152" s="13"/>
      <c r="AT152" s="258" t="s">
        <v>133</v>
      </c>
      <c r="AU152" s="258" t="s">
        <v>83</v>
      </c>
      <c r="AV152" s="13" t="s">
        <v>83</v>
      </c>
      <c r="AW152" s="13" t="s">
        <v>30</v>
      </c>
      <c r="AX152" s="13" t="s">
        <v>73</v>
      </c>
      <c r="AY152" s="258" t="s">
        <v>124</v>
      </c>
    </row>
    <row r="153" s="13" customFormat="1">
      <c r="A153" s="13"/>
      <c r="B153" s="247"/>
      <c r="C153" s="248"/>
      <c r="D153" s="249" t="s">
        <v>133</v>
      </c>
      <c r="E153" s="250" t="s">
        <v>1</v>
      </c>
      <c r="F153" s="251" t="s">
        <v>635</v>
      </c>
      <c r="G153" s="248"/>
      <c r="H153" s="252">
        <v>440.11200000000002</v>
      </c>
      <c r="I153" s="253"/>
      <c r="J153" s="248"/>
      <c r="K153" s="248"/>
      <c r="L153" s="254"/>
      <c r="M153" s="255"/>
      <c r="N153" s="256"/>
      <c r="O153" s="256"/>
      <c r="P153" s="256"/>
      <c r="Q153" s="256"/>
      <c r="R153" s="256"/>
      <c r="S153" s="256"/>
      <c r="T153" s="257"/>
      <c r="U153" s="13"/>
      <c r="V153" s="13"/>
      <c r="W153" s="13"/>
      <c r="X153" s="13"/>
      <c r="Y153" s="13"/>
      <c r="Z153" s="13"/>
      <c r="AA153" s="13"/>
      <c r="AB153" s="13"/>
      <c r="AC153" s="13"/>
      <c r="AD153" s="13"/>
      <c r="AE153" s="13"/>
      <c r="AT153" s="258" t="s">
        <v>133</v>
      </c>
      <c r="AU153" s="258" t="s">
        <v>83</v>
      </c>
      <c r="AV153" s="13" t="s">
        <v>83</v>
      </c>
      <c r="AW153" s="13" t="s">
        <v>30</v>
      </c>
      <c r="AX153" s="13" t="s">
        <v>73</v>
      </c>
      <c r="AY153" s="258" t="s">
        <v>124</v>
      </c>
    </row>
    <row r="154" s="13" customFormat="1">
      <c r="A154" s="13"/>
      <c r="B154" s="247"/>
      <c r="C154" s="248"/>
      <c r="D154" s="249" t="s">
        <v>133</v>
      </c>
      <c r="E154" s="250" t="s">
        <v>1</v>
      </c>
      <c r="F154" s="251" t="s">
        <v>636</v>
      </c>
      <c r="G154" s="248"/>
      <c r="H154" s="252">
        <v>3653.0500000000002</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133</v>
      </c>
      <c r="AU154" s="258" t="s">
        <v>83</v>
      </c>
      <c r="AV154" s="13" t="s">
        <v>83</v>
      </c>
      <c r="AW154" s="13" t="s">
        <v>30</v>
      </c>
      <c r="AX154" s="13" t="s">
        <v>73</v>
      </c>
      <c r="AY154" s="258" t="s">
        <v>124</v>
      </c>
    </row>
    <row r="155" s="13" customFormat="1">
      <c r="A155" s="13"/>
      <c r="B155" s="247"/>
      <c r="C155" s="248"/>
      <c r="D155" s="249" t="s">
        <v>133</v>
      </c>
      <c r="E155" s="250" t="s">
        <v>1</v>
      </c>
      <c r="F155" s="251" t="s">
        <v>637</v>
      </c>
      <c r="G155" s="248"/>
      <c r="H155" s="252">
        <v>-2579.5</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133</v>
      </c>
      <c r="AU155" s="258" t="s">
        <v>83</v>
      </c>
      <c r="AV155" s="13" t="s">
        <v>83</v>
      </c>
      <c r="AW155" s="13" t="s">
        <v>30</v>
      </c>
      <c r="AX155" s="13" t="s">
        <v>73</v>
      </c>
      <c r="AY155" s="258" t="s">
        <v>124</v>
      </c>
    </row>
    <row r="156" s="14" customFormat="1">
      <c r="A156" s="14"/>
      <c r="B156" s="259"/>
      <c r="C156" s="260"/>
      <c r="D156" s="249" t="s">
        <v>133</v>
      </c>
      <c r="E156" s="261" t="s">
        <v>1</v>
      </c>
      <c r="F156" s="262" t="s">
        <v>135</v>
      </c>
      <c r="G156" s="260"/>
      <c r="H156" s="263">
        <v>4378.3019999999997</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133</v>
      </c>
      <c r="AU156" s="269" t="s">
        <v>83</v>
      </c>
      <c r="AV156" s="14" t="s">
        <v>132</v>
      </c>
      <c r="AW156" s="14" t="s">
        <v>30</v>
      </c>
      <c r="AX156" s="14" t="s">
        <v>81</v>
      </c>
      <c r="AY156" s="269" t="s">
        <v>124</v>
      </c>
    </row>
    <row r="157" s="2" customFormat="1" ht="33" customHeight="1">
      <c r="A157" s="37"/>
      <c r="B157" s="38"/>
      <c r="C157" s="234" t="s">
        <v>222</v>
      </c>
      <c r="D157" s="234" t="s">
        <v>127</v>
      </c>
      <c r="E157" s="235" t="s">
        <v>524</v>
      </c>
      <c r="F157" s="236" t="s">
        <v>525</v>
      </c>
      <c r="G157" s="237" t="s">
        <v>205</v>
      </c>
      <c r="H157" s="238">
        <v>225.40000000000001</v>
      </c>
      <c r="I157" s="239"/>
      <c r="J157" s="240">
        <f>ROUND(I157*H157,2)</f>
        <v>0</v>
      </c>
      <c r="K157" s="236" t="s">
        <v>131</v>
      </c>
      <c r="L157" s="43"/>
      <c r="M157" s="241" t="s">
        <v>1</v>
      </c>
      <c r="N157" s="242" t="s">
        <v>38</v>
      </c>
      <c r="O157" s="90"/>
      <c r="P157" s="243">
        <f>O157*H157</f>
        <v>0</v>
      </c>
      <c r="Q157" s="243">
        <v>0</v>
      </c>
      <c r="R157" s="243">
        <f>Q157*H157</f>
        <v>0</v>
      </c>
      <c r="S157" s="243">
        <v>0</v>
      </c>
      <c r="T157" s="244">
        <f>S157*H157</f>
        <v>0</v>
      </c>
      <c r="U157" s="37"/>
      <c r="V157" s="37"/>
      <c r="W157" s="37"/>
      <c r="X157" s="37"/>
      <c r="Y157" s="37"/>
      <c r="Z157" s="37"/>
      <c r="AA157" s="37"/>
      <c r="AB157" s="37"/>
      <c r="AC157" s="37"/>
      <c r="AD157" s="37"/>
      <c r="AE157" s="37"/>
      <c r="AR157" s="245" t="s">
        <v>132</v>
      </c>
      <c r="AT157" s="245" t="s">
        <v>127</v>
      </c>
      <c r="AU157" s="245" t="s">
        <v>83</v>
      </c>
      <c r="AY157" s="16" t="s">
        <v>124</v>
      </c>
      <c r="BE157" s="246">
        <f>IF(N157="základní",J157,0)</f>
        <v>0</v>
      </c>
      <c r="BF157" s="246">
        <f>IF(N157="snížená",J157,0)</f>
        <v>0</v>
      </c>
      <c r="BG157" s="246">
        <f>IF(N157="zákl. přenesená",J157,0)</f>
        <v>0</v>
      </c>
      <c r="BH157" s="246">
        <f>IF(N157="sníž. přenesená",J157,0)</f>
        <v>0</v>
      </c>
      <c r="BI157" s="246">
        <f>IF(N157="nulová",J157,0)</f>
        <v>0</v>
      </c>
      <c r="BJ157" s="16" t="s">
        <v>81</v>
      </c>
      <c r="BK157" s="246">
        <f>ROUND(I157*H157,2)</f>
        <v>0</v>
      </c>
      <c r="BL157" s="16" t="s">
        <v>132</v>
      </c>
      <c r="BM157" s="245" t="s">
        <v>638</v>
      </c>
    </row>
    <row r="158" s="2" customFormat="1">
      <c r="A158" s="37"/>
      <c r="B158" s="38"/>
      <c r="C158" s="39"/>
      <c r="D158" s="249" t="s">
        <v>181</v>
      </c>
      <c r="E158" s="39"/>
      <c r="F158" s="273" t="s">
        <v>215</v>
      </c>
      <c r="G158" s="39"/>
      <c r="H158" s="39"/>
      <c r="I158" s="143"/>
      <c r="J158" s="39"/>
      <c r="K158" s="39"/>
      <c r="L158" s="43"/>
      <c r="M158" s="274"/>
      <c r="N158" s="275"/>
      <c r="O158" s="90"/>
      <c r="P158" s="90"/>
      <c r="Q158" s="90"/>
      <c r="R158" s="90"/>
      <c r="S158" s="90"/>
      <c r="T158" s="91"/>
      <c r="U158" s="37"/>
      <c r="V158" s="37"/>
      <c r="W158" s="37"/>
      <c r="X158" s="37"/>
      <c r="Y158" s="37"/>
      <c r="Z158" s="37"/>
      <c r="AA158" s="37"/>
      <c r="AB158" s="37"/>
      <c r="AC158" s="37"/>
      <c r="AD158" s="37"/>
      <c r="AE158" s="37"/>
      <c r="AT158" s="16" t="s">
        <v>181</v>
      </c>
      <c r="AU158" s="16" t="s">
        <v>83</v>
      </c>
    </row>
    <row r="159" s="13" customFormat="1">
      <c r="A159" s="13"/>
      <c r="B159" s="247"/>
      <c r="C159" s="248"/>
      <c r="D159" s="249" t="s">
        <v>133</v>
      </c>
      <c r="E159" s="250" t="s">
        <v>1</v>
      </c>
      <c r="F159" s="251" t="s">
        <v>639</v>
      </c>
      <c r="G159" s="248"/>
      <c r="H159" s="252">
        <v>225.40000000000001</v>
      </c>
      <c r="I159" s="253"/>
      <c r="J159" s="248"/>
      <c r="K159" s="248"/>
      <c r="L159" s="254"/>
      <c r="M159" s="255"/>
      <c r="N159" s="256"/>
      <c r="O159" s="256"/>
      <c r="P159" s="256"/>
      <c r="Q159" s="256"/>
      <c r="R159" s="256"/>
      <c r="S159" s="256"/>
      <c r="T159" s="257"/>
      <c r="U159" s="13"/>
      <c r="V159" s="13"/>
      <c r="W159" s="13"/>
      <c r="X159" s="13"/>
      <c r="Y159" s="13"/>
      <c r="Z159" s="13"/>
      <c r="AA159" s="13"/>
      <c r="AB159" s="13"/>
      <c r="AC159" s="13"/>
      <c r="AD159" s="13"/>
      <c r="AE159" s="13"/>
      <c r="AT159" s="258" t="s">
        <v>133</v>
      </c>
      <c r="AU159" s="258" t="s">
        <v>83</v>
      </c>
      <c r="AV159" s="13" t="s">
        <v>83</v>
      </c>
      <c r="AW159" s="13" t="s">
        <v>30</v>
      </c>
      <c r="AX159" s="13" t="s">
        <v>81</v>
      </c>
      <c r="AY159" s="258" t="s">
        <v>124</v>
      </c>
    </row>
    <row r="160" s="2" customFormat="1" ht="55.5" customHeight="1">
      <c r="A160" s="37"/>
      <c r="B160" s="38"/>
      <c r="C160" s="234" t="s">
        <v>155</v>
      </c>
      <c r="D160" s="234" t="s">
        <v>127</v>
      </c>
      <c r="E160" s="235" t="s">
        <v>223</v>
      </c>
      <c r="F160" s="236" t="s">
        <v>224</v>
      </c>
      <c r="G160" s="237" t="s">
        <v>205</v>
      </c>
      <c r="H160" s="238">
        <v>4645.192</v>
      </c>
      <c r="I160" s="239"/>
      <c r="J160" s="240">
        <f>ROUND(I160*H160,2)</f>
        <v>0</v>
      </c>
      <c r="K160" s="236" t="s">
        <v>131</v>
      </c>
      <c r="L160" s="43"/>
      <c r="M160" s="241" t="s">
        <v>1</v>
      </c>
      <c r="N160" s="242" t="s">
        <v>38</v>
      </c>
      <c r="O160" s="90"/>
      <c r="P160" s="243">
        <f>O160*H160</f>
        <v>0</v>
      </c>
      <c r="Q160" s="243">
        <v>0</v>
      </c>
      <c r="R160" s="243">
        <f>Q160*H160</f>
        <v>0</v>
      </c>
      <c r="S160" s="243">
        <v>0</v>
      </c>
      <c r="T160" s="244">
        <f>S160*H160</f>
        <v>0</v>
      </c>
      <c r="U160" s="37"/>
      <c r="V160" s="37"/>
      <c r="W160" s="37"/>
      <c r="X160" s="37"/>
      <c r="Y160" s="37"/>
      <c r="Z160" s="37"/>
      <c r="AA160" s="37"/>
      <c r="AB160" s="37"/>
      <c r="AC160" s="37"/>
      <c r="AD160" s="37"/>
      <c r="AE160" s="37"/>
      <c r="AR160" s="245" t="s">
        <v>132</v>
      </c>
      <c r="AT160" s="245" t="s">
        <v>127</v>
      </c>
      <c r="AU160" s="245" t="s">
        <v>83</v>
      </c>
      <c r="AY160" s="16" t="s">
        <v>124</v>
      </c>
      <c r="BE160" s="246">
        <f>IF(N160="základní",J160,0)</f>
        <v>0</v>
      </c>
      <c r="BF160" s="246">
        <f>IF(N160="snížená",J160,0)</f>
        <v>0</v>
      </c>
      <c r="BG160" s="246">
        <f>IF(N160="zákl. přenesená",J160,0)</f>
        <v>0</v>
      </c>
      <c r="BH160" s="246">
        <f>IF(N160="sníž. přenesená",J160,0)</f>
        <v>0</v>
      </c>
      <c r="BI160" s="246">
        <f>IF(N160="nulová",J160,0)</f>
        <v>0</v>
      </c>
      <c r="BJ160" s="16" t="s">
        <v>81</v>
      </c>
      <c r="BK160" s="246">
        <f>ROUND(I160*H160,2)</f>
        <v>0</v>
      </c>
      <c r="BL160" s="16" t="s">
        <v>132</v>
      </c>
      <c r="BM160" s="245" t="s">
        <v>225</v>
      </c>
    </row>
    <row r="161" s="2" customFormat="1">
      <c r="A161" s="37"/>
      <c r="B161" s="38"/>
      <c r="C161" s="39"/>
      <c r="D161" s="249" t="s">
        <v>181</v>
      </c>
      <c r="E161" s="39"/>
      <c r="F161" s="273" t="s">
        <v>226</v>
      </c>
      <c r="G161" s="39"/>
      <c r="H161" s="39"/>
      <c r="I161" s="143"/>
      <c r="J161" s="39"/>
      <c r="K161" s="39"/>
      <c r="L161" s="43"/>
      <c r="M161" s="274"/>
      <c r="N161" s="275"/>
      <c r="O161" s="90"/>
      <c r="P161" s="90"/>
      <c r="Q161" s="90"/>
      <c r="R161" s="90"/>
      <c r="S161" s="90"/>
      <c r="T161" s="91"/>
      <c r="U161" s="37"/>
      <c r="V161" s="37"/>
      <c r="W161" s="37"/>
      <c r="X161" s="37"/>
      <c r="Y161" s="37"/>
      <c r="Z161" s="37"/>
      <c r="AA161" s="37"/>
      <c r="AB161" s="37"/>
      <c r="AC161" s="37"/>
      <c r="AD161" s="37"/>
      <c r="AE161" s="37"/>
      <c r="AT161" s="16" t="s">
        <v>181</v>
      </c>
      <c r="AU161" s="16" t="s">
        <v>83</v>
      </c>
    </row>
    <row r="162" s="13" customFormat="1">
      <c r="A162" s="13"/>
      <c r="B162" s="247"/>
      <c r="C162" s="248"/>
      <c r="D162" s="249" t="s">
        <v>133</v>
      </c>
      <c r="E162" s="250" t="s">
        <v>1</v>
      </c>
      <c r="F162" s="251" t="s">
        <v>640</v>
      </c>
      <c r="G162" s="248"/>
      <c r="H162" s="252">
        <v>4603.7020000000002</v>
      </c>
      <c r="I162" s="253"/>
      <c r="J162" s="248"/>
      <c r="K162" s="248"/>
      <c r="L162" s="254"/>
      <c r="M162" s="255"/>
      <c r="N162" s="256"/>
      <c r="O162" s="256"/>
      <c r="P162" s="256"/>
      <c r="Q162" s="256"/>
      <c r="R162" s="256"/>
      <c r="S162" s="256"/>
      <c r="T162" s="257"/>
      <c r="U162" s="13"/>
      <c r="V162" s="13"/>
      <c r="W162" s="13"/>
      <c r="X162" s="13"/>
      <c r="Y162" s="13"/>
      <c r="Z162" s="13"/>
      <c r="AA162" s="13"/>
      <c r="AB162" s="13"/>
      <c r="AC162" s="13"/>
      <c r="AD162" s="13"/>
      <c r="AE162" s="13"/>
      <c r="AT162" s="258" t="s">
        <v>133</v>
      </c>
      <c r="AU162" s="258" t="s">
        <v>83</v>
      </c>
      <c r="AV162" s="13" t="s">
        <v>83</v>
      </c>
      <c r="AW162" s="13" t="s">
        <v>30</v>
      </c>
      <c r="AX162" s="13" t="s">
        <v>73</v>
      </c>
      <c r="AY162" s="258" t="s">
        <v>124</v>
      </c>
    </row>
    <row r="163" s="13" customFormat="1">
      <c r="A163" s="13"/>
      <c r="B163" s="247"/>
      <c r="C163" s="248"/>
      <c r="D163" s="249" t="s">
        <v>133</v>
      </c>
      <c r="E163" s="250" t="s">
        <v>1</v>
      </c>
      <c r="F163" s="251" t="s">
        <v>641</v>
      </c>
      <c r="G163" s="248"/>
      <c r="H163" s="252">
        <v>41.490000000000002</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133</v>
      </c>
      <c r="AU163" s="258" t="s">
        <v>83</v>
      </c>
      <c r="AV163" s="13" t="s">
        <v>83</v>
      </c>
      <c r="AW163" s="13" t="s">
        <v>30</v>
      </c>
      <c r="AX163" s="13" t="s">
        <v>73</v>
      </c>
      <c r="AY163" s="258" t="s">
        <v>124</v>
      </c>
    </row>
    <row r="164" s="14" customFormat="1">
      <c r="A164" s="14"/>
      <c r="B164" s="259"/>
      <c r="C164" s="260"/>
      <c r="D164" s="249" t="s">
        <v>133</v>
      </c>
      <c r="E164" s="261" t="s">
        <v>1</v>
      </c>
      <c r="F164" s="262" t="s">
        <v>135</v>
      </c>
      <c r="G164" s="260"/>
      <c r="H164" s="263">
        <v>4645.192</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133</v>
      </c>
      <c r="AU164" s="269" t="s">
        <v>83</v>
      </c>
      <c r="AV164" s="14" t="s">
        <v>132</v>
      </c>
      <c r="AW164" s="14" t="s">
        <v>30</v>
      </c>
      <c r="AX164" s="14" t="s">
        <v>81</v>
      </c>
      <c r="AY164" s="269" t="s">
        <v>124</v>
      </c>
    </row>
    <row r="165" s="2" customFormat="1" ht="66.75" customHeight="1">
      <c r="A165" s="37"/>
      <c r="B165" s="38"/>
      <c r="C165" s="234" t="s">
        <v>234</v>
      </c>
      <c r="D165" s="234" t="s">
        <v>127</v>
      </c>
      <c r="E165" s="235" t="s">
        <v>230</v>
      </c>
      <c r="F165" s="236" t="s">
        <v>231</v>
      </c>
      <c r="G165" s="237" t="s">
        <v>205</v>
      </c>
      <c r="H165" s="238">
        <v>23225.959999999999</v>
      </c>
      <c r="I165" s="239"/>
      <c r="J165" s="240">
        <f>ROUND(I165*H165,2)</f>
        <v>0</v>
      </c>
      <c r="K165" s="236" t="s">
        <v>131</v>
      </c>
      <c r="L165" s="43"/>
      <c r="M165" s="241" t="s">
        <v>1</v>
      </c>
      <c r="N165" s="242" t="s">
        <v>38</v>
      </c>
      <c r="O165" s="90"/>
      <c r="P165" s="243">
        <f>O165*H165</f>
        <v>0</v>
      </c>
      <c r="Q165" s="243">
        <v>0</v>
      </c>
      <c r="R165" s="243">
        <f>Q165*H165</f>
        <v>0</v>
      </c>
      <c r="S165" s="243">
        <v>0</v>
      </c>
      <c r="T165" s="244">
        <f>S165*H165</f>
        <v>0</v>
      </c>
      <c r="U165" s="37"/>
      <c r="V165" s="37"/>
      <c r="W165" s="37"/>
      <c r="X165" s="37"/>
      <c r="Y165" s="37"/>
      <c r="Z165" s="37"/>
      <c r="AA165" s="37"/>
      <c r="AB165" s="37"/>
      <c r="AC165" s="37"/>
      <c r="AD165" s="37"/>
      <c r="AE165" s="37"/>
      <c r="AR165" s="245" t="s">
        <v>132</v>
      </c>
      <c r="AT165" s="245" t="s">
        <v>127</v>
      </c>
      <c r="AU165" s="245" t="s">
        <v>83</v>
      </c>
      <c r="AY165" s="16" t="s">
        <v>124</v>
      </c>
      <c r="BE165" s="246">
        <f>IF(N165="základní",J165,0)</f>
        <v>0</v>
      </c>
      <c r="BF165" s="246">
        <f>IF(N165="snížená",J165,0)</f>
        <v>0</v>
      </c>
      <c r="BG165" s="246">
        <f>IF(N165="zákl. přenesená",J165,0)</f>
        <v>0</v>
      </c>
      <c r="BH165" s="246">
        <f>IF(N165="sníž. přenesená",J165,0)</f>
        <v>0</v>
      </c>
      <c r="BI165" s="246">
        <f>IF(N165="nulová",J165,0)</f>
        <v>0</v>
      </c>
      <c r="BJ165" s="16" t="s">
        <v>81</v>
      </c>
      <c r="BK165" s="246">
        <f>ROUND(I165*H165,2)</f>
        <v>0</v>
      </c>
      <c r="BL165" s="16" t="s">
        <v>132</v>
      </c>
      <c r="BM165" s="245" t="s">
        <v>232</v>
      </c>
    </row>
    <row r="166" s="2" customFormat="1">
      <c r="A166" s="37"/>
      <c r="B166" s="38"/>
      <c r="C166" s="39"/>
      <c r="D166" s="249" t="s">
        <v>181</v>
      </c>
      <c r="E166" s="39"/>
      <c r="F166" s="273" t="s">
        <v>226</v>
      </c>
      <c r="G166" s="39"/>
      <c r="H166" s="39"/>
      <c r="I166" s="143"/>
      <c r="J166" s="39"/>
      <c r="K166" s="39"/>
      <c r="L166" s="43"/>
      <c r="M166" s="274"/>
      <c r="N166" s="275"/>
      <c r="O166" s="90"/>
      <c r="P166" s="90"/>
      <c r="Q166" s="90"/>
      <c r="R166" s="90"/>
      <c r="S166" s="90"/>
      <c r="T166" s="91"/>
      <c r="U166" s="37"/>
      <c r="V166" s="37"/>
      <c r="W166" s="37"/>
      <c r="X166" s="37"/>
      <c r="Y166" s="37"/>
      <c r="Z166" s="37"/>
      <c r="AA166" s="37"/>
      <c r="AB166" s="37"/>
      <c r="AC166" s="37"/>
      <c r="AD166" s="37"/>
      <c r="AE166" s="37"/>
      <c r="AT166" s="16" t="s">
        <v>181</v>
      </c>
      <c r="AU166" s="16" t="s">
        <v>83</v>
      </c>
    </row>
    <row r="167" s="13" customFormat="1">
      <c r="A167" s="13"/>
      <c r="B167" s="247"/>
      <c r="C167" s="248"/>
      <c r="D167" s="249" t="s">
        <v>133</v>
      </c>
      <c r="E167" s="250" t="s">
        <v>1</v>
      </c>
      <c r="F167" s="251" t="s">
        <v>642</v>
      </c>
      <c r="G167" s="248"/>
      <c r="H167" s="252">
        <v>23225.959999999999</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133</v>
      </c>
      <c r="AU167" s="258" t="s">
        <v>83</v>
      </c>
      <c r="AV167" s="13" t="s">
        <v>83</v>
      </c>
      <c r="AW167" s="13" t="s">
        <v>30</v>
      </c>
      <c r="AX167" s="13" t="s">
        <v>81</v>
      </c>
      <c r="AY167" s="258" t="s">
        <v>124</v>
      </c>
    </row>
    <row r="168" s="2" customFormat="1" ht="44.25" customHeight="1">
      <c r="A168" s="37"/>
      <c r="B168" s="38"/>
      <c r="C168" s="234" t="s">
        <v>159</v>
      </c>
      <c r="D168" s="234" t="s">
        <v>127</v>
      </c>
      <c r="E168" s="235" t="s">
        <v>235</v>
      </c>
      <c r="F168" s="236" t="s">
        <v>236</v>
      </c>
      <c r="G168" s="237" t="s">
        <v>205</v>
      </c>
      <c r="H168" s="238">
        <v>4383.6599999999999</v>
      </c>
      <c r="I168" s="239"/>
      <c r="J168" s="240">
        <f>ROUND(I168*H168,2)</f>
        <v>0</v>
      </c>
      <c r="K168" s="236" t="s">
        <v>131</v>
      </c>
      <c r="L168" s="43"/>
      <c r="M168" s="241" t="s">
        <v>1</v>
      </c>
      <c r="N168" s="242" t="s">
        <v>38</v>
      </c>
      <c r="O168" s="90"/>
      <c r="P168" s="243">
        <f>O168*H168</f>
        <v>0</v>
      </c>
      <c r="Q168" s="243">
        <v>0</v>
      </c>
      <c r="R168" s="243">
        <f>Q168*H168</f>
        <v>0</v>
      </c>
      <c r="S168" s="243">
        <v>0</v>
      </c>
      <c r="T168" s="244">
        <f>S168*H168</f>
        <v>0</v>
      </c>
      <c r="U168" s="37"/>
      <c r="V168" s="37"/>
      <c r="W168" s="37"/>
      <c r="X168" s="37"/>
      <c r="Y168" s="37"/>
      <c r="Z168" s="37"/>
      <c r="AA168" s="37"/>
      <c r="AB168" s="37"/>
      <c r="AC168" s="37"/>
      <c r="AD168" s="37"/>
      <c r="AE168" s="37"/>
      <c r="AR168" s="245" t="s">
        <v>132</v>
      </c>
      <c r="AT168" s="245" t="s">
        <v>127</v>
      </c>
      <c r="AU168" s="245" t="s">
        <v>83</v>
      </c>
      <c r="AY168" s="16" t="s">
        <v>124</v>
      </c>
      <c r="BE168" s="246">
        <f>IF(N168="základní",J168,0)</f>
        <v>0</v>
      </c>
      <c r="BF168" s="246">
        <f>IF(N168="snížená",J168,0)</f>
        <v>0</v>
      </c>
      <c r="BG168" s="246">
        <f>IF(N168="zákl. přenesená",J168,0)</f>
        <v>0</v>
      </c>
      <c r="BH168" s="246">
        <f>IF(N168="sníž. přenesená",J168,0)</f>
        <v>0</v>
      </c>
      <c r="BI168" s="246">
        <f>IF(N168="nulová",J168,0)</f>
        <v>0</v>
      </c>
      <c r="BJ168" s="16" t="s">
        <v>81</v>
      </c>
      <c r="BK168" s="246">
        <f>ROUND(I168*H168,2)</f>
        <v>0</v>
      </c>
      <c r="BL168" s="16" t="s">
        <v>132</v>
      </c>
      <c r="BM168" s="245" t="s">
        <v>237</v>
      </c>
    </row>
    <row r="169" s="2" customFormat="1">
      <c r="A169" s="37"/>
      <c r="B169" s="38"/>
      <c r="C169" s="39"/>
      <c r="D169" s="249" t="s">
        <v>181</v>
      </c>
      <c r="E169" s="39"/>
      <c r="F169" s="273" t="s">
        <v>238</v>
      </c>
      <c r="G169" s="39"/>
      <c r="H169" s="39"/>
      <c r="I169" s="143"/>
      <c r="J169" s="39"/>
      <c r="K169" s="39"/>
      <c r="L169" s="43"/>
      <c r="M169" s="274"/>
      <c r="N169" s="275"/>
      <c r="O169" s="90"/>
      <c r="P169" s="90"/>
      <c r="Q169" s="90"/>
      <c r="R169" s="90"/>
      <c r="S169" s="90"/>
      <c r="T169" s="91"/>
      <c r="U169" s="37"/>
      <c r="V169" s="37"/>
      <c r="W169" s="37"/>
      <c r="X169" s="37"/>
      <c r="Y169" s="37"/>
      <c r="Z169" s="37"/>
      <c r="AA169" s="37"/>
      <c r="AB169" s="37"/>
      <c r="AC169" s="37"/>
      <c r="AD169" s="37"/>
      <c r="AE169" s="37"/>
      <c r="AT169" s="16" t="s">
        <v>181</v>
      </c>
      <c r="AU169" s="16" t="s">
        <v>83</v>
      </c>
    </row>
    <row r="170" s="13" customFormat="1">
      <c r="A170" s="13"/>
      <c r="B170" s="247"/>
      <c r="C170" s="248"/>
      <c r="D170" s="249" t="s">
        <v>133</v>
      </c>
      <c r="E170" s="250" t="s">
        <v>1</v>
      </c>
      <c r="F170" s="251" t="s">
        <v>643</v>
      </c>
      <c r="G170" s="248"/>
      <c r="H170" s="252">
        <v>4383.6599999999999</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133</v>
      </c>
      <c r="AU170" s="258" t="s">
        <v>83</v>
      </c>
      <c r="AV170" s="13" t="s">
        <v>83</v>
      </c>
      <c r="AW170" s="13" t="s">
        <v>30</v>
      </c>
      <c r="AX170" s="13" t="s">
        <v>81</v>
      </c>
      <c r="AY170" s="258" t="s">
        <v>124</v>
      </c>
    </row>
    <row r="171" s="2" customFormat="1" ht="16.5" customHeight="1">
      <c r="A171" s="37"/>
      <c r="B171" s="38"/>
      <c r="C171" s="276" t="s">
        <v>246</v>
      </c>
      <c r="D171" s="276" t="s">
        <v>240</v>
      </c>
      <c r="E171" s="277" t="s">
        <v>241</v>
      </c>
      <c r="F171" s="278" t="s">
        <v>242</v>
      </c>
      <c r="G171" s="279" t="s">
        <v>243</v>
      </c>
      <c r="H171" s="280">
        <v>8328.9539999999997</v>
      </c>
      <c r="I171" s="281"/>
      <c r="J171" s="282">
        <f>ROUND(I171*H171,2)</f>
        <v>0</v>
      </c>
      <c r="K171" s="278" t="s">
        <v>131</v>
      </c>
      <c r="L171" s="283"/>
      <c r="M171" s="284" t="s">
        <v>1</v>
      </c>
      <c r="N171" s="285" t="s">
        <v>38</v>
      </c>
      <c r="O171" s="90"/>
      <c r="P171" s="243">
        <f>O171*H171</f>
        <v>0</v>
      </c>
      <c r="Q171" s="243">
        <v>1</v>
      </c>
      <c r="R171" s="243">
        <f>Q171*H171</f>
        <v>8328.9539999999997</v>
      </c>
      <c r="S171" s="243">
        <v>0</v>
      </c>
      <c r="T171" s="244">
        <f>S171*H171</f>
        <v>0</v>
      </c>
      <c r="U171" s="37"/>
      <c r="V171" s="37"/>
      <c r="W171" s="37"/>
      <c r="X171" s="37"/>
      <c r="Y171" s="37"/>
      <c r="Z171" s="37"/>
      <c r="AA171" s="37"/>
      <c r="AB171" s="37"/>
      <c r="AC171" s="37"/>
      <c r="AD171" s="37"/>
      <c r="AE171" s="37"/>
      <c r="AR171" s="245" t="s">
        <v>151</v>
      </c>
      <c r="AT171" s="245" t="s">
        <v>240</v>
      </c>
      <c r="AU171" s="245" t="s">
        <v>83</v>
      </c>
      <c r="AY171" s="16" t="s">
        <v>124</v>
      </c>
      <c r="BE171" s="246">
        <f>IF(N171="základní",J171,0)</f>
        <v>0</v>
      </c>
      <c r="BF171" s="246">
        <f>IF(N171="snížená",J171,0)</f>
        <v>0</v>
      </c>
      <c r="BG171" s="246">
        <f>IF(N171="zákl. přenesená",J171,0)</f>
        <v>0</v>
      </c>
      <c r="BH171" s="246">
        <f>IF(N171="sníž. přenesená",J171,0)</f>
        <v>0</v>
      </c>
      <c r="BI171" s="246">
        <f>IF(N171="nulová",J171,0)</f>
        <v>0</v>
      </c>
      <c r="BJ171" s="16" t="s">
        <v>81</v>
      </c>
      <c r="BK171" s="246">
        <f>ROUND(I171*H171,2)</f>
        <v>0</v>
      </c>
      <c r="BL171" s="16" t="s">
        <v>132</v>
      </c>
      <c r="BM171" s="245" t="s">
        <v>244</v>
      </c>
    </row>
    <row r="172" s="13" customFormat="1">
      <c r="A172" s="13"/>
      <c r="B172" s="247"/>
      <c r="C172" s="248"/>
      <c r="D172" s="249" t="s">
        <v>133</v>
      </c>
      <c r="E172" s="250" t="s">
        <v>1</v>
      </c>
      <c r="F172" s="251" t="s">
        <v>644</v>
      </c>
      <c r="G172" s="248"/>
      <c r="H172" s="252">
        <v>8328.9539999999997</v>
      </c>
      <c r="I172" s="253"/>
      <c r="J172" s="248"/>
      <c r="K172" s="248"/>
      <c r="L172" s="254"/>
      <c r="M172" s="255"/>
      <c r="N172" s="256"/>
      <c r="O172" s="256"/>
      <c r="P172" s="256"/>
      <c r="Q172" s="256"/>
      <c r="R172" s="256"/>
      <c r="S172" s="256"/>
      <c r="T172" s="257"/>
      <c r="U172" s="13"/>
      <c r="V172" s="13"/>
      <c r="W172" s="13"/>
      <c r="X172" s="13"/>
      <c r="Y172" s="13"/>
      <c r="Z172" s="13"/>
      <c r="AA172" s="13"/>
      <c r="AB172" s="13"/>
      <c r="AC172" s="13"/>
      <c r="AD172" s="13"/>
      <c r="AE172" s="13"/>
      <c r="AT172" s="258" t="s">
        <v>133</v>
      </c>
      <c r="AU172" s="258" t="s">
        <v>83</v>
      </c>
      <c r="AV172" s="13" t="s">
        <v>83</v>
      </c>
      <c r="AW172" s="13" t="s">
        <v>30</v>
      </c>
      <c r="AX172" s="13" t="s">
        <v>81</v>
      </c>
      <c r="AY172" s="258" t="s">
        <v>124</v>
      </c>
    </row>
    <row r="173" s="2" customFormat="1" ht="33" customHeight="1">
      <c r="A173" s="37"/>
      <c r="B173" s="38"/>
      <c r="C173" s="234" t="s">
        <v>251</v>
      </c>
      <c r="D173" s="234" t="s">
        <v>127</v>
      </c>
      <c r="E173" s="235" t="s">
        <v>247</v>
      </c>
      <c r="F173" s="236" t="s">
        <v>248</v>
      </c>
      <c r="G173" s="237" t="s">
        <v>205</v>
      </c>
      <c r="H173" s="238">
        <v>4645.192</v>
      </c>
      <c r="I173" s="239"/>
      <c r="J173" s="240">
        <f>ROUND(I173*H173,2)</f>
        <v>0</v>
      </c>
      <c r="K173" s="236" t="s">
        <v>131</v>
      </c>
      <c r="L173" s="43"/>
      <c r="M173" s="241" t="s">
        <v>1</v>
      </c>
      <c r="N173" s="242" t="s">
        <v>38</v>
      </c>
      <c r="O173" s="90"/>
      <c r="P173" s="243">
        <f>O173*H173</f>
        <v>0</v>
      </c>
      <c r="Q173" s="243">
        <v>0</v>
      </c>
      <c r="R173" s="243">
        <f>Q173*H173</f>
        <v>0</v>
      </c>
      <c r="S173" s="243">
        <v>0</v>
      </c>
      <c r="T173" s="244">
        <f>S173*H173</f>
        <v>0</v>
      </c>
      <c r="U173" s="37"/>
      <c r="V173" s="37"/>
      <c r="W173" s="37"/>
      <c r="X173" s="37"/>
      <c r="Y173" s="37"/>
      <c r="Z173" s="37"/>
      <c r="AA173" s="37"/>
      <c r="AB173" s="37"/>
      <c r="AC173" s="37"/>
      <c r="AD173" s="37"/>
      <c r="AE173" s="37"/>
      <c r="AR173" s="245" t="s">
        <v>132</v>
      </c>
      <c r="AT173" s="245" t="s">
        <v>127</v>
      </c>
      <c r="AU173" s="245" t="s">
        <v>83</v>
      </c>
      <c r="AY173" s="16" t="s">
        <v>124</v>
      </c>
      <c r="BE173" s="246">
        <f>IF(N173="základní",J173,0)</f>
        <v>0</v>
      </c>
      <c r="BF173" s="246">
        <f>IF(N173="snížená",J173,0)</f>
        <v>0</v>
      </c>
      <c r="BG173" s="246">
        <f>IF(N173="zákl. přenesená",J173,0)</f>
        <v>0</v>
      </c>
      <c r="BH173" s="246">
        <f>IF(N173="sníž. přenesená",J173,0)</f>
        <v>0</v>
      </c>
      <c r="BI173" s="246">
        <f>IF(N173="nulová",J173,0)</f>
        <v>0</v>
      </c>
      <c r="BJ173" s="16" t="s">
        <v>81</v>
      </c>
      <c r="BK173" s="246">
        <f>ROUND(I173*H173,2)</f>
        <v>0</v>
      </c>
      <c r="BL173" s="16" t="s">
        <v>132</v>
      </c>
      <c r="BM173" s="245" t="s">
        <v>249</v>
      </c>
    </row>
    <row r="174" s="2" customFormat="1">
      <c r="A174" s="37"/>
      <c r="B174" s="38"/>
      <c r="C174" s="39"/>
      <c r="D174" s="249" t="s">
        <v>181</v>
      </c>
      <c r="E174" s="39"/>
      <c r="F174" s="273" t="s">
        <v>250</v>
      </c>
      <c r="G174" s="39"/>
      <c r="H174" s="39"/>
      <c r="I174" s="143"/>
      <c r="J174" s="39"/>
      <c r="K174" s="39"/>
      <c r="L174" s="43"/>
      <c r="M174" s="274"/>
      <c r="N174" s="275"/>
      <c r="O174" s="90"/>
      <c r="P174" s="90"/>
      <c r="Q174" s="90"/>
      <c r="R174" s="90"/>
      <c r="S174" s="90"/>
      <c r="T174" s="91"/>
      <c r="U174" s="37"/>
      <c r="V174" s="37"/>
      <c r="W174" s="37"/>
      <c r="X174" s="37"/>
      <c r="Y174" s="37"/>
      <c r="Z174" s="37"/>
      <c r="AA174" s="37"/>
      <c r="AB174" s="37"/>
      <c r="AC174" s="37"/>
      <c r="AD174" s="37"/>
      <c r="AE174" s="37"/>
      <c r="AT174" s="16" t="s">
        <v>181</v>
      </c>
      <c r="AU174" s="16" t="s">
        <v>83</v>
      </c>
    </row>
    <row r="175" s="2" customFormat="1" ht="33" customHeight="1">
      <c r="A175" s="37"/>
      <c r="B175" s="38"/>
      <c r="C175" s="234" t="s">
        <v>8</v>
      </c>
      <c r="D175" s="234" t="s">
        <v>127</v>
      </c>
      <c r="E175" s="235" t="s">
        <v>252</v>
      </c>
      <c r="F175" s="236" t="s">
        <v>253</v>
      </c>
      <c r="G175" s="237" t="s">
        <v>243</v>
      </c>
      <c r="H175" s="238">
        <v>8825.8649999999998</v>
      </c>
      <c r="I175" s="239"/>
      <c r="J175" s="240">
        <f>ROUND(I175*H175,2)</f>
        <v>0</v>
      </c>
      <c r="K175" s="236" t="s">
        <v>131</v>
      </c>
      <c r="L175" s="43"/>
      <c r="M175" s="241" t="s">
        <v>1</v>
      </c>
      <c r="N175" s="242" t="s">
        <v>38</v>
      </c>
      <c r="O175" s="90"/>
      <c r="P175" s="243">
        <f>O175*H175</f>
        <v>0</v>
      </c>
      <c r="Q175" s="243">
        <v>0</v>
      </c>
      <c r="R175" s="243">
        <f>Q175*H175</f>
        <v>0</v>
      </c>
      <c r="S175" s="243">
        <v>0</v>
      </c>
      <c r="T175" s="244">
        <f>S175*H175</f>
        <v>0</v>
      </c>
      <c r="U175" s="37"/>
      <c r="V175" s="37"/>
      <c r="W175" s="37"/>
      <c r="X175" s="37"/>
      <c r="Y175" s="37"/>
      <c r="Z175" s="37"/>
      <c r="AA175" s="37"/>
      <c r="AB175" s="37"/>
      <c r="AC175" s="37"/>
      <c r="AD175" s="37"/>
      <c r="AE175" s="37"/>
      <c r="AR175" s="245" t="s">
        <v>132</v>
      </c>
      <c r="AT175" s="245" t="s">
        <v>127</v>
      </c>
      <c r="AU175" s="245" t="s">
        <v>83</v>
      </c>
      <c r="AY175" s="16" t="s">
        <v>124</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132</v>
      </c>
      <c r="BM175" s="245" t="s">
        <v>254</v>
      </c>
    </row>
    <row r="176" s="2" customFormat="1">
      <c r="A176" s="37"/>
      <c r="B176" s="38"/>
      <c r="C176" s="39"/>
      <c r="D176" s="249" t="s">
        <v>181</v>
      </c>
      <c r="E176" s="39"/>
      <c r="F176" s="273" t="s">
        <v>255</v>
      </c>
      <c r="G176" s="39"/>
      <c r="H176" s="39"/>
      <c r="I176" s="143"/>
      <c r="J176" s="39"/>
      <c r="K176" s="39"/>
      <c r="L176" s="43"/>
      <c r="M176" s="274"/>
      <c r="N176" s="275"/>
      <c r="O176" s="90"/>
      <c r="P176" s="90"/>
      <c r="Q176" s="90"/>
      <c r="R176" s="90"/>
      <c r="S176" s="90"/>
      <c r="T176" s="91"/>
      <c r="U176" s="37"/>
      <c r="V176" s="37"/>
      <c r="W176" s="37"/>
      <c r="X176" s="37"/>
      <c r="Y176" s="37"/>
      <c r="Z176" s="37"/>
      <c r="AA176" s="37"/>
      <c r="AB176" s="37"/>
      <c r="AC176" s="37"/>
      <c r="AD176" s="37"/>
      <c r="AE176" s="37"/>
      <c r="AT176" s="16" t="s">
        <v>181</v>
      </c>
      <c r="AU176" s="16" t="s">
        <v>83</v>
      </c>
    </row>
    <row r="177" s="13" customFormat="1">
      <c r="A177" s="13"/>
      <c r="B177" s="247"/>
      <c r="C177" s="248"/>
      <c r="D177" s="249" t="s">
        <v>133</v>
      </c>
      <c r="E177" s="250" t="s">
        <v>1</v>
      </c>
      <c r="F177" s="251" t="s">
        <v>645</v>
      </c>
      <c r="G177" s="248"/>
      <c r="H177" s="252">
        <v>8825.8649999999998</v>
      </c>
      <c r="I177" s="253"/>
      <c r="J177" s="248"/>
      <c r="K177" s="248"/>
      <c r="L177" s="254"/>
      <c r="M177" s="255"/>
      <c r="N177" s="256"/>
      <c r="O177" s="256"/>
      <c r="P177" s="256"/>
      <c r="Q177" s="256"/>
      <c r="R177" s="256"/>
      <c r="S177" s="256"/>
      <c r="T177" s="257"/>
      <c r="U177" s="13"/>
      <c r="V177" s="13"/>
      <c r="W177" s="13"/>
      <c r="X177" s="13"/>
      <c r="Y177" s="13"/>
      <c r="Z177" s="13"/>
      <c r="AA177" s="13"/>
      <c r="AB177" s="13"/>
      <c r="AC177" s="13"/>
      <c r="AD177" s="13"/>
      <c r="AE177" s="13"/>
      <c r="AT177" s="258" t="s">
        <v>133</v>
      </c>
      <c r="AU177" s="258" t="s">
        <v>83</v>
      </c>
      <c r="AV177" s="13" t="s">
        <v>83</v>
      </c>
      <c r="AW177" s="13" t="s">
        <v>30</v>
      </c>
      <c r="AX177" s="13" t="s">
        <v>81</v>
      </c>
      <c r="AY177" s="258" t="s">
        <v>124</v>
      </c>
    </row>
    <row r="178" s="2" customFormat="1" ht="21.75" customHeight="1">
      <c r="A178" s="37"/>
      <c r="B178" s="38"/>
      <c r="C178" s="234" t="s">
        <v>262</v>
      </c>
      <c r="D178" s="234" t="s">
        <v>127</v>
      </c>
      <c r="E178" s="235" t="s">
        <v>263</v>
      </c>
      <c r="F178" s="236" t="s">
        <v>264</v>
      </c>
      <c r="G178" s="237" t="s">
        <v>189</v>
      </c>
      <c r="H178" s="238">
        <v>707</v>
      </c>
      <c r="I178" s="239"/>
      <c r="J178" s="240">
        <f>ROUND(I178*H178,2)</f>
        <v>0</v>
      </c>
      <c r="K178" s="236" t="s">
        <v>131</v>
      </c>
      <c r="L178" s="43"/>
      <c r="M178" s="241" t="s">
        <v>1</v>
      </c>
      <c r="N178" s="242" t="s">
        <v>38</v>
      </c>
      <c r="O178" s="90"/>
      <c r="P178" s="243">
        <f>O178*H178</f>
        <v>0</v>
      </c>
      <c r="Q178" s="243">
        <v>0</v>
      </c>
      <c r="R178" s="243">
        <f>Q178*H178</f>
        <v>0</v>
      </c>
      <c r="S178" s="243">
        <v>0</v>
      </c>
      <c r="T178" s="244">
        <f>S178*H178</f>
        <v>0</v>
      </c>
      <c r="U178" s="37"/>
      <c r="V178" s="37"/>
      <c r="W178" s="37"/>
      <c r="X178" s="37"/>
      <c r="Y178" s="37"/>
      <c r="Z178" s="37"/>
      <c r="AA178" s="37"/>
      <c r="AB178" s="37"/>
      <c r="AC178" s="37"/>
      <c r="AD178" s="37"/>
      <c r="AE178" s="37"/>
      <c r="AR178" s="245" t="s">
        <v>132</v>
      </c>
      <c r="AT178" s="245" t="s">
        <v>127</v>
      </c>
      <c r="AU178" s="245" t="s">
        <v>83</v>
      </c>
      <c r="AY178" s="16" t="s">
        <v>124</v>
      </c>
      <c r="BE178" s="246">
        <f>IF(N178="základní",J178,0)</f>
        <v>0</v>
      </c>
      <c r="BF178" s="246">
        <f>IF(N178="snížená",J178,0)</f>
        <v>0</v>
      </c>
      <c r="BG178" s="246">
        <f>IF(N178="zákl. přenesená",J178,0)</f>
        <v>0</v>
      </c>
      <c r="BH178" s="246">
        <f>IF(N178="sníž. přenesená",J178,0)</f>
        <v>0</v>
      </c>
      <c r="BI178" s="246">
        <f>IF(N178="nulová",J178,0)</f>
        <v>0</v>
      </c>
      <c r="BJ178" s="16" t="s">
        <v>81</v>
      </c>
      <c r="BK178" s="246">
        <f>ROUND(I178*H178,2)</f>
        <v>0</v>
      </c>
      <c r="BL178" s="16" t="s">
        <v>132</v>
      </c>
      <c r="BM178" s="245" t="s">
        <v>265</v>
      </c>
    </row>
    <row r="179" s="2" customFormat="1">
      <c r="A179" s="37"/>
      <c r="B179" s="38"/>
      <c r="C179" s="39"/>
      <c r="D179" s="249" t="s">
        <v>181</v>
      </c>
      <c r="E179" s="39"/>
      <c r="F179" s="273" t="s">
        <v>266</v>
      </c>
      <c r="G179" s="39"/>
      <c r="H179" s="39"/>
      <c r="I179" s="143"/>
      <c r="J179" s="39"/>
      <c r="K179" s="39"/>
      <c r="L179" s="43"/>
      <c r="M179" s="274"/>
      <c r="N179" s="275"/>
      <c r="O179" s="90"/>
      <c r="P179" s="90"/>
      <c r="Q179" s="90"/>
      <c r="R179" s="90"/>
      <c r="S179" s="90"/>
      <c r="T179" s="91"/>
      <c r="U179" s="37"/>
      <c r="V179" s="37"/>
      <c r="W179" s="37"/>
      <c r="X179" s="37"/>
      <c r="Y179" s="37"/>
      <c r="Z179" s="37"/>
      <c r="AA179" s="37"/>
      <c r="AB179" s="37"/>
      <c r="AC179" s="37"/>
      <c r="AD179" s="37"/>
      <c r="AE179" s="37"/>
      <c r="AT179" s="16" t="s">
        <v>181</v>
      </c>
      <c r="AU179" s="16" t="s">
        <v>83</v>
      </c>
    </row>
    <row r="180" s="2" customFormat="1" ht="21.75" customHeight="1">
      <c r="A180" s="37"/>
      <c r="B180" s="38"/>
      <c r="C180" s="234" t="s">
        <v>267</v>
      </c>
      <c r="D180" s="234" t="s">
        <v>127</v>
      </c>
      <c r="E180" s="235" t="s">
        <v>268</v>
      </c>
      <c r="F180" s="236" t="s">
        <v>269</v>
      </c>
      <c r="G180" s="237" t="s">
        <v>189</v>
      </c>
      <c r="H180" s="238">
        <v>6874.8999999999996</v>
      </c>
      <c r="I180" s="239"/>
      <c r="J180" s="240">
        <f>ROUND(I180*H180,2)</f>
        <v>0</v>
      </c>
      <c r="K180" s="236" t="s">
        <v>131</v>
      </c>
      <c r="L180" s="43"/>
      <c r="M180" s="241" t="s">
        <v>1</v>
      </c>
      <c r="N180" s="242" t="s">
        <v>38</v>
      </c>
      <c r="O180" s="90"/>
      <c r="P180" s="243">
        <f>O180*H180</f>
        <v>0</v>
      </c>
      <c r="Q180" s="243">
        <v>0</v>
      </c>
      <c r="R180" s="243">
        <f>Q180*H180</f>
        <v>0</v>
      </c>
      <c r="S180" s="243">
        <v>0</v>
      </c>
      <c r="T180" s="244">
        <f>S180*H180</f>
        <v>0</v>
      </c>
      <c r="U180" s="37"/>
      <c r="V180" s="37"/>
      <c r="W180" s="37"/>
      <c r="X180" s="37"/>
      <c r="Y180" s="37"/>
      <c r="Z180" s="37"/>
      <c r="AA180" s="37"/>
      <c r="AB180" s="37"/>
      <c r="AC180" s="37"/>
      <c r="AD180" s="37"/>
      <c r="AE180" s="37"/>
      <c r="AR180" s="245" t="s">
        <v>132</v>
      </c>
      <c r="AT180" s="245" t="s">
        <v>127</v>
      </c>
      <c r="AU180" s="245" t="s">
        <v>83</v>
      </c>
      <c r="AY180" s="16" t="s">
        <v>124</v>
      </c>
      <c r="BE180" s="246">
        <f>IF(N180="základní",J180,0)</f>
        <v>0</v>
      </c>
      <c r="BF180" s="246">
        <f>IF(N180="snížená",J180,0)</f>
        <v>0</v>
      </c>
      <c r="BG180" s="246">
        <f>IF(N180="zákl. přenesená",J180,0)</f>
        <v>0</v>
      </c>
      <c r="BH180" s="246">
        <f>IF(N180="sníž. přenesená",J180,0)</f>
        <v>0</v>
      </c>
      <c r="BI180" s="246">
        <f>IF(N180="nulová",J180,0)</f>
        <v>0</v>
      </c>
      <c r="BJ180" s="16" t="s">
        <v>81</v>
      </c>
      <c r="BK180" s="246">
        <f>ROUND(I180*H180,2)</f>
        <v>0</v>
      </c>
      <c r="BL180" s="16" t="s">
        <v>132</v>
      </c>
      <c r="BM180" s="245" t="s">
        <v>270</v>
      </c>
    </row>
    <row r="181" s="2" customFormat="1">
      <c r="A181" s="37"/>
      <c r="B181" s="38"/>
      <c r="C181" s="39"/>
      <c r="D181" s="249" t="s">
        <v>181</v>
      </c>
      <c r="E181" s="39"/>
      <c r="F181" s="273" t="s">
        <v>266</v>
      </c>
      <c r="G181" s="39"/>
      <c r="H181" s="39"/>
      <c r="I181" s="143"/>
      <c r="J181" s="39"/>
      <c r="K181" s="39"/>
      <c r="L181" s="43"/>
      <c r="M181" s="274"/>
      <c r="N181" s="275"/>
      <c r="O181" s="90"/>
      <c r="P181" s="90"/>
      <c r="Q181" s="90"/>
      <c r="R181" s="90"/>
      <c r="S181" s="90"/>
      <c r="T181" s="91"/>
      <c r="U181" s="37"/>
      <c r="V181" s="37"/>
      <c r="W181" s="37"/>
      <c r="X181" s="37"/>
      <c r="Y181" s="37"/>
      <c r="Z181" s="37"/>
      <c r="AA181" s="37"/>
      <c r="AB181" s="37"/>
      <c r="AC181" s="37"/>
      <c r="AD181" s="37"/>
      <c r="AE181" s="37"/>
      <c r="AT181" s="16" t="s">
        <v>181</v>
      </c>
      <c r="AU181" s="16" t="s">
        <v>83</v>
      </c>
    </row>
    <row r="182" s="13" customFormat="1">
      <c r="A182" s="13"/>
      <c r="B182" s="247"/>
      <c r="C182" s="248"/>
      <c r="D182" s="249" t="s">
        <v>133</v>
      </c>
      <c r="E182" s="250" t="s">
        <v>1</v>
      </c>
      <c r="F182" s="251" t="s">
        <v>646</v>
      </c>
      <c r="G182" s="248"/>
      <c r="H182" s="252">
        <v>5657</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133</v>
      </c>
      <c r="AU182" s="258" t="s">
        <v>83</v>
      </c>
      <c r="AV182" s="13" t="s">
        <v>83</v>
      </c>
      <c r="AW182" s="13" t="s">
        <v>30</v>
      </c>
      <c r="AX182" s="13" t="s">
        <v>73</v>
      </c>
      <c r="AY182" s="258" t="s">
        <v>124</v>
      </c>
    </row>
    <row r="183" s="13" customFormat="1">
      <c r="A183" s="13"/>
      <c r="B183" s="247"/>
      <c r="C183" s="248"/>
      <c r="D183" s="249" t="s">
        <v>133</v>
      </c>
      <c r="E183" s="250" t="s">
        <v>1</v>
      </c>
      <c r="F183" s="251" t="s">
        <v>647</v>
      </c>
      <c r="G183" s="248"/>
      <c r="H183" s="252">
        <v>80</v>
      </c>
      <c r="I183" s="253"/>
      <c r="J183" s="248"/>
      <c r="K183" s="248"/>
      <c r="L183" s="254"/>
      <c r="M183" s="255"/>
      <c r="N183" s="256"/>
      <c r="O183" s="256"/>
      <c r="P183" s="256"/>
      <c r="Q183" s="256"/>
      <c r="R183" s="256"/>
      <c r="S183" s="256"/>
      <c r="T183" s="257"/>
      <c r="U183" s="13"/>
      <c r="V183" s="13"/>
      <c r="W183" s="13"/>
      <c r="X183" s="13"/>
      <c r="Y183" s="13"/>
      <c r="Z183" s="13"/>
      <c r="AA183" s="13"/>
      <c r="AB183" s="13"/>
      <c r="AC183" s="13"/>
      <c r="AD183" s="13"/>
      <c r="AE183" s="13"/>
      <c r="AT183" s="258" t="s">
        <v>133</v>
      </c>
      <c r="AU183" s="258" t="s">
        <v>83</v>
      </c>
      <c r="AV183" s="13" t="s">
        <v>83</v>
      </c>
      <c r="AW183" s="13" t="s">
        <v>30</v>
      </c>
      <c r="AX183" s="13" t="s">
        <v>73</v>
      </c>
      <c r="AY183" s="258" t="s">
        <v>124</v>
      </c>
    </row>
    <row r="184" s="13" customFormat="1">
      <c r="A184" s="13"/>
      <c r="B184" s="247"/>
      <c r="C184" s="248"/>
      <c r="D184" s="249" t="s">
        <v>133</v>
      </c>
      <c r="E184" s="250" t="s">
        <v>1</v>
      </c>
      <c r="F184" s="251" t="s">
        <v>648</v>
      </c>
      <c r="G184" s="248"/>
      <c r="H184" s="252">
        <v>152</v>
      </c>
      <c r="I184" s="253"/>
      <c r="J184" s="248"/>
      <c r="K184" s="248"/>
      <c r="L184" s="254"/>
      <c r="M184" s="255"/>
      <c r="N184" s="256"/>
      <c r="O184" s="256"/>
      <c r="P184" s="256"/>
      <c r="Q184" s="256"/>
      <c r="R184" s="256"/>
      <c r="S184" s="256"/>
      <c r="T184" s="257"/>
      <c r="U184" s="13"/>
      <c r="V184" s="13"/>
      <c r="W184" s="13"/>
      <c r="X184" s="13"/>
      <c r="Y184" s="13"/>
      <c r="Z184" s="13"/>
      <c r="AA184" s="13"/>
      <c r="AB184" s="13"/>
      <c r="AC184" s="13"/>
      <c r="AD184" s="13"/>
      <c r="AE184" s="13"/>
      <c r="AT184" s="258" t="s">
        <v>133</v>
      </c>
      <c r="AU184" s="258" t="s">
        <v>83</v>
      </c>
      <c r="AV184" s="13" t="s">
        <v>83</v>
      </c>
      <c r="AW184" s="13" t="s">
        <v>30</v>
      </c>
      <c r="AX184" s="13" t="s">
        <v>73</v>
      </c>
      <c r="AY184" s="258" t="s">
        <v>124</v>
      </c>
    </row>
    <row r="185" s="13" customFormat="1">
      <c r="A185" s="13"/>
      <c r="B185" s="247"/>
      <c r="C185" s="248"/>
      <c r="D185" s="249" t="s">
        <v>133</v>
      </c>
      <c r="E185" s="250" t="s">
        <v>1</v>
      </c>
      <c r="F185" s="251" t="s">
        <v>649</v>
      </c>
      <c r="G185" s="248"/>
      <c r="H185" s="252">
        <v>40</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133</v>
      </c>
      <c r="AU185" s="258" t="s">
        <v>83</v>
      </c>
      <c r="AV185" s="13" t="s">
        <v>83</v>
      </c>
      <c r="AW185" s="13" t="s">
        <v>30</v>
      </c>
      <c r="AX185" s="13" t="s">
        <v>73</v>
      </c>
      <c r="AY185" s="258" t="s">
        <v>124</v>
      </c>
    </row>
    <row r="186" s="13" customFormat="1">
      <c r="A186" s="13"/>
      <c r="B186" s="247"/>
      <c r="C186" s="248"/>
      <c r="D186" s="249" t="s">
        <v>133</v>
      </c>
      <c r="E186" s="250" t="s">
        <v>1</v>
      </c>
      <c r="F186" s="251" t="s">
        <v>650</v>
      </c>
      <c r="G186" s="248"/>
      <c r="H186" s="252">
        <v>29</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133</v>
      </c>
      <c r="AU186" s="258" t="s">
        <v>83</v>
      </c>
      <c r="AV186" s="13" t="s">
        <v>83</v>
      </c>
      <c r="AW186" s="13" t="s">
        <v>30</v>
      </c>
      <c r="AX186" s="13" t="s">
        <v>73</v>
      </c>
      <c r="AY186" s="258" t="s">
        <v>124</v>
      </c>
    </row>
    <row r="187" s="13" customFormat="1">
      <c r="A187" s="13"/>
      <c r="B187" s="247"/>
      <c r="C187" s="248"/>
      <c r="D187" s="249" t="s">
        <v>133</v>
      </c>
      <c r="E187" s="250" t="s">
        <v>1</v>
      </c>
      <c r="F187" s="251" t="s">
        <v>651</v>
      </c>
      <c r="G187" s="248"/>
      <c r="H187" s="252">
        <v>916.89999999999998</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133</v>
      </c>
      <c r="AU187" s="258" t="s">
        <v>83</v>
      </c>
      <c r="AV187" s="13" t="s">
        <v>83</v>
      </c>
      <c r="AW187" s="13" t="s">
        <v>30</v>
      </c>
      <c r="AX187" s="13" t="s">
        <v>73</v>
      </c>
      <c r="AY187" s="258" t="s">
        <v>124</v>
      </c>
    </row>
    <row r="188" s="14" customFormat="1">
      <c r="A188" s="14"/>
      <c r="B188" s="259"/>
      <c r="C188" s="260"/>
      <c r="D188" s="249" t="s">
        <v>133</v>
      </c>
      <c r="E188" s="261" t="s">
        <v>1</v>
      </c>
      <c r="F188" s="262" t="s">
        <v>135</v>
      </c>
      <c r="G188" s="260"/>
      <c r="H188" s="263">
        <v>6874.8999999999996</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133</v>
      </c>
      <c r="AU188" s="269" t="s">
        <v>83</v>
      </c>
      <c r="AV188" s="14" t="s">
        <v>132</v>
      </c>
      <c r="AW188" s="14" t="s">
        <v>30</v>
      </c>
      <c r="AX188" s="14" t="s">
        <v>81</v>
      </c>
      <c r="AY188" s="269" t="s">
        <v>124</v>
      </c>
    </row>
    <row r="189" s="2" customFormat="1" ht="33" customHeight="1">
      <c r="A189" s="37"/>
      <c r="B189" s="38"/>
      <c r="C189" s="234" t="s">
        <v>273</v>
      </c>
      <c r="D189" s="234" t="s">
        <v>127</v>
      </c>
      <c r="E189" s="235" t="s">
        <v>274</v>
      </c>
      <c r="F189" s="236" t="s">
        <v>275</v>
      </c>
      <c r="G189" s="237" t="s">
        <v>189</v>
      </c>
      <c r="H189" s="238">
        <v>70.700000000000003</v>
      </c>
      <c r="I189" s="239"/>
      <c r="J189" s="240">
        <f>ROUND(I189*H189,2)</f>
        <v>0</v>
      </c>
      <c r="K189" s="236" t="s">
        <v>131</v>
      </c>
      <c r="L189" s="43"/>
      <c r="M189" s="241" t="s">
        <v>1</v>
      </c>
      <c r="N189" s="242" t="s">
        <v>38</v>
      </c>
      <c r="O189" s="90"/>
      <c r="P189" s="243">
        <f>O189*H189</f>
        <v>0</v>
      </c>
      <c r="Q189" s="243">
        <v>0</v>
      </c>
      <c r="R189" s="243">
        <f>Q189*H189</f>
        <v>0</v>
      </c>
      <c r="S189" s="243">
        <v>0</v>
      </c>
      <c r="T189" s="244">
        <f>S189*H189</f>
        <v>0</v>
      </c>
      <c r="U189" s="37"/>
      <c r="V189" s="37"/>
      <c r="W189" s="37"/>
      <c r="X189" s="37"/>
      <c r="Y189" s="37"/>
      <c r="Z189" s="37"/>
      <c r="AA189" s="37"/>
      <c r="AB189" s="37"/>
      <c r="AC189" s="37"/>
      <c r="AD189" s="37"/>
      <c r="AE189" s="37"/>
      <c r="AR189" s="245" t="s">
        <v>132</v>
      </c>
      <c r="AT189" s="245" t="s">
        <v>127</v>
      </c>
      <c r="AU189" s="245" t="s">
        <v>83</v>
      </c>
      <c r="AY189" s="16" t="s">
        <v>124</v>
      </c>
      <c r="BE189" s="246">
        <f>IF(N189="základní",J189,0)</f>
        <v>0</v>
      </c>
      <c r="BF189" s="246">
        <f>IF(N189="snížená",J189,0)</f>
        <v>0</v>
      </c>
      <c r="BG189" s="246">
        <f>IF(N189="zákl. přenesená",J189,0)</f>
        <v>0</v>
      </c>
      <c r="BH189" s="246">
        <f>IF(N189="sníž. přenesená",J189,0)</f>
        <v>0</v>
      </c>
      <c r="BI189" s="246">
        <f>IF(N189="nulová",J189,0)</f>
        <v>0</v>
      </c>
      <c r="BJ189" s="16" t="s">
        <v>81</v>
      </c>
      <c r="BK189" s="246">
        <f>ROUND(I189*H189,2)</f>
        <v>0</v>
      </c>
      <c r="BL189" s="16" t="s">
        <v>132</v>
      </c>
      <c r="BM189" s="245" t="s">
        <v>276</v>
      </c>
    </row>
    <row r="190" s="2" customFormat="1">
      <c r="A190" s="37"/>
      <c r="B190" s="38"/>
      <c r="C190" s="39"/>
      <c r="D190" s="249" t="s">
        <v>181</v>
      </c>
      <c r="E190" s="39"/>
      <c r="F190" s="273" t="s">
        <v>277</v>
      </c>
      <c r="G190" s="39"/>
      <c r="H190" s="39"/>
      <c r="I190" s="143"/>
      <c r="J190" s="39"/>
      <c r="K190" s="39"/>
      <c r="L190" s="43"/>
      <c r="M190" s="274"/>
      <c r="N190" s="275"/>
      <c r="O190" s="90"/>
      <c r="P190" s="90"/>
      <c r="Q190" s="90"/>
      <c r="R190" s="90"/>
      <c r="S190" s="90"/>
      <c r="T190" s="91"/>
      <c r="U190" s="37"/>
      <c r="V190" s="37"/>
      <c r="W190" s="37"/>
      <c r="X190" s="37"/>
      <c r="Y190" s="37"/>
      <c r="Z190" s="37"/>
      <c r="AA190" s="37"/>
      <c r="AB190" s="37"/>
      <c r="AC190" s="37"/>
      <c r="AD190" s="37"/>
      <c r="AE190" s="37"/>
      <c r="AT190" s="16" t="s">
        <v>181</v>
      </c>
      <c r="AU190" s="16" t="s">
        <v>83</v>
      </c>
    </row>
    <row r="191" s="13" customFormat="1">
      <c r="A191" s="13"/>
      <c r="B191" s="247"/>
      <c r="C191" s="248"/>
      <c r="D191" s="249" t="s">
        <v>133</v>
      </c>
      <c r="E191" s="250" t="s">
        <v>1</v>
      </c>
      <c r="F191" s="251" t="s">
        <v>652</v>
      </c>
      <c r="G191" s="248"/>
      <c r="H191" s="252">
        <v>70.700000000000003</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133</v>
      </c>
      <c r="AU191" s="258" t="s">
        <v>83</v>
      </c>
      <c r="AV191" s="13" t="s">
        <v>83</v>
      </c>
      <c r="AW191" s="13" t="s">
        <v>30</v>
      </c>
      <c r="AX191" s="13" t="s">
        <v>81</v>
      </c>
      <c r="AY191" s="258" t="s">
        <v>124</v>
      </c>
    </row>
    <row r="192" s="2" customFormat="1" ht="33" customHeight="1">
      <c r="A192" s="37"/>
      <c r="B192" s="38"/>
      <c r="C192" s="234" t="s">
        <v>279</v>
      </c>
      <c r="D192" s="234" t="s">
        <v>127</v>
      </c>
      <c r="E192" s="235" t="s">
        <v>280</v>
      </c>
      <c r="F192" s="236" t="s">
        <v>281</v>
      </c>
      <c r="G192" s="237" t="s">
        <v>189</v>
      </c>
      <c r="H192" s="238">
        <v>707</v>
      </c>
      <c r="I192" s="239"/>
      <c r="J192" s="240">
        <f>ROUND(I192*H192,2)</f>
        <v>0</v>
      </c>
      <c r="K192" s="236" t="s">
        <v>131</v>
      </c>
      <c r="L192" s="43"/>
      <c r="M192" s="241" t="s">
        <v>1</v>
      </c>
      <c r="N192" s="242" t="s">
        <v>38</v>
      </c>
      <c r="O192" s="90"/>
      <c r="P192" s="243">
        <f>O192*H192</f>
        <v>0</v>
      </c>
      <c r="Q192" s="243">
        <v>0</v>
      </c>
      <c r="R192" s="243">
        <f>Q192*H192</f>
        <v>0</v>
      </c>
      <c r="S192" s="243">
        <v>0</v>
      </c>
      <c r="T192" s="244">
        <f>S192*H192</f>
        <v>0</v>
      </c>
      <c r="U192" s="37"/>
      <c r="V192" s="37"/>
      <c r="W192" s="37"/>
      <c r="X192" s="37"/>
      <c r="Y192" s="37"/>
      <c r="Z192" s="37"/>
      <c r="AA192" s="37"/>
      <c r="AB192" s="37"/>
      <c r="AC192" s="37"/>
      <c r="AD192" s="37"/>
      <c r="AE192" s="37"/>
      <c r="AR192" s="245" t="s">
        <v>132</v>
      </c>
      <c r="AT192" s="245" t="s">
        <v>127</v>
      </c>
      <c r="AU192" s="245" t="s">
        <v>83</v>
      </c>
      <c r="AY192" s="16" t="s">
        <v>124</v>
      </c>
      <c r="BE192" s="246">
        <f>IF(N192="základní",J192,0)</f>
        <v>0</v>
      </c>
      <c r="BF192" s="246">
        <f>IF(N192="snížená",J192,0)</f>
        <v>0</v>
      </c>
      <c r="BG192" s="246">
        <f>IF(N192="zákl. přenesená",J192,0)</f>
        <v>0</v>
      </c>
      <c r="BH192" s="246">
        <f>IF(N192="sníž. přenesená",J192,0)</f>
        <v>0</v>
      </c>
      <c r="BI192" s="246">
        <f>IF(N192="nulová",J192,0)</f>
        <v>0</v>
      </c>
      <c r="BJ192" s="16" t="s">
        <v>81</v>
      </c>
      <c r="BK192" s="246">
        <f>ROUND(I192*H192,2)</f>
        <v>0</v>
      </c>
      <c r="BL192" s="16" t="s">
        <v>132</v>
      </c>
      <c r="BM192" s="245" t="s">
        <v>282</v>
      </c>
    </row>
    <row r="193" s="2" customFormat="1">
      <c r="A193" s="37"/>
      <c r="B193" s="38"/>
      <c r="C193" s="39"/>
      <c r="D193" s="249" t="s">
        <v>181</v>
      </c>
      <c r="E193" s="39"/>
      <c r="F193" s="273" t="s">
        <v>283</v>
      </c>
      <c r="G193" s="39"/>
      <c r="H193" s="39"/>
      <c r="I193" s="143"/>
      <c r="J193" s="39"/>
      <c r="K193" s="39"/>
      <c r="L193" s="43"/>
      <c r="M193" s="274"/>
      <c r="N193" s="275"/>
      <c r="O193" s="90"/>
      <c r="P193" s="90"/>
      <c r="Q193" s="90"/>
      <c r="R193" s="90"/>
      <c r="S193" s="90"/>
      <c r="T193" s="91"/>
      <c r="U193" s="37"/>
      <c r="V193" s="37"/>
      <c r="W193" s="37"/>
      <c r="X193" s="37"/>
      <c r="Y193" s="37"/>
      <c r="Z193" s="37"/>
      <c r="AA193" s="37"/>
      <c r="AB193" s="37"/>
      <c r="AC193" s="37"/>
      <c r="AD193" s="37"/>
      <c r="AE193" s="37"/>
      <c r="AT193" s="16" t="s">
        <v>181</v>
      </c>
      <c r="AU193" s="16" t="s">
        <v>83</v>
      </c>
    </row>
    <row r="194" s="13" customFormat="1">
      <c r="A194" s="13"/>
      <c r="B194" s="247"/>
      <c r="C194" s="248"/>
      <c r="D194" s="249" t="s">
        <v>133</v>
      </c>
      <c r="E194" s="250" t="s">
        <v>1</v>
      </c>
      <c r="F194" s="251" t="s">
        <v>653</v>
      </c>
      <c r="G194" s="248"/>
      <c r="H194" s="252">
        <v>707</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133</v>
      </c>
      <c r="AU194" s="258" t="s">
        <v>83</v>
      </c>
      <c r="AV194" s="13" t="s">
        <v>83</v>
      </c>
      <c r="AW194" s="13" t="s">
        <v>30</v>
      </c>
      <c r="AX194" s="13" t="s">
        <v>81</v>
      </c>
      <c r="AY194" s="258" t="s">
        <v>124</v>
      </c>
    </row>
    <row r="195" s="2" customFormat="1" ht="16.5" customHeight="1">
      <c r="A195" s="37"/>
      <c r="B195" s="38"/>
      <c r="C195" s="276" t="s">
        <v>285</v>
      </c>
      <c r="D195" s="276" t="s">
        <v>240</v>
      </c>
      <c r="E195" s="277" t="s">
        <v>286</v>
      </c>
      <c r="F195" s="278" t="s">
        <v>287</v>
      </c>
      <c r="G195" s="279" t="s">
        <v>288</v>
      </c>
      <c r="H195" s="280">
        <v>8.8379999999999992</v>
      </c>
      <c r="I195" s="281"/>
      <c r="J195" s="282">
        <f>ROUND(I195*H195,2)</f>
        <v>0</v>
      </c>
      <c r="K195" s="278" t="s">
        <v>131</v>
      </c>
      <c r="L195" s="283"/>
      <c r="M195" s="284" t="s">
        <v>1</v>
      </c>
      <c r="N195" s="285" t="s">
        <v>38</v>
      </c>
      <c r="O195" s="90"/>
      <c r="P195" s="243">
        <f>O195*H195</f>
        <v>0</v>
      </c>
      <c r="Q195" s="243">
        <v>0.001</v>
      </c>
      <c r="R195" s="243">
        <f>Q195*H195</f>
        <v>0.0088379999999999986</v>
      </c>
      <c r="S195" s="243">
        <v>0</v>
      </c>
      <c r="T195" s="244">
        <f>S195*H195</f>
        <v>0</v>
      </c>
      <c r="U195" s="37"/>
      <c r="V195" s="37"/>
      <c r="W195" s="37"/>
      <c r="X195" s="37"/>
      <c r="Y195" s="37"/>
      <c r="Z195" s="37"/>
      <c r="AA195" s="37"/>
      <c r="AB195" s="37"/>
      <c r="AC195" s="37"/>
      <c r="AD195" s="37"/>
      <c r="AE195" s="37"/>
      <c r="AR195" s="245" t="s">
        <v>151</v>
      </c>
      <c r="AT195" s="245" t="s">
        <v>240</v>
      </c>
      <c r="AU195" s="245" t="s">
        <v>83</v>
      </c>
      <c r="AY195" s="16" t="s">
        <v>124</v>
      </c>
      <c r="BE195" s="246">
        <f>IF(N195="základní",J195,0)</f>
        <v>0</v>
      </c>
      <c r="BF195" s="246">
        <f>IF(N195="snížená",J195,0)</f>
        <v>0</v>
      </c>
      <c r="BG195" s="246">
        <f>IF(N195="zákl. přenesená",J195,0)</f>
        <v>0</v>
      </c>
      <c r="BH195" s="246">
        <f>IF(N195="sníž. přenesená",J195,0)</f>
        <v>0</v>
      </c>
      <c r="BI195" s="246">
        <f>IF(N195="nulová",J195,0)</f>
        <v>0</v>
      </c>
      <c r="BJ195" s="16" t="s">
        <v>81</v>
      </c>
      <c r="BK195" s="246">
        <f>ROUND(I195*H195,2)</f>
        <v>0</v>
      </c>
      <c r="BL195" s="16" t="s">
        <v>132</v>
      </c>
      <c r="BM195" s="245" t="s">
        <v>289</v>
      </c>
    </row>
    <row r="196" s="13" customFormat="1">
      <c r="A196" s="13"/>
      <c r="B196" s="247"/>
      <c r="C196" s="248"/>
      <c r="D196" s="249" t="s">
        <v>133</v>
      </c>
      <c r="E196" s="250" t="s">
        <v>1</v>
      </c>
      <c r="F196" s="251" t="s">
        <v>654</v>
      </c>
      <c r="G196" s="248"/>
      <c r="H196" s="252">
        <v>8.8379999999999992</v>
      </c>
      <c r="I196" s="253"/>
      <c r="J196" s="248"/>
      <c r="K196" s="248"/>
      <c r="L196" s="254"/>
      <c r="M196" s="255"/>
      <c r="N196" s="256"/>
      <c r="O196" s="256"/>
      <c r="P196" s="256"/>
      <c r="Q196" s="256"/>
      <c r="R196" s="256"/>
      <c r="S196" s="256"/>
      <c r="T196" s="257"/>
      <c r="U196" s="13"/>
      <c r="V196" s="13"/>
      <c r="W196" s="13"/>
      <c r="X196" s="13"/>
      <c r="Y196" s="13"/>
      <c r="Z196" s="13"/>
      <c r="AA196" s="13"/>
      <c r="AB196" s="13"/>
      <c r="AC196" s="13"/>
      <c r="AD196" s="13"/>
      <c r="AE196" s="13"/>
      <c r="AT196" s="258" t="s">
        <v>133</v>
      </c>
      <c r="AU196" s="258" t="s">
        <v>83</v>
      </c>
      <c r="AV196" s="13" t="s">
        <v>83</v>
      </c>
      <c r="AW196" s="13" t="s">
        <v>30</v>
      </c>
      <c r="AX196" s="13" t="s">
        <v>81</v>
      </c>
      <c r="AY196" s="258" t="s">
        <v>124</v>
      </c>
    </row>
    <row r="197" s="12" customFormat="1" ht="22.8" customHeight="1">
      <c r="A197" s="12"/>
      <c r="B197" s="218"/>
      <c r="C197" s="219"/>
      <c r="D197" s="220" t="s">
        <v>72</v>
      </c>
      <c r="E197" s="232" t="s">
        <v>83</v>
      </c>
      <c r="F197" s="232" t="s">
        <v>291</v>
      </c>
      <c r="G197" s="219"/>
      <c r="H197" s="219"/>
      <c r="I197" s="222"/>
      <c r="J197" s="233">
        <f>BK197</f>
        <v>0</v>
      </c>
      <c r="K197" s="219"/>
      <c r="L197" s="224"/>
      <c r="M197" s="225"/>
      <c r="N197" s="226"/>
      <c r="O197" s="226"/>
      <c r="P197" s="227">
        <f>SUM(P198:P204)</f>
        <v>0</v>
      </c>
      <c r="Q197" s="226"/>
      <c r="R197" s="227">
        <f>SUM(R198:R204)</f>
        <v>231.74501000000001</v>
      </c>
      <c r="S197" s="226"/>
      <c r="T197" s="228">
        <f>SUM(T198:T204)</f>
        <v>0</v>
      </c>
      <c r="U197" s="12"/>
      <c r="V197" s="12"/>
      <c r="W197" s="12"/>
      <c r="X197" s="12"/>
      <c r="Y197" s="12"/>
      <c r="Z197" s="12"/>
      <c r="AA197" s="12"/>
      <c r="AB197" s="12"/>
      <c r="AC197" s="12"/>
      <c r="AD197" s="12"/>
      <c r="AE197" s="12"/>
      <c r="AR197" s="229" t="s">
        <v>81</v>
      </c>
      <c r="AT197" s="230" t="s">
        <v>72</v>
      </c>
      <c r="AU197" s="230" t="s">
        <v>81</v>
      </c>
      <c r="AY197" s="229" t="s">
        <v>124</v>
      </c>
      <c r="BK197" s="231">
        <f>SUM(BK198:BK204)</f>
        <v>0</v>
      </c>
    </row>
    <row r="198" s="2" customFormat="1" ht="33" customHeight="1">
      <c r="A198" s="37"/>
      <c r="B198" s="38"/>
      <c r="C198" s="234" t="s">
        <v>7</v>
      </c>
      <c r="D198" s="234" t="s">
        <v>127</v>
      </c>
      <c r="E198" s="235" t="s">
        <v>292</v>
      </c>
      <c r="F198" s="236" t="s">
        <v>293</v>
      </c>
      <c r="G198" s="237" t="s">
        <v>189</v>
      </c>
      <c r="H198" s="238">
        <v>2254</v>
      </c>
      <c r="I198" s="239"/>
      <c r="J198" s="240">
        <f>ROUND(I198*H198,2)</f>
        <v>0</v>
      </c>
      <c r="K198" s="236" t="s">
        <v>131</v>
      </c>
      <c r="L198" s="43"/>
      <c r="M198" s="241" t="s">
        <v>1</v>
      </c>
      <c r="N198" s="242" t="s">
        <v>38</v>
      </c>
      <c r="O198" s="90"/>
      <c r="P198" s="243">
        <f>O198*H198</f>
        <v>0</v>
      </c>
      <c r="Q198" s="243">
        <v>0.00017000000000000001</v>
      </c>
      <c r="R198" s="243">
        <f>Q198*H198</f>
        <v>0.38318000000000002</v>
      </c>
      <c r="S198" s="243">
        <v>0</v>
      </c>
      <c r="T198" s="244">
        <f>S198*H198</f>
        <v>0</v>
      </c>
      <c r="U198" s="37"/>
      <c r="V198" s="37"/>
      <c r="W198" s="37"/>
      <c r="X198" s="37"/>
      <c r="Y198" s="37"/>
      <c r="Z198" s="37"/>
      <c r="AA198" s="37"/>
      <c r="AB198" s="37"/>
      <c r="AC198" s="37"/>
      <c r="AD198" s="37"/>
      <c r="AE198" s="37"/>
      <c r="AR198" s="245" t="s">
        <v>132</v>
      </c>
      <c r="AT198" s="245" t="s">
        <v>127</v>
      </c>
      <c r="AU198" s="245" t="s">
        <v>83</v>
      </c>
      <c r="AY198" s="16" t="s">
        <v>124</v>
      </c>
      <c r="BE198" s="246">
        <f>IF(N198="základní",J198,0)</f>
        <v>0</v>
      </c>
      <c r="BF198" s="246">
        <f>IF(N198="snížená",J198,0)</f>
        <v>0</v>
      </c>
      <c r="BG198" s="246">
        <f>IF(N198="zákl. přenesená",J198,0)</f>
        <v>0</v>
      </c>
      <c r="BH198" s="246">
        <f>IF(N198="sníž. přenesená",J198,0)</f>
        <v>0</v>
      </c>
      <c r="BI198" s="246">
        <f>IF(N198="nulová",J198,0)</f>
        <v>0</v>
      </c>
      <c r="BJ198" s="16" t="s">
        <v>81</v>
      </c>
      <c r="BK198" s="246">
        <f>ROUND(I198*H198,2)</f>
        <v>0</v>
      </c>
      <c r="BL198" s="16" t="s">
        <v>132</v>
      </c>
      <c r="BM198" s="245" t="s">
        <v>294</v>
      </c>
    </row>
    <row r="199" s="2" customFormat="1">
      <c r="A199" s="37"/>
      <c r="B199" s="38"/>
      <c r="C199" s="39"/>
      <c r="D199" s="249" t="s">
        <v>181</v>
      </c>
      <c r="E199" s="39"/>
      <c r="F199" s="273" t="s">
        <v>295</v>
      </c>
      <c r="G199" s="39"/>
      <c r="H199" s="39"/>
      <c r="I199" s="143"/>
      <c r="J199" s="39"/>
      <c r="K199" s="39"/>
      <c r="L199" s="43"/>
      <c r="M199" s="274"/>
      <c r="N199" s="275"/>
      <c r="O199" s="90"/>
      <c r="P199" s="90"/>
      <c r="Q199" s="90"/>
      <c r="R199" s="90"/>
      <c r="S199" s="90"/>
      <c r="T199" s="91"/>
      <c r="U199" s="37"/>
      <c r="V199" s="37"/>
      <c r="W199" s="37"/>
      <c r="X199" s="37"/>
      <c r="Y199" s="37"/>
      <c r="Z199" s="37"/>
      <c r="AA199" s="37"/>
      <c r="AB199" s="37"/>
      <c r="AC199" s="37"/>
      <c r="AD199" s="37"/>
      <c r="AE199" s="37"/>
      <c r="AT199" s="16" t="s">
        <v>181</v>
      </c>
      <c r="AU199" s="16" t="s">
        <v>83</v>
      </c>
    </row>
    <row r="200" s="13" customFormat="1">
      <c r="A200" s="13"/>
      <c r="B200" s="247"/>
      <c r="C200" s="248"/>
      <c r="D200" s="249" t="s">
        <v>133</v>
      </c>
      <c r="E200" s="250" t="s">
        <v>1</v>
      </c>
      <c r="F200" s="251" t="s">
        <v>655</v>
      </c>
      <c r="G200" s="248"/>
      <c r="H200" s="252">
        <v>2254</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133</v>
      </c>
      <c r="AU200" s="258" t="s">
        <v>83</v>
      </c>
      <c r="AV200" s="13" t="s">
        <v>83</v>
      </c>
      <c r="AW200" s="13" t="s">
        <v>30</v>
      </c>
      <c r="AX200" s="13" t="s">
        <v>81</v>
      </c>
      <c r="AY200" s="258" t="s">
        <v>124</v>
      </c>
    </row>
    <row r="201" s="2" customFormat="1" ht="21.75" customHeight="1">
      <c r="A201" s="37"/>
      <c r="B201" s="38"/>
      <c r="C201" s="276" t="s">
        <v>297</v>
      </c>
      <c r="D201" s="276" t="s">
        <v>240</v>
      </c>
      <c r="E201" s="277" t="s">
        <v>298</v>
      </c>
      <c r="F201" s="278" t="s">
        <v>299</v>
      </c>
      <c r="G201" s="279" t="s">
        <v>189</v>
      </c>
      <c r="H201" s="280">
        <v>2254</v>
      </c>
      <c r="I201" s="281"/>
      <c r="J201" s="282">
        <f>ROUND(I201*H201,2)</f>
        <v>0</v>
      </c>
      <c r="K201" s="278" t="s">
        <v>131</v>
      </c>
      <c r="L201" s="283"/>
      <c r="M201" s="284" t="s">
        <v>1</v>
      </c>
      <c r="N201" s="285" t="s">
        <v>38</v>
      </c>
      <c r="O201" s="90"/>
      <c r="P201" s="243">
        <f>O201*H201</f>
        <v>0</v>
      </c>
      <c r="Q201" s="243">
        <v>0.00029999999999999997</v>
      </c>
      <c r="R201" s="243">
        <f>Q201*H201</f>
        <v>0.67619999999999991</v>
      </c>
      <c r="S201" s="243">
        <v>0</v>
      </c>
      <c r="T201" s="244">
        <f>S201*H201</f>
        <v>0</v>
      </c>
      <c r="U201" s="37"/>
      <c r="V201" s="37"/>
      <c r="W201" s="37"/>
      <c r="X201" s="37"/>
      <c r="Y201" s="37"/>
      <c r="Z201" s="37"/>
      <c r="AA201" s="37"/>
      <c r="AB201" s="37"/>
      <c r="AC201" s="37"/>
      <c r="AD201" s="37"/>
      <c r="AE201" s="37"/>
      <c r="AR201" s="245" t="s">
        <v>151</v>
      </c>
      <c r="AT201" s="245" t="s">
        <v>240</v>
      </c>
      <c r="AU201" s="245" t="s">
        <v>83</v>
      </c>
      <c r="AY201" s="16" t="s">
        <v>124</v>
      </c>
      <c r="BE201" s="246">
        <f>IF(N201="základní",J201,0)</f>
        <v>0</v>
      </c>
      <c r="BF201" s="246">
        <f>IF(N201="snížená",J201,0)</f>
        <v>0</v>
      </c>
      <c r="BG201" s="246">
        <f>IF(N201="zákl. přenesená",J201,0)</f>
        <v>0</v>
      </c>
      <c r="BH201" s="246">
        <f>IF(N201="sníž. přenesená",J201,0)</f>
        <v>0</v>
      </c>
      <c r="BI201" s="246">
        <f>IF(N201="nulová",J201,0)</f>
        <v>0</v>
      </c>
      <c r="BJ201" s="16" t="s">
        <v>81</v>
      </c>
      <c r="BK201" s="246">
        <f>ROUND(I201*H201,2)</f>
        <v>0</v>
      </c>
      <c r="BL201" s="16" t="s">
        <v>132</v>
      </c>
      <c r="BM201" s="245" t="s">
        <v>300</v>
      </c>
    </row>
    <row r="202" s="2" customFormat="1" ht="44.25" customHeight="1">
      <c r="A202" s="37"/>
      <c r="B202" s="38"/>
      <c r="C202" s="234" t="s">
        <v>301</v>
      </c>
      <c r="D202" s="234" t="s">
        <v>127</v>
      </c>
      <c r="E202" s="235" t="s">
        <v>302</v>
      </c>
      <c r="F202" s="236" t="s">
        <v>303</v>
      </c>
      <c r="G202" s="237" t="s">
        <v>304</v>
      </c>
      <c r="H202" s="238">
        <v>1127</v>
      </c>
      <c r="I202" s="239"/>
      <c r="J202" s="240">
        <f>ROUND(I202*H202,2)</f>
        <v>0</v>
      </c>
      <c r="K202" s="236" t="s">
        <v>131</v>
      </c>
      <c r="L202" s="43"/>
      <c r="M202" s="241" t="s">
        <v>1</v>
      </c>
      <c r="N202" s="242" t="s">
        <v>38</v>
      </c>
      <c r="O202" s="90"/>
      <c r="P202" s="243">
        <f>O202*H202</f>
        <v>0</v>
      </c>
      <c r="Q202" s="243">
        <v>0.20469000000000001</v>
      </c>
      <c r="R202" s="243">
        <f>Q202*H202</f>
        <v>230.68563</v>
      </c>
      <c r="S202" s="243">
        <v>0</v>
      </c>
      <c r="T202" s="244">
        <f>S202*H202</f>
        <v>0</v>
      </c>
      <c r="U202" s="37"/>
      <c r="V202" s="37"/>
      <c r="W202" s="37"/>
      <c r="X202" s="37"/>
      <c r="Y202" s="37"/>
      <c r="Z202" s="37"/>
      <c r="AA202" s="37"/>
      <c r="AB202" s="37"/>
      <c r="AC202" s="37"/>
      <c r="AD202" s="37"/>
      <c r="AE202" s="37"/>
      <c r="AR202" s="245" t="s">
        <v>132</v>
      </c>
      <c r="AT202" s="245" t="s">
        <v>127</v>
      </c>
      <c r="AU202" s="245" t="s">
        <v>83</v>
      </c>
      <c r="AY202" s="16" t="s">
        <v>124</v>
      </c>
      <c r="BE202" s="246">
        <f>IF(N202="základní",J202,0)</f>
        <v>0</v>
      </c>
      <c r="BF202" s="246">
        <f>IF(N202="snížená",J202,0)</f>
        <v>0</v>
      </c>
      <c r="BG202" s="246">
        <f>IF(N202="zákl. přenesená",J202,0)</f>
        <v>0</v>
      </c>
      <c r="BH202" s="246">
        <f>IF(N202="sníž. přenesená",J202,0)</f>
        <v>0</v>
      </c>
      <c r="BI202" s="246">
        <f>IF(N202="nulová",J202,0)</f>
        <v>0</v>
      </c>
      <c r="BJ202" s="16" t="s">
        <v>81</v>
      </c>
      <c r="BK202" s="246">
        <f>ROUND(I202*H202,2)</f>
        <v>0</v>
      </c>
      <c r="BL202" s="16" t="s">
        <v>132</v>
      </c>
      <c r="BM202" s="245" t="s">
        <v>305</v>
      </c>
    </row>
    <row r="203" s="2" customFormat="1">
      <c r="A203" s="37"/>
      <c r="B203" s="38"/>
      <c r="C203" s="39"/>
      <c r="D203" s="249" t="s">
        <v>181</v>
      </c>
      <c r="E203" s="39"/>
      <c r="F203" s="273" t="s">
        <v>306</v>
      </c>
      <c r="G203" s="39"/>
      <c r="H203" s="39"/>
      <c r="I203" s="143"/>
      <c r="J203" s="39"/>
      <c r="K203" s="39"/>
      <c r="L203" s="43"/>
      <c r="M203" s="274"/>
      <c r="N203" s="275"/>
      <c r="O203" s="90"/>
      <c r="P203" s="90"/>
      <c r="Q203" s="90"/>
      <c r="R203" s="90"/>
      <c r="S203" s="90"/>
      <c r="T203" s="91"/>
      <c r="U203" s="37"/>
      <c r="V203" s="37"/>
      <c r="W203" s="37"/>
      <c r="X203" s="37"/>
      <c r="Y203" s="37"/>
      <c r="Z203" s="37"/>
      <c r="AA203" s="37"/>
      <c r="AB203" s="37"/>
      <c r="AC203" s="37"/>
      <c r="AD203" s="37"/>
      <c r="AE203" s="37"/>
      <c r="AT203" s="16" t="s">
        <v>181</v>
      </c>
      <c r="AU203" s="16" t="s">
        <v>83</v>
      </c>
    </row>
    <row r="204" s="13" customFormat="1">
      <c r="A204" s="13"/>
      <c r="B204" s="247"/>
      <c r="C204" s="248"/>
      <c r="D204" s="249" t="s">
        <v>133</v>
      </c>
      <c r="E204" s="250" t="s">
        <v>1</v>
      </c>
      <c r="F204" s="251" t="s">
        <v>656</v>
      </c>
      <c r="G204" s="248"/>
      <c r="H204" s="252">
        <v>1127</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133</v>
      </c>
      <c r="AU204" s="258" t="s">
        <v>83</v>
      </c>
      <c r="AV204" s="13" t="s">
        <v>83</v>
      </c>
      <c r="AW204" s="13" t="s">
        <v>30</v>
      </c>
      <c r="AX204" s="13" t="s">
        <v>81</v>
      </c>
      <c r="AY204" s="258" t="s">
        <v>124</v>
      </c>
    </row>
    <row r="205" s="12" customFormat="1" ht="22.8" customHeight="1">
      <c r="A205" s="12"/>
      <c r="B205" s="218"/>
      <c r="C205" s="219"/>
      <c r="D205" s="220" t="s">
        <v>72</v>
      </c>
      <c r="E205" s="232" t="s">
        <v>132</v>
      </c>
      <c r="F205" s="232" t="s">
        <v>308</v>
      </c>
      <c r="G205" s="219"/>
      <c r="H205" s="219"/>
      <c r="I205" s="222"/>
      <c r="J205" s="233">
        <f>BK205</f>
        <v>0</v>
      </c>
      <c r="K205" s="219"/>
      <c r="L205" s="224"/>
      <c r="M205" s="225"/>
      <c r="N205" s="226"/>
      <c r="O205" s="226"/>
      <c r="P205" s="227">
        <f>SUM(P206:P208)</f>
        <v>0</v>
      </c>
      <c r="Q205" s="226"/>
      <c r="R205" s="227">
        <f>SUM(R206:R208)</f>
        <v>497.007</v>
      </c>
      <c r="S205" s="226"/>
      <c r="T205" s="228">
        <f>SUM(T206:T208)</f>
        <v>0</v>
      </c>
      <c r="U205" s="12"/>
      <c r="V205" s="12"/>
      <c r="W205" s="12"/>
      <c r="X205" s="12"/>
      <c r="Y205" s="12"/>
      <c r="Z205" s="12"/>
      <c r="AA205" s="12"/>
      <c r="AB205" s="12"/>
      <c r="AC205" s="12"/>
      <c r="AD205" s="12"/>
      <c r="AE205" s="12"/>
      <c r="AR205" s="229" t="s">
        <v>81</v>
      </c>
      <c r="AT205" s="230" t="s">
        <v>72</v>
      </c>
      <c r="AU205" s="230" t="s">
        <v>81</v>
      </c>
      <c r="AY205" s="229" t="s">
        <v>124</v>
      </c>
      <c r="BK205" s="231">
        <f>SUM(BK206:BK208)</f>
        <v>0</v>
      </c>
    </row>
    <row r="206" s="2" customFormat="1" ht="33" customHeight="1">
      <c r="A206" s="37"/>
      <c r="B206" s="38"/>
      <c r="C206" s="234" t="s">
        <v>164</v>
      </c>
      <c r="D206" s="234" t="s">
        <v>127</v>
      </c>
      <c r="E206" s="235" t="s">
        <v>309</v>
      </c>
      <c r="F206" s="236" t="s">
        <v>310</v>
      </c>
      <c r="G206" s="237" t="s">
        <v>205</v>
      </c>
      <c r="H206" s="238">
        <v>225.40000000000001</v>
      </c>
      <c r="I206" s="239"/>
      <c r="J206" s="240">
        <f>ROUND(I206*H206,2)</f>
        <v>0</v>
      </c>
      <c r="K206" s="236" t="s">
        <v>131</v>
      </c>
      <c r="L206" s="43"/>
      <c r="M206" s="241" t="s">
        <v>1</v>
      </c>
      <c r="N206" s="242" t="s">
        <v>38</v>
      </c>
      <c r="O206" s="90"/>
      <c r="P206" s="243">
        <f>O206*H206</f>
        <v>0</v>
      </c>
      <c r="Q206" s="243">
        <v>2.2050000000000001</v>
      </c>
      <c r="R206" s="243">
        <f>Q206*H206</f>
        <v>497.007</v>
      </c>
      <c r="S206" s="243">
        <v>0</v>
      </c>
      <c r="T206" s="244">
        <f>S206*H206</f>
        <v>0</v>
      </c>
      <c r="U206" s="37"/>
      <c r="V206" s="37"/>
      <c r="W206" s="37"/>
      <c r="X206" s="37"/>
      <c r="Y206" s="37"/>
      <c r="Z206" s="37"/>
      <c r="AA206" s="37"/>
      <c r="AB206" s="37"/>
      <c r="AC206" s="37"/>
      <c r="AD206" s="37"/>
      <c r="AE206" s="37"/>
      <c r="AR206" s="245" t="s">
        <v>132</v>
      </c>
      <c r="AT206" s="245" t="s">
        <v>127</v>
      </c>
      <c r="AU206" s="245" t="s">
        <v>83</v>
      </c>
      <c r="AY206" s="16" t="s">
        <v>124</v>
      </c>
      <c r="BE206" s="246">
        <f>IF(N206="základní",J206,0)</f>
        <v>0</v>
      </c>
      <c r="BF206" s="246">
        <f>IF(N206="snížená",J206,0)</f>
        <v>0</v>
      </c>
      <c r="BG206" s="246">
        <f>IF(N206="zákl. přenesená",J206,0)</f>
        <v>0</v>
      </c>
      <c r="BH206" s="246">
        <f>IF(N206="sníž. přenesená",J206,0)</f>
        <v>0</v>
      </c>
      <c r="BI206" s="246">
        <f>IF(N206="nulová",J206,0)</f>
        <v>0</v>
      </c>
      <c r="BJ206" s="16" t="s">
        <v>81</v>
      </c>
      <c r="BK206" s="246">
        <f>ROUND(I206*H206,2)</f>
        <v>0</v>
      </c>
      <c r="BL206" s="16" t="s">
        <v>132</v>
      </c>
      <c r="BM206" s="245" t="s">
        <v>311</v>
      </c>
    </row>
    <row r="207" s="2" customFormat="1">
      <c r="A207" s="37"/>
      <c r="B207" s="38"/>
      <c r="C207" s="39"/>
      <c r="D207" s="249" t="s">
        <v>181</v>
      </c>
      <c r="E207" s="39"/>
      <c r="F207" s="273" t="s">
        <v>312</v>
      </c>
      <c r="G207" s="39"/>
      <c r="H207" s="39"/>
      <c r="I207" s="143"/>
      <c r="J207" s="39"/>
      <c r="K207" s="39"/>
      <c r="L207" s="43"/>
      <c r="M207" s="274"/>
      <c r="N207" s="275"/>
      <c r="O207" s="90"/>
      <c r="P207" s="90"/>
      <c r="Q207" s="90"/>
      <c r="R207" s="90"/>
      <c r="S207" s="90"/>
      <c r="T207" s="91"/>
      <c r="U207" s="37"/>
      <c r="V207" s="37"/>
      <c r="W207" s="37"/>
      <c r="X207" s="37"/>
      <c r="Y207" s="37"/>
      <c r="Z207" s="37"/>
      <c r="AA207" s="37"/>
      <c r="AB207" s="37"/>
      <c r="AC207" s="37"/>
      <c r="AD207" s="37"/>
      <c r="AE207" s="37"/>
      <c r="AT207" s="16" t="s">
        <v>181</v>
      </c>
      <c r="AU207" s="16" t="s">
        <v>83</v>
      </c>
    </row>
    <row r="208" s="13" customFormat="1">
      <c r="A208" s="13"/>
      <c r="B208" s="247"/>
      <c r="C208" s="248"/>
      <c r="D208" s="249" t="s">
        <v>133</v>
      </c>
      <c r="E208" s="250" t="s">
        <v>1</v>
      </c>
      <c r="F208" s="251" t="s">
        <v>657</v>
      </c>
      <c r="G208" s="248"/>
      <c r="H208" s="252">
        <v>225.40000000000001</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133</v>
      </c>
      <c r="AU208" s="258" t="s">
        <v>83</v>
      </c>
      <c r="AV208" s="13" t="s">
        <v>83</v>
      </c>
      <c r="AW208" s="13" t="s">
        <v>30</v>
      </c>
      <c r="AX208" s="13" t="s">
        <v>81</v>
      </c>
      <c r="AY208" s="258" t="s">
        <v>124</v>
      </c>
    </row>
    <row r="209" s="12" customFormat="1" ht="22.8" customHeight="1">
      <c r="A209" s="12"/>
      <c r="B209" s="218"/>
      <c r="C209" s="219"/>
      <c r="D209" s="220" t="s">
        <v>72</v>
      </c>
      <c r="E209" s="232" t="s">
        <v>149</v>
      </c>
      <c r="F209" s="232" t="s">
        <v>314</v>
      </c>
      <c r="G209" s="219"/>
      <c r="H209" s="219"/>
      <c r="I209" s="222"/>
      <c r="J209" s="233">
        <f>BK209</f>
        <v>0</v>
      </c>
      <c r="K209" s="219"/>
      <c r="L209" s="224"/>
      <c r="M209" s="225"/>
      <c r="N209" s="226"/>
      <c r="O209" s="226"/>
      <c r="P209" s="227">
        <f>SUM(P210:P253)</f>
        <v>0</v>
      </c>
      <c r="Q209" s="226"/>
      <c r="R209" s="227">
        <f>SUM(R210:R253)</f>
        <v>7436.0018359999995</v>
      </c>
      <c r="S209" s="226"/>
      <c r="T209" s="228">
        <f>SUM(T210:T253)</f>
        <v>0</v>
      </c>
      <c r="U209" s="12"/>
      <c r="V209" s="12"/>
      <c r="W209" s="12"/>
      <c r="X209" s="12"/>
      <c r="Y209" s="12"/>
      <c r="Z209" s="12"/>
      <c r="AA209" s="12"/>
      <c r="AB209" s="12"/>
      <c r="AC209" s="12"/>
      <c r="AD209" s="12"/>
      <c r="AE209" s="12"/>
      <c r="AR209" s="229" t="s">
        <v>81</v>
      </c>
      <c r="AT209" s="230" t="s">
        <v>72</v>
      </c>
      <c r="AU209" s="230" t="s">
        <v>81</v>
      </c>
      <c r="AY209" s="229" t="s">
        <v>124</v>
      </c>
      <c r="BK209" s="231">
        <f>SUM(BK210:BK253)</f>
        <v>0</v>
      </c>
    </row>
    <row r="210" s="2" customFormat="1" ht="21.75" customHeight="1">
      <c r="A210" s="37"/>
      <c r="B210" s="38"/>
      <c r="C210" s="234" t="s">
        <v>315</v>
      </c>
      <c r="D210" s="234" t="s">
        <v>127</v>
      </c>
      <c r="E210" s="235" t="s">
        <v>316</v>
      </c>
      <c r="F210" s="236" t="s">
        <v>317</v>
      </c>
      <c r="G210" s="237" t="s">
        <v>189</v>
      </c>
      <c r="H210" s="238">
        <v>6874.8999999999996</v>
      </c>
      <c r="I210" s="239"/>
      <c r="J210" s="240">
        <f>ROUND(I210*H210,2)</f>
        <v>0</v>
      </c>
      <c r="K210" s="236" t="s">
        <v>131</v>
      </c>
      <c r="L210" s="43"/>
      <c r="M210" s="241" t="s">
        <v>1</v>
      </c>
      <c r="N210" s="242" t="s">
        <v>38</v>
      </c>
      <c r="O210" s="90"/>
      <c r="P210" s="243">
        <f>O210*H210</f>
        <v>0</v>
      </c>
      <c r="Q210" s="243">
        <v>0.34499999999999997</v>
      </c>
      <c r="R210" s="243">
        <f>Q210*H210</f>
        <v>2371.8404999999998</v>
      </c>
      <c r="S210" s="243">
        <v>0</v>
      </c>
      <c r="T210" s="244">
        <f>S210*H210</f>
        <v>0</v>
      </c>
      <c r="U210" s="37"/>
      <c r="V210" s="37"/>
      <c r="W210" s="37"/>
      <c r="X210" s="37"/>
      <c r="Y210" s="37"/>
      <c r="Z210" s="37"/>
      <c r="AA210" s="37"/>
      <c r="AB210" s="37"/>
      <c r="AC210" s="37"/>
      <c r="AD210" s="37"/>
      <c r="AE210" s="37"/>
      <c r="AR210" s="245" t="s">
        <v>132</v>
      </c>
      <c r="AT210" s="245" t="s">
        <v>127</v>
      </c>
      <c r="AU210" s="245" t="s">
        <v>83</v>
      </c>
      <c r="AY210" s="16" t="s">
        <v>124</v>
      </c>
      <c r="BE210" s="246">
        <f>IF(N210="základní",J210,0)</f>
        <v>0</v>
      </c>
      <c r="BF210" s="246">
        <f>IF(N210="snížená",J210,0)</f>
        <v>0</v>
      </c>
      <c r="BG210" s="246">
        <f>IF(N210="zákl. přenesená",J210,0)</f>
        <v>0</v>
      </c>
      <c r="BH210" s="246">
        <f>IF(N210="sníž. přenesená",J210,0)</f>
        <v>0</v>
      </c>
      <c r="BI210" s="246">
        <f>IF(N210="nulová",J210,0)</f>
        <v>0</v>
      </c>
      <c r="BJ210" s="16" t="s">
        <v>81</v>
      </c>
      <c r="BK210" s="246">
        <f>ROUND(I210*H210,2)</f>
        <v>0</v>
      </c>
      <c r="BL210" s="16" t="s">
        <v>132</v>
      </c>
      <c r="BM210" s="245" t="s">
        <v>318</v>
      </c>
    </row>
    <row r="211" s="13" customFormat="1">
      <c r="A211" s="13"/>
      <c r="B211" s="247"/>
      <c r="C211" s="248"/>
      <c r="D211" s="249" t="s">
        <v>133</v>
      </c>
      <c r="E211" s="250" t="s">
        <v>1</v>
      </c>
      <c r="F211" s="251" t="s">
        <v>646</v>
      </c>
      <c r="G211" s="248"/>
      <c r="H211" s="252">
        <v>5657</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133</v>
      </c>
      <c r="AU211" s="258" t="s">
        <v>83</v>
      </c>
      <c r="AV211" s="13" t="s">
        <v>83</v>
      </c>
      <c r="AW211" s="13" t="s">
        <v>30</v>
      </c>
      <c r="AX211" s="13" t="s">
        <v>73</v>
      </c>
      <c r="AY211" s="258" t="s">
        <v>124</v>
      </c>
    </row>
    <row r="212" s="13" customFormat="1">
      <c r="A212" s="13"/>
      <c r="B212" s="247"/>
      <c r="C212" s="248"/>
      <c r="D212" s="249" t="s">
        <v>133</v>
      </c>
      <c r="E212" s="250" t="s">
        <v>1</v>
      </c>
      <c r="F212" s="251" t="s">
        <v>647</v>
      </c>
      <c r="G212" s="248"/>
      <c r="H212" s="252">
        <v>80</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133</v>
      </c>
      <c r="AU212" s="258" t="s">
        <v>83</v>
      </c>
      <c r="AV212" s="13" t="s">
        <v>83</v>
      </c>
      <c r="AW212" s="13" t="s">
        <v>30</v>
      </c>
      <c r="AX212" s="13" t="s">
        <v>73</v>
      </c>
      <c r="AY212" s="258" t="s">
        <v>124</v>
      </c>
    </row>
    <row r="213" s="13" customFormat="1">
      <c r="A213" s="13"/>
      <c r="B213" s="247"/>
      <c r="C213" s="248"/>
      <c r="D213" s="249" t="s">
        <v>133</v>
      </c>
      <c r="E213" s="250" t="s">
        <v>1</v>
      </c>
      <c r="F213" s="251" t="s">
        <v>648</v>
      </c>
      <c r="G213" s="248"/>
      <c r="H213" s="252">
        <v>152</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133</v>
      </c>
      <c r="AU213" s="258" t="s">
        <v>83</v>
      </c>
      <c r="AV213" s="13" t="s">
        <v>83</v>
      </c>
      <c r="AW213" s="13" t="s">
        <v>30</v>
      </c>
      <c r="AX213" s="13" t="s">
        <v>73</v>
      </c>
      <c r="AY213" s="258" t="s">
        <v>124</v>
      </c>
    </row>
    <row r="214" s="13" customFormat="1">
      <c r="A214" s="13"/>
      <c r="B214" s="247"/>
      <c r="C214" s="248"/>
      <c r="D214" s="249" t="s">
        <v>133</v>
      </c>
      <c r="E214" s="250" t="s">
        <v>1</v>
      </c>
      <c r="F214" s="251" t="s">
        <v>649</v>
      </c>
      <c r="G214" s="248"/>
      <c r="H214" s="252">
        <v>40</v>
      </c>
      <c r="I214" s="253"/>
      <c r="J214" s="248"/>
      <c r="K214" s="248"/>
      <c r="L214" s="254"/>
      <c r="M214" s="255"/>
      <c r="N214" s="256"/>
      <c r="O214" s="256"/>
      <c r="P214" s="256"/>
      <c r="Q214" s="256"/>
      <c r="R214" s="256"/>
      <c r="S214" s="256"/>
      <c r="T214" s="257"/>
      <c r="U214" s="13"/>
      <c r="V214" s="13"/>
      <c r="W214" s="13"/>
      <c r="X214" s="13"/>
      <c r="Y214" s="13"/>
      <c r="Z214" s="13"/>
      <c r="AA214" s="13"/>
      <c r="AB214" s="13"/>
      <c r="AC214" s="13"/>
      <c r="AD214" s="13"/>
      <c r="AE214" s="13"/>
      <c r="AT214" s="258" t="s">
        <v>133</v>
      </c>
      <c r="AU214" s="258" t="s">
        <v>83</v>
      </c>
      <c r="AV214" s="13" t="s">
        <v>83</v>
      </c>
      <c r="AW214" s="13" t="s">
        <v>30</v>
      </c>
      <c r="AX214" s="13" t="s">
        <v>73</v>
      </c>
      <c r="AY214" s="258" t="s">
        <v>124</v>
      </c>
    </row>
    <row r="215" s="13" customFormat="1">
      <c r="A215" s="13"/>
      <c r="B215" s="247"/>
      <c r="C215" s="248"/>
      <c r="D215" s="249" t="s">
        <v>133</v>
      </c>
      <c r="E215" s="250" t="s">
        <v>1</v>
      </c>
      <c r="F215" s="251" t="s">
        <v>650</v>
      </c>
      <c r="G215" s="248"/>
      <c r="H215" s="252">
        <v>29</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133</v>
      </c>
      <c r="AU215" s="258" t="s">
        <v>83</v>
      </c>
      <c r="AV215" s="13" t="s">
        <v>83</v>
      </c>
      <c r="AW215" s="13" t="s">
        <v>30</v>
      </c>
      <c r="AX215" s="13" t="s">
        <v>73</v>
      </c>
      <c r="AY215" s="258" t="s">
        <v>124</v>
      </c>
    </row>
    <row r="216" s="13" customFormat="1">
      <c r="A216" s="13"/>
      <c r="B216" s="247"/>
      <c r="C216" s="248"/>
      <c r="D216" s="249" t="s">
        <v>133</v>
      </c>
      <c r="E216" s="250" t="s">
        <v>1</v>
      </c>
      <c r="F216" s="251" t="s">
        <v>651</v>
      </c>
      <c r="G216" s="248"/>
      <c r="H216" s="252">
        <v>916.89999999999998</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133</v>
      </c>
      <c r="AU216" s="258" t="s">
        <v>83</v>
      </c>
      <c r="AV216" s="13" t="s">
        <v>83</v>
      </c>
      <c r="AW216" s="13" t="s">
        <v>30</v>
      </c>
      <c r="AX216" s="13" t="s">
        <v>73</v>
      </c>
      <c r="AY216" s="258" t="s">
        <v>124</v>
      </c>
    </row>
    <row r="217" s="14" customFormat="1">
      <c r="A217" s="14"/>
      <c r="B217" s="259"/>
      <c r="C217" s="260"/>
      <c r="D217" s="249" t="s">
        <v>133</v>
      </c>
      <c r="E217" s="261" t="s">
        <v>1</v>
      </c>
      <c r="F217" s="262" t="s">
        <v>135</v>
      </c>
      <c r="G217" s="260"/>
      <c r="H217" s="263">
        <v>6874.8999999999996</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133</v>
      </c>
      <c r="AU217" s="269" t="s">
        <v>83</v>
      </c>
      <c r="AV217" s="14" t="s">
        <v>132</v>
      </c>
      <c r="AW217" s="14" t="s">
        <v>30</v>
      </c>
      <c r="AX217" s="14" t="s">
        <v>81</v>
      </c>
      <c r="AY217" s="269" t="s">
        <v>124</v>
      </c>
    </row>
    <row r="218" s="2" customFormat="1" ht="33" customHeight="1">
      <c r="A218" s="37"/>
      <c r="B218" s="38"/>
      <c r="C218" s="234" t="s">
        <v>319</v>
      </c>
      <c r="D218" s="234" t="s">
        <v>127</v>
      </c>
      <c r="E218" s="235" t="s">
        <v>320</v>
      </c>
      <c r="F218" s="236" t="s">
        <v>321</v>
      </c>
      <c r="G218" s="237" t="s">
        <v>189</v>
      </c>
      <c r="H218" s="238">
        <v>916.89999999999998</v>
      </c>
      <c r="I218" s="239"/>
      <c r="J218" s="240">
        <f>ROUND(I218*H218,2)</f>
        <v>0</v>
      </c>
      <c r="K218" s="236" t="s">
        <v>131</v>
      </c>
      <c r="L218" s="43"/>
      <c r="M218" s="241" t="s">
        <v>1</v>
      </c>
      <c r="N218" s="242" t="s">
        <v>38</v>
      </c>
      <c r="O218" s="90"/>
      <c r="P218" s="243">
        <f>O218*H218</f>
        <v>0</v>
      </c>
      <c r="Q218" s="243">
        <v>0.24793999999999999</v>
      </c>
      <c r="R218" s="243">
        <f>Q218*H218</f>
        <v>227.336186</v>
      </c>
      <c r="S218" s="243">
        <v>0</v>
      </c>
      <c r="T218" s="244">
        <f>S218*H218</f>
        <v>0</v>
      </c>
      <c r="U218" s="37"/>
      <c r="V218" s="37"/>
      <c r="W218" s="37"/>
      <c r="X218" s="37"/>
      <c r="Y218" s="37"/>
      <c r="Z218" s="37"/>
      <c r="AA218" s="37"/>
      <c r="AB218" s="37"/>
      <c r="AC218" s="37"/>
      <c r="AD218" s="37"/>
      <c r="AE218" s="37"/>
      <c r="AR218" s="245" t="s">
        <v>132</v>
      </c>
      <c r="AT218" s="245" t="s">
        <v>127</v>
      </c>
      <c r="AU218" s="245" t="s">
        <v>83</v>
      </c>
      <c r="AY218" s="16" t="s">
        <v>124</v>
      </c>
      <c r="BE218" s="246">
        <f>IF(N218="základní",J218,0)</f>
        <v>0</v>
      </c>
      <c r="BF218" s="246">
        <f>IF(N218="snížená",J218,0)</f>
        <v>0</v>
      </c>
      <c r="BG218" s="246">
        <f>IF(N218="zákl. přenesená",J218,0)</f>
        <v>0</v>
      </c>
      <c r="BH218" s="246">
        <f>IF(N218="sníž. přenesená",J218,0)</f>
        <v>0</v>
      </c>
      <c r="BI218" s="246">
        <f>IF(N218="nulová",J218,0)</f>
        <v>0</v>
      </c>
      <c r="BJ218" s="16" t="s">
        <v>81</v>
      </c>
      <c r="BK218" s="246">
        <f>ROUND(I218*H218,2)</f>
        <v>0</v>
      </c>
      <c r="BL218" s="16" t="s">
        <v>132</v>
      </c>
      <c r="BM218" s="245" t="s">
        <v>322</v>
      </c>
    </row>
    <row r="219" s="2" customFormat="1">
      <c r="A219" s="37"/>
      <c r="B219" s="38"/>
      <c r="C219" s="39"/>
      <c r="D219" s="249" t="s">
        <v>181</v>
      </c>
      <c r="E219" s="39"/>
      <c r="F219" s="273" t="s">
        <v>323</v>
      </c>
      <c r="G219" s="39"/>
      <c r="H219" s="39"/>
      <c r="I219" s="143"/>
      <c r="J219" s="39"/>
      <c r="K219" s="39"/>
      <c r="L219" s="43"/>
      <c r="M219" s="274"/>
      <c r="N219" s="275"/>
      <c r="O219" s="90"/>
      <c r="P219" s="90"/>
      <c r="Q219" s="90"/>
      <c r="R219" s="90"/>
      <c r="S219" s="90"/>
      <c r="T219" s="91"/>
      <c r="U219" s="37"/>
      <c r="V219" s="37"/>
      <c r="W219" s="37"/>
      <c r="X219" s="37"/>
      <c r="Y219" s="37"/>
      <c r="Z219" s="37"/>
      <c r="AA219" s="37"/>
      <c r="AB219" s="37"/>
      <c r="AC219" s="37"/>
      <c r="AD219" s="37"/>
      <c r="AE219" s="37"/>
      <c r="AT219" s="16" t="s">
        <v>181</v>
      </c>
      <c r="AU219" s="16" t="s">
        <v>83</v>
      </c>
    </row>
    <row r="220" s="13" customFormat="1">
      <c r="A220" s="13"/>
      <c r="B220" s="247"/>
      <c r="C220" s="248"/>
      <c r="D220" s="249" t="s">
        <v>133</v>
      </c>
      <c r="E220" s="250" t="s">
        <v>1</v>
      </c>
      <c r="F220" s="251" t="s">
        <v>651</v>
      </c>
      <c r="G220" s="248"/>
      <c r="H220" s="252">
        <v>916.89999999999998</v>
      </c>
      <c r="I220" s="253"/>
      <c r="J220" s="248"/>
      <c r="K220" s="248"/>
      <c r="L220" s="254"/>
      <c r="M220" s="255"/>
      <c r="N220" s="256"/>
      <c r="O220" s="256"/>
      <c r="P220" s="256"/>
      <c r="Q220" s="256"/>
      <c r="R220" s="256"/>
      <c r="S220" s="256"/>
      <c r="T220" s="257"/>
      <c r="U220" s="13"/>
      <c r="V220" s="13"/>
      <c r="W220" s="13"/>
      <c r="X220" s="13"/>
      <c r="Y220" s="13"/>
      <c r="Z220" s="13"/>
      <c r="AA220" s="13"/>
      <c r="AB220" s="13"/>
      <c r="AC220" s="13"/>
      <c r="AD220" s="13"/>
      <c r="AE220" s="13"/>
      <c r="AT220" s="258" t="s">
        <v>133</v>
      </c>
      <c r="AU220" s="258" t="s">
        <v>83</v>
      </c>
      <c r="AV220" s="13" t="s">
        <v>83</v>
      </c>
      <c r="AW220" s="13" t="s">
        <v>30</v>
      </c>
      <c r="AX220" s="13" t="s">
        <v>81</v>
      </c>
      <c r="AY220" s="258" t="s">
        <v>124</v>
      </c>
    </row>
    <row r="221" s="2" customFormat="1" ht="33" customHeight="1">
      <c r="A221" s="37"/>
      <c r="B221" s="38"/>
      <c r="C221" s="234" t="s">
        <v>324</v>
      </c>
      <c r="D221" s="234" t="s">
        <v>127</v>
      </c>
      <c r="E221" s="235" t="s">
        <v>552</v>
      </c>
      <c r="F221" s="236" t="s">
        <v>553</v>
      </c>
      <c r="G221" s="237" t="s">
        <v>189</v>
      </c>
      <c r="H221" s="238">
        <v>80</v>
      </c>
      <c r="I221" s="239"/>
      <c r="J221" s="240">
        <f>ROUND(I221*H221,2)</f>
        <v>0</v>
      </c>
      <c r="K221" s="236" t="s">
        <v>131</v>
      </c>
      <c r="L221" s="43"/>
      <c r="M221" s="241" t="s">
        <v>1</v>
      </c>
      <c r="N221" s="242" t="s">
        <v>38</v>
      </c>
      <c r="O221" s="90"/>
      <c r="P221" s="243">
        <f>O221*H221</f>
        <v>0</v>
      </c>
      <c r="Q221" s="243">
        <v>0.37190000000000001</v>
      </c>
      <c r="R221" s="243">
        <f>Q221*H221</f>
        <v>29.752000000000002</v>
      </c>
      <c r="S221" s="243">
        <v>0</v>
      </c>
      <c r="T221" s="244">
        <f>S221*H221</f>
        <v>0</v>
      </c>
      <c r="U221" s="37"/>
      <c r="V221" s="37"/>
      <c r="W221" s="37"/>
      <c r="X221" s="37"/>
      <c r="Y221" s="37"/>
      <c r="Z221" s="37"/>
      <c r="AA221" s="37"/>
      <c r="AB221" s="37"/>
      <c r="AC221" s="37"/>
      <c r="AD221" s="37"/>
      <c r="AE221" s="37"/>
      <c r="AR221" s="245" t="s">
        <v>132</v>
      </c>
      <c r="AT221" s="245" t="s">
        <v>127</v>
      </c>
      <c r="AU221" s="245" t="s">
        <v>83</v>
      </c>
      <c r="AY221" s="16" t="s">
        <v>124</v>
      </c>
      <c r="BE221" s="246">
        <f>IF(N221="základní",J221,0)</f>
        <v>0</v>
      </c>
      <c r="BF221" s="246">
        <f>IF(N221="snížená",J221,0)</f>
        <v>0</v>
      </c>
      <c r="BG221" s="246">
        <f>IF(N221="zákl. přenesená",J221,0)</f>
        <v>0</v>
      </c>
      <c r="BH221" s="246">
        <f>IF(N221="sníž. přenesená",J221,0)</f>
        <v>0</v>
      </c>
      <c r="BI221" s="246">
        <f>IF(N221="nulová",J221,0)</f>
        <v>0</v>
      </c>
      <c r="BJ221" s="16" t="s">
        <v>81</v>
      </c>
      <c r="BK221" s="246">
        <f>ROUND(I221*H221,2)</f>
        <v>0</v>
      </c>
      <c r="BL221" s="16" t="s">
        <v>132</v>
      </c>
      <c r="BM221" s="245" t="s">
        <v>658</v>
      </c>
    </row>
    <row r="222" s="2" customFormat="1">
      <c r="A222" s="37"/>
      <c r="B222" s="38"/>
      <c r="C222" s="39"/>
      <c r="D222" s="249" t="s">
        <v>181</v>
      </c>
      <c r="E222" s="39"/>
      <c r="F222" s="273" t="s">
        <v>323</v>
      </c>
      <c r="G222" s="39"/>
      <c r="H222" s="39"/>
      <c r="I222" s="143"/>
      <c r="J222" s="39"/>
      <c r="K222" s="39"/>
      <c r="L222" s="43"/>
      <c r="M222" s="274"/>
      <c r="N222" s="275"/>
      <c r="O222" s="90"/>
      <c r="P222" s="90"/>
      <c r="Q222" s="90"/>
      <c r="R222" s="90"/>
      <c r="S222" s="90"/>
      <c r="T222" s="91"/>
      <c r="U222" s="37"/>
      <c r="V222" s="37"/>
      <c r="W222" s="37"/>
      <c r="X222" s="37"/>
      <c r="Y222" s="37"/>
      <c r="Z222" s="37"/>
      <c r="AA222" s="37"/>
      <c r="AB222" s="37"/>
      <c r="AC222" s="37"/>
      <c r="AD222" s="37"/>
      <c r="AE222" s="37"/>
      <c r="AT222" s="16" t="s">
        <v>181</v>
      </c>
      <c r="AU222" s="16" t="s">
        <v>83</v>
      </c>
    </row>
    <row r="223" s="13" customFormat="1">
      <c r="A223" s="13"/>
      <c r="B223" s="247"/>
      <c r="C223" s="248"/>
      <c r="D223" s="249" t="s">
        <v>133</v>
      </c>
      <c r="E223" s="250" t="s">
        <v>1</v>
      </c>
      <c r="F223" s="251" t="s">
        <v>647</v>
      </c>
      <c r="G223" s="248"/>
      <c r="H223" s="252">
        <v>80</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133</v>
      </c>
      <c r="AU223" s="258" t="s">
        <v>83</v>
      </c>
      <c r="AV223" s="13" t="s">
        <v>83</v>
      </c>
      <c r="AW223" s="13" t="s">
        <v>30</v>
      </c>
      <c r="AX223" s="13" t="s">
        <v>81</v>
      </c>
      <c r="AY223" s="258" t="s">
        <v>124</v>
      </c>
    </row>
    <row r="224" s="2" customFormat="1" ht="33" customHeight="1">
      <c r="A224" s="37"/>
      <c r="B224" s="38"/>
      <c r="C224" s="234" t="s">
        <v>328</v>
      </c>
      <c r="D224" s="234" t="s">
        <v>127</v>
      </c>
      <c r="E224" s="235" t="s">
        <v>325</v>
      </c>
      <c r="F224" s="236" t="s">
        <v>326</v>
      </c>
      <c r="G224" s="237" t="s">
        <v>189</v>
      </c>
      <c r="H224" s="238">
        <v>5878</v>
      </c>
      <c r="I224" s="239"/>
      <c r="J224" s="240">
        <f>ROUND(I224*H224,2)</f>
        <v>0</v>
      </c>
      <c r="K224" s="236" t="s">
        <v>131</v>
      </c>
      <c r="L224" s="43"/>
      <c r="M224" s="241" t="s">
        <v>1</v>
      </c>
      <c r="N224" s="242" t="s">
        <v>38</v>
      </c>
      <c r="O224" s="90"/>
      <c r="P224" s="243">
        <f>O224*H224</f>
        <v>0</v>
      </c>
      <c r="Q224" s="243">
        <v>0.42148999999999998</v>
      </c>
      <c r="R224" s="243">
        <f>Q224*H224</f>
        <v>2477.5182199999999</v>
      </c>
      <c r="S224" s="243">
        <v>0</v>
      </c>
      <c r="T224" s="244">
        <f>S224*H224</f>
        <v>0</v>
      </c>
      <c r="U224" s="37"/>
      <c r="V224" s="37"/>
      <c r="W224" s="37"/>
      <c r="X224" s="37"/>
      <c r="Y224" s="37"/>
      <c r="Z224" s="37"/>
      <c r="AA224" s="37"/>
      <c r="AB224" s="37"/>
      <c r="AC224" s="37"/>
      <c r="AD224" s="37"/>
      <c r="AE224" s="37"/>
      <c r="AR224" s="245" t="s">
        <v>132</v>
      </c>
      <c r="AT224" s="245" t="s">
        <v>127</v>
      </c>
      <c r="AU224" s="245" t="s">
        <v>83</v>
      </c>
      <c r="AY224" s="16" t="s">
        <v>124</v>
      </c>
      <c r="BE224" s="246">
        <f>IF(N224="základní",J224,0)</f>
        <v>0</v>
      </c>
      <c r="BF224" s="246">
        <f>IF(N224="snížená",J224,0)</f>
        <v>0</v>
      </c>
      <c r="BG224" s="246">
        <f>IF(N224="zákl. přenesená",J224,0)</f>
        <v>0</v>
      </c>
      <c r="BH224" s="246">
        <f>IF(N224="sníž. přenesená",J224,0)</f>
        <v>0</v>
      </c>
      <c r="BI224" s="246">
        <f>IF(N224="nulová",J224,0)</f>
        <v>0</v>
      </c>
      <c r="BJ224" s="16" t="s">
        <v>81</v>
      </c>
      <c r="BK224" s="246">
        <f>ROUND(I224*H224,2)</f>
        <v>0</v>
      </c>
      <c r="BL224" s="16" t="s">
        <v>132</v>
      </c>
      <c r="BM224" s="245" t="s">
        <v>327</v>
      </c>
    </row>
    <row r="225" s="2" customFormat="1">
      <c r="A225" s="37"/>
      <c r="B225" s="38"/>
      <c r="C225" s="39"/>
      <c r="D225" s="249" t="s">
        <v>181</v>
      </c>
      <c r="E225" s="39"/>
      <c r="F225" s="273" t="s">
        <v>323</v>
      </c>
      <c r="G225" s="39"/>
      <c r="H225" s="39"/>
      <c r="I225" s="143"/>
      <c r="J225" s="39"/>
      <c r="K225" s="39"/>
      <c r="L225" s="43"/>
      <c r="M225" s="274"/>
      <c r="N225" s="275"/>
      <c r="O225" s="90"/>
      <c r="P225" s="90"/>
      <c r="Q225" s="90"/>
      <c r="R225" s="90"/>
      <c r="S225" s="90"/>
      <c r="T225" s="91"/>
      <c r="U225" s="37"/>
      <c r="V225" s="37"/>
      <c r="W225" s="37"/>
      <c r="X225" s="37"/>
      <c r="Y225" s="37"/>
      <c r="Z225" s="37"/>
      <c r="AA225" s="37"/>
      <c r="AB225" s="37"/>
      <c r="AC225" s="37"/>
      <c r="AD225" s="37"/>
      <c r="AE225" s="37"/>
      <c r="AT225" s="16" t="s">
        <v>181</v>
      </c>
      <c r="AU225" s="16" t="s">
        <v>83</v>
      </c>
    </row>
    <row r="226" s="13" customFormat="1">
      <c r="A226" s="13"/>
      <c r="B226" s="247"/>
      <c r="C226" s="248"/>
      <c r="D226" s="249" t="s">
        <v>133</v>
      </c>
      <c r="E226" s="250" t="s">
        <v>1</v>
      </c>
      <c r="F226" s="251" t="s">
        <v>646</v>
      </c>
      <c r="G226" s="248"/>
      <c r="H226" s="252">
        <v>5657</v>
      </c>
      <c r="I226" s="253"/>
      <c r="J226" s="248"/>
      <c r="K226" s="248"/>
      <c r="L226" s="254"/>
      <c r="M226" s="255"/>
      <c r="N226" s="256"/>
      <c r="O226" s="256"/>
      <c r="P226" s="256"/>
      <c r="Q226" s="256"/>
      <c r="R226" s="256"/>
      <c r="S226" s="256"/>
      <c r="T226" s="257"/>
      <c r="U226" s="13"/>
      <c r="V226" s="13"/>
      <c r="W226" s="13"/>
      <c r="X226" s="13"/>
      <c r="Y226" s="13"/>
      <c r="Z226" s="13"/>
      <c r="AA226" s="13"/>
      <c r="AB226" s="13"/>
      <c r="AC226" s="13"/>
      <c r="AD226" s="13"/>
      <c r="AE226" s="13"/>
      <c r="AT226" s="258" t="s">
        <v>133</v>
      </c>
      <c r="AU226" s="258" t="s">
        <v>83</v>
      </c>
      <c r="AV226" s="13" t="s">
        <v>83</v>
      </c>
      <c r="AW226" s="13" t="s">
        <v>30</v>
      </c>
      <c r="AX226" s="13" t="s">
        <v>73</v>
      </c>
      <c r="AY226" s="258" t="s">
        <v>124</v>
      </c>
    </row>
    <row r="227" s="13" customFormat="1">
      <c r="A227" s="13"/>
      <c r="B227" s="247"/>
      <c r="C227" s="248"/>
      <c r="D227" s="249" t="s">
        <v>133</v>
      </c>
      <c r="E227" s="250" t="s">
        <v>1</v>
      </c>
      <c r="F227" s="251" t="s">
        <v>648</v>
      </c>
      <c r="G227" s="248"/>
      <c r="H227" s="252">
        <v>152</v>
      </c>
      <c r="I227" s="253"/>
      <c r="J227" s="248"/>
      <c r="K227" s="248"/>
      <c r="L227" s="254"/>
      <c r="M227" s="255"/>
      <c r="N227" s="256"/>
      <c r="O227" s="256"/>
      <c r="P227" s="256"/>
      <c r="Q227" s="256"/>
      <c r="R227" s="256"/>
      <c r="S227" s="256"/>
      <c r="T227" s="257"/>
      <c r="U227" s="13"/>
      <c r="V227" s="13"/>
      <c r="W227" s="13"/>
      <c r="X227" s="13"/>
      <c r="Y227" s="13"/>
      <c r="Z227" s="13"/>
      <c r="AA227" s="13"/>
      <c r="AB227" s="13"/>
      <c r="AC227" s="13"/>
      <c r="AD227" s="13"/>
      <c r="AE227" s="13"/>
      <c r="AT227" s="258" t="s">
        <v>133</v>
      </c>
      <c r="AU227" s="258" t="s">
        <v>83</v>
      </c>
      <c r="AV227" s="13" t="s">
        <v>83</v>
      </c>
      <c r="AW227" s="13" t="s">
        <v>30</v>
      </c>
      <c r="AX227" s="13" t="s">
        <v>73</v>
      </c>
      <c r="AY227" s="258" t="s">
        <v>124</v>
      </c>
    </row>
    <row r="228" s="13" customFormat="1">
      <c r="A228" s="13"/>
      <c r="B228" s="247"/>
      <c r="C228" s="248"/>
      <c r="D228" s="249" t="s">
        <v>133</v>
      </c>
      <c r="E228" s="250" t="s">
        <v>1</v>
      </c>
      <c r="F228" s="251" t="s">
        <v>649</v>
      </c>
      <c r="G228" s="248"/>
      <c r="H228" s="252">
        <v>40</v>
      </c>
      <c r="I228" s="253"/>
      <c r="J228" s="248"/>
      <c r="K228" s="248"/>
      <c r="L228" s="254"/>
      <c r="M228" s="255"/>
      <c r="N228" s="256"/>
      <c r="O228" s="256"/>
      <c r="P228" s="256"/>
      <c r="Q228" s="256"/>
      <c r="R228" s="256"/>
      <c r="S228" s="256"/>
      <c r="T228" s="257"/>
      <c r="U228" s="13"/>
      <c r="V228" s="13"/>
      <c r="W228" s="13"/>
      <c r="X228" s="13"/>
      <c r="Y228" s="13"/>
      <c r="Z228" s="13"/>
      <c r="AA228" s="13"/>
      <c r="AB228" s="13"/>
      <c r="AC228" s="13"/>
      <c r="AD228" s="13"/>
      <c r="AE228" s="13"/>
      <c r="AT228" s="258" t="s">
        <v>133</v>
      </c>
      <c r="AU228" s="258" t="s">
        <v>83</v>
      </c>
      <c r="AV228" s="13" t="s">
        <v>83</v>
      </c>
      <c r="AW228" s="13" t="s">
        <v>30</v>
      </c>
      <c r="AX228" s="13" t="s">
        <v>73</v>
      </c>
      <c r="AY228" s="258" t="s">
        <v>124</v>
      </c>
    </row>
    <row r="229" s="13" customFormat="1">
      <c r="A229" s="13"/>
      <c r="B229" s="247"/>
      <c r="C229" s="248"/>
      <c r="D229" s="249" t="s">
        <v>133</v>
      </c>
      <c r="E229" s="250" t="s">
        <v>1</v>
      </c>
      <c r="F229" s="251" t="s">
        <v>650</v>
      </c>
      <c r="G229" s="248"/>
      <c r="H229" s="252">
        <v>29</v>
      </c>
      <c r="I229" s="253"/>
      <c r="J229" s="248"/>
      <c r="K229" s="248"/>
      <c r="L229" s="254"/>
      <c r="M229" s="255"/>
      <c r="N229" s="256"/>
      <c r="O229" s="256"/>
      <c r="P229" s="256"/>
      <c r="Q229" s="256"/>
      <c r="R229" s="256"/>
      <c r="S229" s="256"/>
      <c r="T229" s="257"/>
      <c r="U229" s="13"/>
      <c r="V229" s="13"/>
      <c r="W229" s="13"/>
      <c r="X229" s="13"/>
      <c r="Y229" s="13"/>
      <c r="Z229" s="13"/>
      <c r="AA229" s="13"/>
      <c r="AB229" s="13"/>
      <c r="AC229" s="13"/>
      <c r="AD229" s="13"/>
      <c r="AE229" s="13"/>
      <c r="AT229" s="258" t="s">
        <v>133</v>
      </c>
      <c r="AU229" s="258" t="s">
        <v>83</v>
      </c>
      <c r="AV229" s="13" t="s">
        <v>83</v>
      </c>
      <c r="AW229" s="13" t="s">
        <v>30</v>
      </c>
      <c r="AX229" s="13" t="s">
        <v>73</v>
      </c>
      <c r="AY229" s="258" t="s">
        <v>124</v>
      </c>
    </row>
    <row r="230" s="14" customFormat="1">
      <c r="A230" s="14"/>
      <c r="B230" s="259"/>
      <c r="C230" s="260"/>
      <c r="D230" s="249" t="s">
        <v>133</v>
      </c>
      <c r="E230" s="261" t="s">
        <v>1</v>
      </c>
      <c r="F230" s="262" t="s">
        <v>135</v>
      </c>
      <c r="G230" s="260"/>
      <c r="H230" s="263">
        <v>5878</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133</v>
      </c>
      <c r="AU230" s="269" t="s">
        <v>83</v>
      </c>
      <c r="AV230" s="14" t="s">
        <v>132</v>
      </c>
      <c r="AW230" s="14" t="s">
        <v>30</v>
      </c>
      <c r="AX230" s="14" t="s">
        <v>81</v>
      </c>
      <c r="AY230" s="269" t="s">
        <v>124</v>
      </c>
    </row>
    <row r="231" s="2" customFormat="1" ht="44.25" customHeight="1">
      <c r="A231" s="37"/>
      <c r="B231" s="38"/>
      <c r="C231" s="234" t="s">
        <v>333</v>
      </c>
      <c r="D231" s="234" t="s">
        <v>127</v>
      </c>
      <c r="E231" s="235" t="s">
        <v>329</v>
      </c>
      <c r="F231" s="236" t="s">
        <v>330</v>
      </c>
      <c r="G231" s="237" t="s">
        <v>189</v>
      </c>
      <c r="H231" s="238">
        <v>5657</v>
      </c>
      <c r="I231" s="239"/>
      <c r="J231" s="240">
        <f>ROUND(I231*H231,2)</f>
        <v>0</v>
      </c>
      <c r="K231" s="236" t="s">
        <v>131</v>
      </c>
      <c r="L231" s="43"/>
      <c r="M231" s="241" t="s">
        <v>1</v>
      </c>
      <c r="N231" s="242" t="s">
        <v>38</v>
      </c>
      <c r="O231" s="90"/>
      <c r="P231" s="243">
        <f>O231*H231</f>
        <v>0</v>
      </c>
      <c r="Q231" s="243">
        <v>0.13188</v>
      </c>
      <c r="R231" s="243">
        <f>Q231*H231</f>
        <v>746.04516000000001</v>
      </c>
      <c r="S231" s="243">
        <v>0</v>
      </c>
      <c r="T231" s="244">
        <f>S231*H231</f>
        <v>0</v>
      </c>
      <c r="U231" s="37"/>
      <c r="V231" s="37"/>
      <c r="W231" s="37"/>
      <c r="X231" s="37"/>
      <c r="Y231" s="37"/>
      <c r="Z231" s="37"/>
      <c r="AA231" s="37"/>
      <c r="AB231" s="37"/>
      <c r="AC231" s="37"/>
      <c r="AD231" s="37"/>
      <c r="AE231" s="37"/>
      <c r="AR231" s="245" t="s">
        <v>132</v>
      </c>
      <c r="AT231" s="245" t="s">
        <v>127</v>
      </c>
      <c r="AU231" s="245" t="s">
        <v>83</v>
      </c>
      <c r="AY231" s="16" t="s">
        <v>124</v>
      </c>
      <c r="BE231" s="246">
        <f>IF(N231="základní",J231,0)</f>
        <v>0</v>
      </c>
      <c r="BF231" s="246">
        <f>IF(N231="snížená",J231,0)</f>
        <v>0</v>
      </c>
      <c r="BG231" s="246">
        <f>IF(N231="zákl. přenesená",J231,0)</f>
        <v>0</v>
      </c>
      <c r="BH231" s="246">
        <f>IF(N231="sníž. přenesená",J231,0)</f>
        <v>0</v>
      </c>
      <c r="BI231" s="246">
        <f>IF(N231="nulová",J231,0)</f>
        <v>0</v>
      </c>
      <c r="BJ231" s="16" t="s">
        <v>81</v>
      </c>
      <c r="BK231" s="246">
        <f>ROUND(I231*H231,2)</f>
        <v>0</v>
      </c>
      <c r="BL231" s="16" t="s">
        <v>132</v>
      </c>
      <c r="BM231" s="245" t="s">
        <v>331</v>
      </c>
    </row>
    <row r="232" s="2" customFormat="1">
      <c r="A232" s="37"/>
      <c r="B232" s="38"/>
      <c r="C232" s="39"/>
      <c r="D232" s="249" t="s">
        <v>181</v>
      </c>
      <c r="E232" s="39"/>
      <c r="F232" s="273" t="s">
        <v>332</v>
      </c>
      <c r="G232" s="39"/>
      <c r="H232" s="39"/>
      <c r="I232" s="143"/>
      <c r="J232" s="39"/>
      <c r="K232" s="39"/>
      <c r="L232" s="43"/>
      <c r="M232" s="274"/>
      <c r="N232" s="275"/>
      <c r="O232" s="90"/>
      <c r="P232" s="90"/>
      <c r="Q232" s="90"/>
      <c r="R232" s="90"/>
      <c r="S232" s="90"/>
      <c r="T232" s="91"/>
      <c r="U232" s="37"/>
      <c r="V232" s="37"/>
      <c r="W232" s="37"/>
      <c r="X232" s="37"/>
      <c r="Y232" s="37"/>
      <c r="Z232" s="37"/>
      <c r="AA232" s="37"/>
      <c r="AB232" s="37"/>
      <c r="AC232" s="37"/>
      <c r="AD232" s="37"/>
      <c r="AE232" s="37"/>
      <c r="AT232" s="16" t="s">
        <v>181</v>
      </c>
      <c r="AU232" s="16" t="s">
        <v>83</v>
      </c>
    </row>
    <row r="233" s="13" customFormat="1">
      <c r="A233" s="13"/>
      <c r="B233" s="247"/>
      <c r="C233" s="248"/>
      <c r="D233" s="249" t="s">
        <v>133</v>
      </c>
      <c r="E233" s="250" t="s">
        <v>1</v>
      </c>
      <c r="F233" s="251" t="s">
        <v>646</v>
      </c>
      <c r="G233" s="248"/>
      <c r="H233" s="252">
        <v>5657</v>
      </c>
      <c r="I233" s="253"/>
      <c r="J233" s="248"/>
      <c r="K233" s="248"/>
      <c r="L233" s="254"/>
      <c r="M233" s="255"/>
      <c r="N233" s="256"/>
      <c r="O233" s="256"/>
      <c r="P233" s="256"/>
      <c r="Q233" s="256"/>
      <c r="R233" s="256"/>
      <c r="S233" s="256"/>
      <c r="T233" s="257"/>
      <c r="U233" s="13"/>
      <c r="V233" s="13"/>
      <c r="W233" s="13"/>
      <c r="X233" s="13"/>
      <c r="Y233" s="13"/>
      <c r="Z233" s="13"/>
      <c r="AA233" s="13"/>
      <c r="AB233" s="13"/>
      <c r="AC233" s="13"/>
      <c r="AD233" s="13"/>
      <c r="AE233" s="13"/>
      <c r="AT233" s="258" t="s">
        <v>133</v>
      </c>
      <c r="AU233" s="258" t="s">
        <v>83</v>
      </c>
      <c r="AV233" s="13" t="s">
        <v>83</v>
      </c>
      <c r="AW233" s="13" t="s">
        <v>30</v>
      </c>
      <c r="AX233" s="13" t="s">
        <v>81</v>
      </c>
      <c r="AY233" s="258" t="s">
        <v>124</v>
      </c>
    </row>
    <row r="234" s="2" customFormat="1" ht="21.75" customHeight="1">
      <c r="A234" s="37"/>
      <c r="B234" s="38"/>
      <c r="C234" s="234" t="s">
        <v>338</v>
      </c>
      <c r="D234" s="234" t="s">
        <v>127</v>
      </c>
      <c r="E234" s="235" t="s">
        <v>334</v>
      </c>
      <c r="F234" s="236" t="s">
        <v>335</v>
      </c>
      <c r="G234" s="237" t="s">
        <v>189</v>
      </c>
      <c r="H234" s="238">
        <v>16971</v>
      </c>
      <c r="I234" s="239"/>
      <c r="J234" s="240">
        <f>ROUND(I234*H234,2)</f>
        <v>0</v>
      </c>
      <c r="K234" s="236" t="s">
        <v>131</v>
      </c>
      <c r="L234" s="43"/>
      <c r="M234" s="241" t="s">
        <v>1</v>
      </c>
      <c r="N234" s="242" t="s">
        <v>38</v>
      </c>
      <c r="O234" s="90"/>
      <c r="P234" s="243">
        <f>O234*H234</f>
        <v>0</v>
      </c>
      <c r="Q234" s="243">
        <v>0.00040999999999999999</v>
      </c>
      <c r="R234" s="243">
        <f>Q234*H234</f>
        <v>6.9581099999999996</v>
      </c>
      <c r="S234" s="243">
        <v>0</v>
      </c>
      <c r="T234" s="244">
        <f>S234*H234</f>
        <v>0</v>
      </c>
      <c r="U234" s="37"/>
      <c r="V234" s="37"/>
      <c r="W234" s="37"/>
      <c r="X234" s="37"/>
      <c r="Y234" s="37"/>
      <c r="Z234" s="37"/>
      <c r="AA234" s="37"/>
      <c r="AB234" s="37"/>
      <c r="AC234" s="37"/>
      <c r="AD234" s="37"/>
      <c r="AE234" s="37"/>
      <c r="AR234" s="245" t="s">
        <v>132</v>
      </c>
      <c r="AT234" s="245" t="s">
        <v>127</v>
      </c>
      <c r="AU234" s="245" t="s">
        <v>83</v>
      </c>
      <c r="AY234" s="16" t="s">
        <v>124</v>
      </c>
      <c r="BE234" s="246">
        <f>IF(N234="základní",J234,0)</f>
        <v>0</v>
      </c>
      <c r="BF234" s="246">
        <f>IF(N234="snížená",J234,0)</f>
        <v>0</v>
      </c>
      <c r="BG234" s="246">
        <f>IF(N234="zákl. přenesená",J234,0)</f>
        <v>0</v>
      </c>
      <c r="BH234" s="246">
        <f>IF(N234="sníž. přenesená",J234,0)</f>
        <v>0</v>
      </c>
      <c r="BI234" s="246">
        <f>IF(N234="nulová",J234,0)</f>
        <v>0</v>
      </c>
      <c r="BJ234" s="16" t="s">
        <v>81</v>
      </c>
      <c r="BK234" s="246">
        <f>ROUND(I234*H234,2)</f>
        <v>0</v>
      </c>
      <c r="BL234" s="16" t="s">
        <v>132</v>
      </c>
      <c r="BM234" s="245" t="s">
        <v>336</v>
      </c>
    </row>
    <row r="235" s="13" customFormat="1">
      <c r="A235" s="13"/>
      <c r="B235" s="247"/>
      <c r="C235" s="248"/>
      <c r="D235" s="249" t="s">
        <v>133</v>
      </c>
      <c r="E235" s="250" t="s">
        <v>1</v>
      </c>
      <c r="F235" s="251" t="s">
        <v>659</v>
      </c>
      <c r="G235" s="248"/>
      <c r="H235" s="252">
        <v>16971</v>
      </c>
      <c r="I235" s="253"/>
      <c r="J235" s="248"/>
      <c r="K235" s="248"/>
      <c r="L235" s="254"/>
      <c r="M235" s="255"/>
      <c r="N235" s="256"/>
      <c r="O235" s="256"/>
      <c r="P235" s="256"/>
      <c r="Q235" s="256"/>
      <c r="R235" s="256"/>
      <c r="S235" s="256"/>
      <c r="T235" s="257"/>
      <c r="U235" s="13"/>
      <c r="V235" s="13"/>
      <c r="W235" s="13"/>
      <c r="X235" s="13"/>
      <c r="Y235" s="13"/>
      <c r="Z235" s="13"/>
      <c r="AA235" s="13"/>
      <c r="AB235" s="13"/>
      <c r="AC235" s="13"/>
      <c r="AD235" s="13"/>
      <c r="AE235" s="13"/>
      <c r="AT235" s="258" t="s">
        <v>133</v>
      </c>
      <c r="AU235" s="258" t="s">
        <v>83</v>
      </c>
      <c r="AV235" s="13" t="s">
        <v>83</v>
      </c>
      <c r="AW235" s="13" t="s">
        <v>30</v>
      </c>
      <c r="AX235" s="13" t="s">
        <v>81</v>
      </c>
      <c r="AY235" s="258" t="s">
        <v>124</v>
      </c>
    </row>
    <row r="236" s="2" customFormat="1" ht="33" customHeight="1">
      <c r="A236" s="37"/>
      <c r="B236" s="38"/>
      <c r="C236" s="234" t="s">
        <v>343</v>
      </c>
      <c r="D236" s="234" t="s">
        <v>127</v>
      </c>
      <c r="E236" s="235" t="s">
        <v>339</v>
      </c>
      <c r="F236" s="236" t="s">
        <v>340</v>
      </c>
      <c r="G236" s="237" t="s">
        <v>189</v>
      </c>
      <c r="H236" s="238">
        <v>5657</v>
      </c>
      <c r="I236" s="239"/>
      <c r="J236" s="240">
        <f>ROUND(I236*H236,2)</f>
        <v>0</v>
      </c>
      <c r="K236" s="236" t="s">
        <v>131</v>
      </c>
      <c r="L236" s="43"/>
      <c r="M236" s="241" t="s">
        <v>1</v>
      </c>
      <c r="N236" s="242" t="s">
        <v>38</v>
      </c>
      <c r="O236" s="90"/>
      <c r="P236" s="243">
        <f>O236*H236</f>
        <v>0</v>
      </c>
      <c r="Q236" s="243">
        <v>0.10373</v>
      </c>
      <c r="R236" s="243">
        <f>Q236*H236</f>
        <v>586.80061000000001</v>
      </c>
      <c r="S236" s="243">
        <v>0</v>
      </c>
      <c r="T236" s="244">
        <f>S236*H236</f>
        <v>0</v>
      </c>
      <c r="U236" s="37"/>
      <c r="V236" s="37"/>
      <c r="W236" s="37"/>
      <c r="X236" s="37"/>
      <c r="Y236" s="37"/>
      <c r="Z236" s="37"/>
      <c r="AA236" s="37"/>
      <c r="AB236" s="37"/>
      <c r="AC236" s="37"/>
      <c r="AD236" s="37"/>
      <c r="AE236" s="37"/>
      <c r="AR236" s="245" t="s">
        <v>132</v>
      </c>
      <c r="AT236" s="245" t="s">
        <v>127</v>
      </c>
      <c r="AU236" s="245" t="s">
        <v>83</v>
      </c>
      <c r="AY236" s="16" t="s">
        <v>124</v>
      </c>
      <c r="BE236" s="246">
        <f>IF(N236="základní",J236,0)</f>
        <v>0</v>
      </c>
      <c r="BF236" s="246">
        <f>IF(N236="snížená",J236,0)</f>
        <v>0</v>
      </c>
      <c r="BG236" s="246">
        <f>IF(N236="zákl. přenesená",J236,0)</f>
        <v>0</v>
      </c>
      <c r="BH236" s="246">
        <f>IF(N236="sníž. přenesená",J236,0)</f>
        <v>0</v>
      </c>
      <c r="BI236" s="246">
        <f>IF(N236="nulová",J236,0)</f>
        <v>0</v>
      </c>
      <c r="BJ236" s="16" t="s">
        <v>81</v>
      </c>
      <c r="BK236" s="246">
        <f>ROUND(I236*H236,2)</f>
        <v>0</v>
      </c>
      <c r="BL236" s="16" t="s">
        <v>132</v>
      </c>
      <c r="BM236" s="245" t="s">
        <v>341</v>
      </c>
    </row>
    <row r="237" s="2" customFormat="1">
      <c r="A237" s="37"/>
      <c r="B237" s="38"/>
      <c r="C237" s="39"/>
      <c r="D237" s="249" t="s">
        <v>181</v>
      </c>
      <c r="E237" s="39"/>
      <c r="F237" s="273" t="s">
        <v>342</v>
      </c>
      <c r="G237" s="39"/>
      <c r="H237" s="39"/>
      <c r="I237" s="143"/>
      <c r="J237" s="39"/>
      <c r="K237" s="39"/>
      <c r="L237" s="43"/>
      <c r="M237" s="274"/>
      <c r="N237" s="275"/>
      <c r="O237" s="90"/>
      <c r="P237" s="90"/>
      <c r="Q237" s="90"/>
      <c r="R237" s="90"/>
      <c r="S237" s="90"/>
      <c r="T237" s="91"/>
      <c r="U237" s="37"/>
      <c r="V237" s="37"/>
      <c r="W237" s="37"/>
      <c r="X237" s="37"/>
      <c r="Y237" s="37"/>
      <c r="Z237" s="37"/>
      <c r="AA237" s="37"/>
      <c r="AB237" s="37"/>
      <c r="AC237" s="37"/>
      <c r="AD237" s="37"/>
      <c r="AE237" s="37"/>
      <c r="AT237" s="16" t="s">
        <v>181</v>
      </c>
      <c r="AU237" s="16" t="s">
        <v>83</v>
      </c>
    </row>
    <row r="238" s="13" customFormat="1">
      <c r="A238" s="13"/>
      <c r="B238" s="247"/>
      <c r="C238" s="248"/>
      <c r="D238" s="249" t="s">
        <v>133</v>
      </c>
      <c r="E238" s="250" t="s">
        <v>1</v>
      </c>
      <c r="F238" s="251" t="s">
        <v>646</v>
      </c>
      <c r="G238" s="248"/>
      <c r="H238" s="252">
        <v>5657</v>
      </c>
      <c r="I238" s="253"/>
      <c r="J238" s="248"/>
      <c r="K238" s="248"/>
      <c r="L238" s="254"/>
      <c r="M238" s="255"/>
      <c r="N238" s="256"/>
      <c r="O238" s="256"/>
      <c r="P238" s="256"/>
      <c r="Q238" s="256"/>
      <c r="R238" s="256"/>
      <c r="S238" s="256"/>
      <c r="T238" s="257"/>
      <c r="U238" s="13"/>
      <c r="V238" s="13"/>
      <c r="W238" s="13"/>
      <c r="X238" s="13"/>
      <c r="Y238" s="13"/>
      <c r="Z238" s="13"/>
      <c r="AA238" s="13"/>
      <c r="AB238" s="13"/>
      <c r="AC238" s="13"/>
      <c r="AD238" s="13"/>
      <c r="AE238" s="13"/>
      <c r="AT238" s="258" t="s">
        <v>133</v>
      </c>
      <c r="AU238" s="258" t="s">
        <v>83</v>
      </c>
      <c r="AV238" s="13" t="s">
        <v>83</v>
      </c>
      <c r="AW238" s="13" t="s">
        <v>30</v>
      </c>
      <c r="AX238" s="13" t="s">
        <v>81</v>
      </c>
      <c r="AY238" s="258" t="s">
        <v>124</v>
      </c>
    </row>
    <row r="239" s="2" customFormat="1" ht="33" customHeight="1">
      <c r="A239" s="37"/>
      <c r="B239" s="38"/>
      <c r="C239" s="234" t="s">
        <v>349</v>
      </c>
      <c r="D239" s="234" t="s">
        <v>127</v>
      </c>
      <c r="E239" s="235" t="s">
        <v>344</v>
      </c>
      <c r="F239" s="236" t="s">
        <v>345</v>
      </c>
      <c r="G239" s="237" t="s">
        <v>189</v>
      </c>
      <c r="H239" s="238">
        <v>5657</v>
      </c>
      <c r="I239" s="239"/>
      <c r="J239" s="240">
        <f>ROUND(I239*H239,2)</f>
        <v>0</v>
      </c>
      <c r="K239" s="236" t="s">
        <v>131</v>
      </c>
      <c r="L239" s="43"/>
      <c r="M239" s="241" t="s">
        <v>1</v>
      </c>
      <c r="N239" s="242" t="s">
        <v>38</v>
      </c>
      <c r="O239" s="90"/>
      <c r="P239" s="243">
        <f>O239*H239</f>
        <v>0</v>
      </c>
      <c r="Q239" s="243">
        <v>0.15559000000000001</v>
      </c>
      <c r="R239" s="243">
        <f>Q239*H239</f>
        <v>880.17263000000003</v>
      </c>
      <c r="S239" s="243">
        <v>0</v>
      </c>
      <c r="T239" s="244">
        <f>S239*H239</f>
        <v>0</v>
      </c>
      <c r="U239" s="37"/>
      <c r="V239" s="37"/>
      <c r="W239" s="37"/>
      <c r="X239" s="37"/>
      <c r="Y239" s="37"/>
      <c r="Z239" s="37"/>
      <c r="AA239" s="37"/>
      <c r="AB239" s="37"/>
      <c r="AC239" s="37"/>
      <c r="AD239" s="37"/>
      <c r="AE239" s="37"/>
      <c r="AR239" s="245" t="s">
        <v>132</v>
      </c>
      <c r="AT239" s="245" t="s">
        <v>127</v>
      </c>
      <c r="AU239" s="245" t="s">
        <v>83</v>
      </c>
      <c r="AY239" s="16" t="s">
        <v>124</v>
      </c>
      <c r="BE239" s="246">
        <f>IF(N239="základní",J239,0)</f>
        <v>0</v>
      </c>
      <c r="BF239" s="246">
        <f>IF(N239="snížená",J239,0)</f>
        <v>0</v>
      </c>
      <c r="BG239" s="246">
        <f>IF(N239="zákl. přenesená",J239,0)</f>
        <v>0</v>
      </c>
      <c r="BH239" s="246">
        <f>IF(N239="sníž. přenesená",J239,0)</f>
        <v>0</v>
      </c>
      <c r="BI239" s="246">
        <f>IF(N239="nulová",J239,0)</f>
        <v>0</v>
      </c>
      <c r="BJ239" s="16" t="s">
        <v>81</v>
      </c>
      <c r="BK239" s="246">
        <f>ROUND(I239*H239,2)</f>
        <v>0</v>
      </c>
      <c r="BL239" s="16" t="s">
        <v>132</v>
      </c>
      <c r="BM239" s="245" t="s">
        <v>346</v>
      </c>
    </row>
    <row r="240" s="2" customFormat="1">
      <c r="A240" s="37"/>
      <c r="B240" s="38"/>
      <c r="C240" s="39"/>
      <c r="D240" s="249" t="s">
        <v>181</v>
      </c>
      <c r="E240" s="39"/>
      <c r="F240" s="273" t="s">
        <v>347</v>
      </c>
      <c r="G240" s="39"/>
      <c r="H240" s="39"/>
      <c r="I240" s="143"/>
      <c r="J240" s="39"/>
      <c r="K240" s="39"/>
      <c r="L240" s="43"/>
      <c r="M240" s="274"/>
      <c r="N240" s="275"/>
      <c r="O240" s="90"/>
      <c r="P240" s="90"/>
      <c r="Q240" s="90"/>
      <c r="R240" s="90"/>
      <c r="S240" s="90"/>
      <c r="T240" s="91"/>
      <c r="U240" s="37"/>
      <c r="V240" s="37"/>
      <c r="W240" s="37"/>
      <c r="X240" s="37"/>
      <c r="Y240" s="37"/>
      <c r="Z240" s="37"/>
      <c r="AA240" s="37"/>
      <c r="AB240" s="37"/>
      <c r="AC240" s="37"/>
      <c r="AD240" s="37"/>
      <c r="AE240" s="37"/>
      <c r="AT240" s="16" t="s">
        <v>181</v>
      </c>
      <c r="AU240" s="16" t="s">
        <v>83</v>
      </c>
    </row>
    <row r="241" s="13" customFormat="1">
      <c r="A241" s="13"/>
      <c r="B241" s="247"/>
      <c r="C241" s="248"/>
      <c r="D241" s="249" t="s">
        <v>133</v>
      </c>
      <c r="E241" s="250" t="s">
        <v>1</v>
      </c>
      <c r="F241" s="251" t="s">
        <v>646</v>
      </c>
      <c r="G241" s="248"/>
      <c r="H241" s="252">
        <v>5657</v>
      </c>
      <c r="I241" s="253"/>
      <c r="J241" s="248"/>
      <c r="K241" s="248"/>
      <c r="L241" s="254"/>
      <c r="M241" s="255"/>
      <c r="N241" s="256"/>
      <c r="O241" s="256"/>
      <c r="P241" s="256"/>
      <c r="Q241" s="256"/>
      <c r="R241" s="256"/>
      <c r="S241" s="256"/>
      <c r="T241" s="257"/>
      <c r="U241" s="13"/>
      <c r="V241" s="13"/>
      <c r="W241" s="13"/>
      <c r="X241" s="13"/>
      <c r="Y241" s="13"/>
      <c r="Z241" s="13"/>
      <c r="AA241" s="13"/>
      <c r="AB241" s="13"/>
      <c r="AC241" s="13"/>
      <c r="AD241" s="13"/>
      <c r="AE241" s="13"/>
      <c r="AT241" s="258" t="s">
        <v>133</v>
      </c>
      <c r="AU241" s="258" t="s">
        <v>83</v>
      </c>
      <c r="AV241" s="13" t="s">
        <v>83</v>
      </c>
      <c r="AW241" s="13" t="s">
        <v>30</v>
      </c>
      <c r="AX241" s="13" t="s">
        <v>81</v>
      </c>
      <c r="AY241" s="258" t="s">
        <v>124</v>
      </c>
    </row>
    <row r="242" s="2" customFormat="1" ht="21.75" customHeight="1">
      <c r="A242" s="37"/>
      <c r="B242" s="38"/>
      <c r="C242" s="234" t="s">
        <v>357</v>
      </c>
      <c r="D242" s="234" t="s">
        <v>127</v>
      </c>
      <c r="E242" s="235" t="s">
        <v>660</v>
      </c>
      <c r="F242" s="236" t="s">
        <v>661</v>
      </c>
      <c r="G242" s="237" t="s">
        <v>189</v>
      </c>
      <c r="H242" s="238">
        <v>80</v>
      </c>
      <c r="I242" s="239"/>
      <c r="J242" s="240">
        <f>ROUND(I242*H242,2)</f>
        <v>0</v>
      </c>
      <c r="K242" s="236" t="s">
        <v>131</v>
      </c>
      <c r="L242" s="43"/>
      <c r="M242" s="241" t="s">
        <v>1</v>
      </c>
      <c r="N242" s="242" t="s">
        <v>38</v>
      </c>
      <c r="O242" s="90"/>
      <c r="P242" s="243">
        <f>O242*H242</f>
        <v>0</v>
      </c>
      <c r="Q242" s="243">
        <v>0.59777999999999998</v>
      </c>
      <c r="R242" s="243">
        <f>Q242*H242</f>
        <v>47.822400000000002</v>
      </c>
      <c r="S242" s="243">
        <v>0</v>
      </c>
      <c r="T242" s="244">
        <f>S242*H242</f>
        <v>0</v>
      </c>
      <c r="U242" s="37"/>
      <c r="V242" s="37"/>
      <c r="W242" s="37"/>
      <c r="X242" s="37"/>
      <c r="Y242" s="37"/>
      <c r="Z242" s="37"/>
      <c r="AA242" s="37"/>
      <c r="AB242" s="37"/>
      <c r="AC242" s="37"/>
      <c r="AD242" s="37"/>
      <c r="AE242" s="37"/>
      <c r="AR242" s="245" t="s">
        <v>132</v>
      </c>
      <c r="AT242" s="245" t="s">
        <v>127</v>
      </c>
      <c r="AU242" s="245" t="s">
        <v>83</v>
      </c>
      <c r="AY242" s="16" t="s">
        <v>124</v>
      </c>
      <c r="BE242" s="246">
        <f>IF(N242="základní",J242,0)</f>
        <v>0</v>
      </c>
      <c r="BF242" s="246">
        <f>IF(N242="snížená",J242,0)</f>
        <v>0</v>
      </c>
      <c r="BG242" s="246">
        <f>IF(N242="zákl. přenesená",J242,0)</f>
        <v>0</v>
      </c>
      <c r="BH242" s="246">
        <f>IF(N242="sníž. přenesená",J242,0)</f>
        <v>0</v>
      </c>
      <c r="BI242" s="246">
        <f>IF(N242="nulová",J242,0)</f>
        <v>0</v>
      </c>
      <c r="BJ242" s="16" t="s">
        <v>81</v>
      </c>
      <c r="BK242" s="246">
        <f>ROUND(I242*H242,2)</f>
        <v>0</v>
      </c>
      <c r="BL242" s="16" t="s">
        <v>132</v>
      </c>
      <c r="BM242" s="245" t="s">
        <v>662</v>
      </c>
    </row>
    <row r="243" s="2" customFormat="1">
      <c r="A243" s="37"/>
      <c r="B243" s="38"/>
      <c r="C243" s="39"/>
      <c r="D243" s="249" t="s">
        <v>181</v>
      </c>
      <c r="E243" s="39"/>
      <c r="F243" s="273" t="s">
        <v>663</v>
      </c>
      <c r="G243" s="39"/>
      <c r="H243" s="39"/>
      <c r="I243" s="143"/>
      <c r="J243" s="39"/>
      <c r="K243" s="39"/>
      <c r="L243" s="43"/>
      <c r="M243" s="274"/>
      <c r="N243" s="275"/>
      <c r="O243" s="90"/>
      <c r="P243" s="90"/>
      <c r="Q243" s="90"/>
      <c r="R243" s="90"/>
      <c r="S243" s="90"/>
      <c r="T243" s="91"/>
      <c r="U243" s="37"/>
      <c r="V243" s="37"/>
      <c r="W243" s="37"/>
      <c r="X243" s="37"/>
      <c r="Y243" s="37"/>
      <c r="Z243" s="37"/>
      <c r="AA243" s="37"/>
      <c r="AB243" s="37"/>
      <c r="AC243" s="37"/>
      <c r="AD243" s="37"/>
      <c r="AE243" s="37"/>
      <c r="AT243" s="16" t="s">
        <v>181</v>
      </c>
      <c r="AU243" s="16" t="s">
        <v>83</v>
      </c>
    </row>
    <row r="244" s="13" customFormat="1">
      <c r="A244" s="13"/>
      <c r="B244" s="247"/>
      <c r="C244" s="248"/>
      <c r="D244" s="249" t="s">
        <v>133</v>
      </c>
      <c r="E244" s="250" t="s">
        <v>1</v>
      </c>
      <c r="F244" s="251" t="s">
        <v>647</v>
      </c>
      <c r="G244" s="248"/>
      <c r="H244" s="252">
        <v>80</v>
      </c>
      <c r="I244" s="253"/>
      <c r="J244" s="248"/>
      <c r="K244" s="248"/>
      <c r="L244" s="254"/>
      <c r="M244" s="255"/>
      <c r="N244" s="256"/>
      <c r="O244" s="256"/>
      <c r="P244" s="256"/>
      <c r="Q244" s="256"/>
      <c r="R244" s="256"/>
      <c r="S244" s="256"/>
      <c r="T244" s="257"/>
      <c r="U244" s="13"/>
      <c r="V244" s="13"/>
      <c r="W244" s="13"/>
      <c r="X244" s="13"/>
      <c r="Y244" s="13"/>
      <c r="Z244" s="13"/>
      <c r="AA244" s="13"/>
      <c r="AB244" s="13"/>
      <c r="AC244" s="13"/>
      <c r="AD244" s="13"/>
      <c r="AE244" s="13"/>
      <c r="AT244" s="258" t="s">
        <v>133</v>
      </c>
      <c r="AU244" s="258" t="s">
        <v>83</v>
      </c>
      <c r="AV244" s="13" t="s">
        <v>83</v>
      </c>
      <c r="AW244" s="13" t="s">
        <v>30</v>
      </c>
      <c r="AX244" s="13" t="s">
        <v>81</v>
      </c>
      <c r="AY244" s="258" t="s">
        <v>124</v>
      </c>
    </row>
    <row r="245" s="2" customFormat="1" ht="66.75" customHeight="1">
      <c r="A245" s="37"/>
      <c r="B245" s="38"/>
      <c r="C245" s="234" t="s">
        <v>361</v>
      </c>
      <c r="D245" s="234" t="s">
        <v>127</v>
      </c>
      <c r="E245" s="235" t="s">
        <v>565</v>
      </c>
      <c r="F245" s="236" t="s">
        <v>566</v>
      </c>
      <c r="G245" s="237" t="s">
        <v>189</v>
      </c>
      <c r="H245" s="238">
        <v>221</v>
      </c>
      <c r="I245" s="239"/>
      <c r="J245" s="240">
        <f>ROUND(I245*H245,2)</f>
        <v>0</v>
      </c>
      <c r="K245" s="236" t="s">
        <v>131</v>
      </c>
      <c r="L245" s="43"/>
      <c r="M245" s="241" t="s">
        <v>1</v>
      </c>
      <c r="N245" s="242" t="s">
        <v>38</v>
      </c>
      <c r="O245" s="90"/>
      <c r="P245" s="243">
        <f>O245*H245</f>
        <v>0</v>
      </c>
      <c r="Q245" s="243">
        <v>0.10362</v>
      </c>
      <c r="R245" s="243">
        <f>Q245*H245</f>
        <v>22.900020000000001</v>
      </c>
      <c r="S245" s="243">
        <v>0</v>
      </c>
      <c r="T245" s="244">
        <f>S245*H245</f>
        <v>0</v>
      </c>
      <c r="U245" s="37"/>
      <c r="V245" s="37"/>
      <c r="W245" s="37"/>
      <c r="X245" s="37"/>
      <c r="Y245" s="37"/>
      <c r="Z245" s="37"/>
      <c r="AA245" s="37"/>
      <c r="AB245" s="37"/>
      <c r="AC245" s="37"/>
      <c r="AD245" s="37"/>
      <c r="AE245" s="37"/>
      <c r="AR245" s="245" t="s">
        <v>132</v>
      </c>
      <c r="AT245" s="245" t="s">
        <v>127</v>
      </c>
      <c r="AU245" s="245" t="s">
        <v>83</v>
      </c>
      <c r="AY245" s="16" t="s">
        <v>124</v>
      </c>
      <c r="BE245" s="246">
        <f>IF(N245="základní",J245,0)</f>
        <v>0</v>
      </c>
      <c r="BF245" s="246">
        <f>IF(N245="snížená",J245,0)</f>
        <v>0</v>
      </c>
      <c r="BG245" s="246">
        <f>IF(N245="zákl. přenesená",J245,0)</f>
        <v>0</v>
      </c>
      <c r="BH245" s="246">
        <f>IF(N245="sníž. přenesená",J245,0)</f>
        <v>0</v>
      </c>
      <c r="BI245" s="246">
        <f>IF(N245="nulová",J245,0)</f>
        <v>0</v>
      </c>
      <c r="BJ245" s="16" t="s">
        <v>81</v>
      </c>
      <c r="BK245" s="246">
        <f>ROUND(I245*H245,2)</f>
        <v>0</v>
      </c>
      <c r="BL245" s="16" t="s">
        <v>132</v>
      </c>
      <c r="BM245" s="245" t="s">
        <v>664</v>
      </c>
    </row>
    <row r="246" s="2" customFormat="1">
      <c r="A246" s="37"/>
      <c r="B246" s="38"/>
      <c r="C246" s="39"/>
      <c r="D246" s="249" t="s">
        <v>181</v>
      </c>
      <c r="E246" s="39"/>
      <c r="F246" s="273" t="s">
        <v>568</v>
      </c>
      <c r="G246" s="39"/>
      <c r="H246" s="39"/>
      <c r="I246" s="143"/>
      <c r="J246" s="39"/>
      <c r="K246" s="39"/>
      <c r="L246" s="43"/>
      <c r="M246" s="274"/>
      <c r="N246" s="275"/>
      <c r="O246" s="90"/>
      <c r="P246" s="90"/>
      <c r="Q246" s="90"/>
      <c r="R246" s="90"/>
      <c r="S246" s="90"/>
      <c r="T246" s="91"/>
      <c r="U246" s="37"/>
      <c r="V246" s="37"/>
      <c r="W246" s="37"/>
      <c r="X246" s="37"/>
      <c r="Y246" s="37"/>
      <c r="Z246" s="37"/>
      <c r="AA246" s="37"/>
      <c r="AB246" s="37"/>
      <c r="AC246" s="37"/>
      <c r="AD246" s="37"/>
      <c r="AE246" s="37"/>
      <c r="AT246" s="16" t="s">
        <v>181</v>
      </c>
      <c r="AU246" s="16" t="s">
        <v>83</v>
      </c>
    </row>
    <row r="247" s="13" customFormat="1">
      <c r="A247" s="13"/>
      <c r="B247" s="247"/>
      <c r="C247" s="248"/>
      <c r="D247" s="249" t="s">
        <v>133</v>
      </c>
      <c r="E247" s="250" t="s">
        <v>1</v>
      </c>
      <c r="F247" s="251" t="s">
        <v>648</v>
      </c>
      <c r="G247" s="248"/>
      <c r="H247" s="252">
        <v>152</v>
      </c>
      <c r="I247" s="253"/>
      <c r="J247" s="248"/>
      <c r="K247" s="248"/>
      <c r="L247" s="254"/>
      <c r="M247" s="255"/>
      <c r="N247" s="256"/>
      <c r="O247" s="256"/>
      <c r="P247" s="256"/>
      <c r="Q247" s="256"/>
      <c r="R247" s="256"/>
      <c r="S247" s="256"/>
      <c r="T247" s="257"/>
      <c r="U247" s="13"/>
      <c r="V247" s="13"/>
      <c r="W247" s="13"/>
      <c r="X247" s="13"/>
      <c r="Y247" s="13"/>
      <c r="Z247" s="13"/>
      <c r="AA247" s="13"/>
      <c r="AB247" s="13"/>
      <c r="AC247" s="13"/>
      <c r="AD247" s="13"/>
      <c r="AE247" s="13"/>
      <c r="AT247" s="258" t="s">
        <v>133</v>
      </c>
      <c r="AU247" s="258" t="s">
        <v>83</v>
      </c>
      <c r="AV247" s="13" t="s">
        <v>83</v>
      </c>
      <c r="AW247" s="13" t="s">
        <v>30</v>
      </c>
      <c r="AX247" s="13" t="s">
        <v>73</v>
      </c>
      <c r="AY247" s="258" t="s">
        <v>124</v>
      </c>
    </row>
    <row r="248" s="13" customFormat="1">
      <c r="A248" s="13"/>
      <c r="B248" s="247"/>
      <c r="C248" s="248"/>
      <c r="D248" s="249" t="s">
        <v>133</v>
      </c>
      <c r="E248" s="250" t="s">
        <v>1</v>
      </c>
      <c r="F248" s="251" t="s">
        <v>649</v>
      </c>
      <c r="G248" s="248"/>
      <c r="H248" s="252">
        <v>40</v>
      </c>
      <c r="I248" s="253"/>
      <c r="J248" s="248"/>
      <c r="K248" s="248"/>
      <c r="L248" s="254"/>
      <c r="M248" s="255"/>
      <c r="N248" s="256"/>
      <c r="O248" s="256"/>
      <c r="P248" s="256"/>
      <c r="Q248" s="256"/>
      <c r="R248" s="256"/>
      <c r="S248" s="256"/>
      <c r="T248" s="257"/>
      <c r="U248" s="13"/>
      <c r="V248" s="13"/>
      <c r="W248" s="13"/>
      <c r="X248" s="13"/>
      <c r="Y248" s="13"/>
      <c r="Z248" s="13"/>
      <c r="AA248" s="13"/>
      <c r="AB248" s="13"/>
      <c r="AC248" s="13"/>
      <c r="AD248" s="13"/>
      <c r="AE248" s="13"/>
      <c r="AT248" s="258" t="s">
        <v>133</v>
      </c>
      <c r="AU248" s="258" t="s">
        <v>83</v>
      </c>
      <c r="AV248" s="13" t="s">
        <v>83</v>
      </c>
      <c r="AW248" s="13" t="s">
        <v>30</v>
      </c>
      <c r="AX248" s="13" t="s">
        <v>73</v>
      </c>
      <c r="AY248" s="258" t="s">
        <v>124</v>
      </c>
    </row>
    <row r="249" s="13" customFormat="1">
      <c r="A249" s="13"/>
      <c r="B249" s="247"/>
      <c r="C249" s="248"/>
      <c r="D249" s="249" t="s">
        <v>133</v>
      </c>
      <c r="E249" s="250" t="s">
        <v>1</v>
      </c>
      <c r="F249" s="251" t="s">
        <v>650</v>
      </c>
      <c r="G249" s="248"/>
      <c r="H249" s="252">
        <v>29</v>
      </c>
      <c r="I249" s="253"/>
      <c r="J249" s="248"/>
      <c r="K249" s="248"/>
      <c r="L249" s="254"/>
      <c r="M249" s="255"/>
      <c r="N249" s="256"/>
      <c r="O249" s="256"/>
      <c r="P249" s="256"/>
      <c r="Q249" s="256"/>
      <c r="R249" s="256"/>
      <c r="S249" s="256"/>
      <c r="T249" s="257"/>
      <c r="U249" s="13"/>
      <c r="V249" s="13"/>
      <c r="W249" s="13"/>
      <c r="X249" s="13"/>
      <c r="Y249" s="13"/>
      <c r="Z249" s="13"/>
      <c r="AA249" s="13"/>
      <c r="AB249" s="13"/>
      <c r="AC249" s="13"/>
      <c r="AD249" s="13"/>
      <c r="AE249" s="13"/>
      <c r="AT249" s="258" t="s">
        <v>133</v>
      </c>
      <c r="AU249" s="258" t="s">
        <v>83</v>
      </c>
      <c r="AV249" s="13" t="s">
        <v>83</v>
      </c>
      <c r="AW249" s="13" t="s">
        <v>30</v>
      </c>
      <c r="AX249" s="13" t="s">
        <v>73</v>
      </c>
      <c r="AY249" s="258" t="s">
        <v>124</v>
      </c>
    </row>
    <row r="250" s="14" customFormat="1">
      <c r="A250" s="14"/>
      <c r="B250" s="259"/>
      <c r="C250" s="260"/>
      <c r="D250" s="249" t="s">
        <v>133</v>
      </c>
      <c r="E250" s="261" t="s">
        <v>1</v>
      </c>
      <c r="F250" s="262" t="s">
        <v>135</v>
      </c>
      <c r="G250" s="260"/>
      <c r="H250" s="263">
        <v>221</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133</v>
      </c>
      <c r="AU250" s="269" t="s">
        <v>83</v>
      </c>
      <c r="AV250" s="14" t="s">
        <v>132</v>
      </c>
      <c r="AW250" s="14" t="s">
        <v>30</v>
      </c>
      <c r="AX250" s="14" t="s">
        <v>81</v>
      </c>
      <c r="AY250" s="269" t="s">
        <v>124</v>
      </c>
    </row>
    <row r="251" s="2" customFormat="1" ht="21.75" customHeight="1">
      <c r="A251" s="37"/>
      <c r="B251" s="38"/>
      <c r="C251" s="276" t="s">
        <v>365</v>
      </c>
      <c r="D251" s="276" t="s">
        <v>240</v>
      </c>
      <c r="E251" s="277" t="s">
        <v>665</v>
      </c>
      <c r="F251" s="278" t="s">
        <v>666</v>
      </c>
      <c r="G251" s="279" t="s">
        <v>189</v>
      </c>
      <c r="H251" s="280">
        <v>40</v>
      </c>
      <c r="I251" s="281"/>
      <c r="J251" s="282">
        <f>ROUND(I251*H251,2)</f>
        <v>0</v>
      </c>
      <c r="K251" s="278" t="s">
        <v>131</v>
      </c>
      <c r="L251" s="283"/>
      <c r="M251" s="284" t="s">
        <v>1</v>
      </c>
      <c r="N251" s="285" t="s">
        <v>38</v>
      </c>
      <c r="O251" s="90"/>
      <c r="P251" s="243">
        <f>O251*H251</f>
        <v>0</v>
      </c>
      <c r="Q251" s="243">
        <v>0.17499999999999999</v>
      </c>
      <c r="R251" s="243">
        <f>Q251*H251</f>
        <v>7</v>
      </c>
      <c r="S251" s="243">
        <v>0</v>
      </c>
      <c r="T251" s="244">
        <f>S251*H251</f>
        <v>0</v>
      </c>
      <c r="U251" s="37"/>
      <c r="V251" s="37"/>
      <c r="W251" s="37"/>
      <c r="X251" s="37"/>
      <c r="Y251" s="37"/>
      <c r="Z251" s="37"/>
      <c r="AA251" s="37"/>
      <c r="AB251" s="37"/>
      <c r="AC251" s="37"/>
      <c r="AD251" s="37"/>
      <c r="AE251" s="37"/>
      <c r="AR251" s="245" t="s">
        <v>151</v>
      </c>
      <c r="AT251" s="245" t="s">
        <v>240</v>
      </c>
      <c r="AU251" s="245" t="s">
        <v>83</v>
      </c>
      <c r="AY251" s="16" t="s">
        <v>124</v>
      </c>
      <c r="BE251" s="246">
        <f>IF(N251="základní",J251,0)</f>
        <v>0</v>
      </c>
      <c r="BF251" s="246">
        <f>IF(N251="snížená",J251,0)</f>
        <v>0</v>
      </c>
      <c r="BG251" s="246">
        <f>IF(N251="zákl. přenesená",J251,0)</f>
        <v>0</v>
      </c>
      <c r="BH251" s="246">
        <f>IF(N251="sníž. přenesená",J251,0)</f>
        <v>0</v>
      </c>
      <c r="BI251" s="246">
        <f>IF(N251="nulová",J251,0)</f>
        <v>0</v>
      </c>
      <c r="BJ251" s="16" t="s">
        <v>81</v>
      </c>
      <c r="BK251" s="246">
        <f>ROUND(I251*H251,2)</f>
        <v>0</v>
      </c>
      <c r="BL251" s="16" t="s">
        <v>132</v>
      </c>
      <c r="BM251" s="245" t="s">
        <v>667</v>
      </c>
    </row>
    <row r="252" s="2" customFormat="1" ht="16.5" customHeight="1">
      <c r="A252" s="37"/>
      <c r="B252" s="38"/>
      <c r="C252" s="276" t="s">
        <v>369</v>
      </c>
      <c r="D252" s="276" t="s">
        <v>240</v>
      </c>
      <c r="E252" s="277" t="s">
        <v>569</v>
      </c>
      <c r="F252" s="278" t="s">
        <v>570</v>
      </c>
      <c r="G252" s="279" t="s">
        <v>189</v>
      </c>
      <c r="H252" s="280">
        <v>181</v>
      </c>
      <c r="I252" s="281"/>
      <c r="J252" s="282">
        <f>ROUND(I252*H252,2)</f>
        <v>0</v>
      </c>
      <c r="K252" s="278" t="s">
        <v>131</v>
      </c>
      <c r="L252" s="283"/>
      <c r="M252" s="284" t="s">
        <v>1</v>
      </c>
      <c r="N252" s="285" t="s">
        <v>38</v>
      </c>
      <c r="O252" s="90"/>
      <c r="P252" s="243">
        <f>O252*H252</f>
        <v>0</v>
      </c>
      <c r="Q252" s="243">
        <v>0.17599999999999999</v>
      </c>
      <c r="R252" s="243">
        <f>Q252*H252</f>
        <v>31.855999999999998</v>
      </c>
      <c r="S252" s="243">
        <v>0</v>
      </c>
      <c r="T252" s="244">
        <f>S252*H252</f>
        <v>0</v>
      </c>
      <c r="U252" s="37"/>
      <c r="V252" s="37"/>
      <c r="W252" s="37"/>
      <c r="X252" s="37"/>
      <c r="Y252" s="37"/>
      <c r="Z252" s="37"/>
      <c r="AA252" s="37"/>
      <c r="AB252" s="37"/>
      <c r="AC252" s="37"/>
      <c r="AD252" s="37"/>
      <c r="AE252" s="37"/>
      <c r="AR252" s="245" t="s">
        <v>151</v>
      </c>
      <c r="AT252" s="245" t="s">
        <v>240</v>
      </c>
      <c r="AU252" s="245" t="s">
        <v>83</v>
      </c>
      <c r="AY252" s="16" t="s">
        <v>124</v>
      </c>
      <c r="BE252" s="246">
        <f>IF(N252="základní",J252,0)</f>
        <v>0</v>
      </c>
      <c r="BF252" s="246">
        <f>IF(N252="snížená",J252,0)</f>
        <v>0</v>
      </c>
      <c r="BG252" s="246">
        <f>IF(N252="zákl. přenesená",J252,0)</f>
        <v>0</v>
      </c>
      <c r="BH252" s="246">
        <f>IF(N252="sníž. přenesená",J252,0)</f>
        <v>0</v>
      </c>
      <c r="BI252" s="246">
        <f>IF(N252="nulová",J252,0)</f>
        <v>0</v>
      </c>
      <c r="BJ252" s="16" t="s">
        <v>81</v>
      </c>
      <c r="BK252" s="246">
        <f>ROUND(I252*H252,2)</f>
        <v>0</v>
      </c>
      <c r="BL252" s="16" t="s">
        <v>132</v>
      </c>
      <c r="BM252" s="245" t="s">
        <v>668</v>
      </c>
    </row>
    <row r="253" s="13" customFormat="1">
      <c r="A253" s="13"/>
      <c r="B253" s="247"/>
      <c r="C253" s="248"/>
      <c r="D253" s="249" t="s">
        <v>133</v>
      </c>
      <c r="E253" s="250" t="s">
        <v>1</v>
      </c>
      <c r="F253" s="251" t="s">
        <v>669</v>
      </c>
      <c r="G253" s="248"/>
      <c r="H253" s="252">
        <v>181</v>
      </c>
      <c r="I253" s="253"/>
      <c r="J253" s="248"/>
      <c r="K253" s="248"/>
      <c r="L253" s="254"/>
      <c r="M253" s="255"/>
      <c r="N253" s="256"/>
      <c r="O253" s="256"/>
      <c r="P253" s="256"/>
      <c r="Q253" s="256"/>
      <c r="R253" s="256"/>
      <c r="S253" s="256"/>
      <c r="T253" s="257"/>
      <c r="U253" s="13"/>
      <c r="V253" s="13"/>
      <c r="W253" s="13"/>
      <c r="X253" s="13"/>
      <c r="Y253" s="13"/>
      <c r="Z253" s="13"/>
      <c r="AA253" s="13"/>
      <c r="AB253" s="13"/>
      <c r="AC253" s="13"/>
      <c r="AD253" s="13"/>
      <c r="AE253" s="13"/>
      <c r="AT253" s="258" t="s">
        <v>133</v>
      </c>
      <c r="AU253" s="258" t="s">
        <v>83</v>
      </c>
      <c r="AV253" s="13" t="s">
        <v>83</v>
      </c>
      <c r="AW253" s="13" t="s">
        <v>30</v>
      </c>
      <c r="AX253" s="13" t="s">
        <v>81</v>
      </c>
      <c r="AY253" s="258" t="s">
        <v>124</v>
      </c>
    </row>
    <row r="254" s="12" customFormat="1" ht="22.8" customHeight="1">
      <c r="A254" s="12"/>
      <c r="B254" s="218"/>
      <c r="C254" s="219"/>
      <c r="D254" s="220" t="s">
        <v>72</v>
      </c>
      <c r="E254" s="232" t="s">
        <v>222</v>
      </c>
      <c r="F254" s="232" t="s">
        <v>348</v>
      </c>
      <c r="G254" s="219"/>
      <c r="H254" s="219"/>
      <c r="I254" s="222"/>
      <c r="J254" s="233">
        <f>BK254</f>
        <v>0</v>
      </c>
      <c r="K254" s="219"/>
      <c r="L254" s="224"/>
      <c r="M254" s="225"/>
      <c r="N254" s="226"/>
      <c r="O254" s="226"/>
      <c r="P254" s="227">
        <f>SUM(P255:P313)</f>
        <v>0</v>
      </c>
      <c r="Q254" s="226"/>
      <c r="R254" s="227">
        <f>SUM(R255:R313)</f>
        <v>508.37819500000001</v>
      </c>
      <c r="S254" s="226"/>
      <c r="T254" s="228">
        <f>SUM(T255:T313)</f>
        <v>0</v>
      </c>
      <c r="U254" s="12"/>
      <c r="V254" s="12"/>
      <c r="W254" s="12"/>
      <c r="X254" s="12"/>
      <c r="Y254" s="12"/>
      <c r="Z254" s="12"/>
      <c r="AA254" s="12"/>
      <c r="AB254" s="12"/>
      <c r="AC254" s="12"/>
      <c r="AD254" s="12"/>
      <c r="AE254" s="12"/>
      <c r="AR254" s="229" t="s">
        <v>81</v>
      </c>
      <c r="AT254" s="230" t="s">
        <v>72</v>
      </c>
      <c r="AU254" s="230" t="s">
        <v>81</v>
      </c>
      <c r="AY254" s="229" t="s">
        <v>124</v>
      </c>
      <c r="BK254" s="231">
        <f>SUM(BK255:BK313)</f>
        <v>0</v>
      </c>
    </row>
    <row r="255" s="2" customFormat="1" ht="21.75" customHeight="1">
      <c r="A255" s="37"/>
      <c r="B255" s="38"/>
      <c r="C255" s="234" t="s">
        <v>374</v>
      </c>
      <c r="D255" s="234" t="s">
        <v>127</v>
      </c>
      <c r="E255" s="235" t="s">
        <v>350</v>
      </c>
      <c r="F255" s="236" t="s">
        <v>351</v>
      </c>
      <c r="G255" s="237" t="s">
        <v>179</v>
      </c>
      <c r="H255" s="238">
        <v>11</v>
      </c>
      <c r="I255" s="239"/>
      <c r="J255" s="240">
        <f>ROUND(I255*H255,2)</f>
        <v>0</v>
      </c>
      <c r="K255" s="236" t="s">
        <v>131</v>
      </c>
      <c r="L255" s="43"/>
      <c r="M255" s="241" t="s">
        <v>1</v>
      </c>
      <c r="N255" s="242" t="s">
        <v>38</v>
      </c>
      <c r="O255" s="90"/>
      <c r="P255" s="243">
        <f>O255*H255</f>
        <v>0</v>
      </c>
      <c r="Q255" s="243">
        <v>0.00069999999999999999</v>
      </c>
      <c r="R255" s="243">
        <f>Q255*H255</f>
        <v>0.0077000000000000002</v>
      </c>
      <c r="S255" s="243">
        <v>0</v>
      </c>
      <c r="T255" s="244">
        <f>S255*H255</f>
        <v>0</v>
      </c>
      <c r="U255" s="37"/>
      <c r="V255" s="37"/>
      <c r="W255" s="37"/>
      <c r="X255" s="37"/>
      <c r="Y255" s="37"/>
      <c r="Z255" s="37"/>
      <c r="AA255" s="37"/>
      <c r="AB255" s="37"/>
      <c r="AC255" s="37"/>
      <c r="AD255" s="37"/>
      <c r="AE255" s="37"/>
      <c r="AR255" s="245" t="s">
        <v>132</v>
      </c>
      <c r="AT255" s="245" t="s">
        <v>127</v>
      </c>
      <c r="AU255" s="245" t="s">
        <v>83</v>
      </c>
      <c r="AY255" s="16" t="s">
        <v>124</v>
      </c>
      <c r="BE255" s="246">
        <f>IF(N255="základní",J255,0)</f>
        <v>0</v>
      </c>
      <c r="BF255" s="246">
        <f>IF(N255="snížená",J255,0)</f>
        <v>0</v>
      </c>
      <c r="BG255" s="246">
        <f>IF(N255="zákl. přenesená",J255,0)</f>
        <v>0</v>
      </c>
      <c r="BH255" s="246">
        <f>IF(N255="sníž. přenesená",J255,0)</f>
        <v>0</v>
      </c>
      <c r="BI255" s="246">
        <f>IF(N255="nulová",J255,0)</f>
        <v>0</v>
      </c>
      <c r="BJ255" s="16" t="s">
        <v>81</v>
      </c>
      <c r="BK255" s="246">
        <f>ROUND(I255*H255,2)</f>
        <v>0</v>
      </c>
      <c r="BL255" s="16" t="s">
        <v>132</v>
      </c>
      <c r="BM255" s="245" t="s">
        <v>352</v>
      </c>
    </row>
    <row r="256" s="2" customFormat="1">
      <c r="A256" s="37"/>
      <c r="B256" s="38"/>
      <c r="C256" s="39"/>
      <c r="D256" s="249" t="s">
        <v>181</v>
      </c>
      <c r="E256" s="39"/>
      <c r="F256" s="273" t="s">
        <v>353</v>
      </c>
      <c r="G256" s="39"/>
      <c r="H256" s="39"/>
      <c r="I256" s="143"/>
      <c r="J256" s="39"/>
      <c r="K256" s="39"/>
      <c r="L256" s="43"/>
      <c r="M256" s="274"/>
      <c r="N256" s="275"/>
      <c r="O256" s="90"/>
      <c r="P256" s="90"/>
      <c r="Q256" s="90"/>
      <c r="R256" s="90"/>
      <c r="S256" s="90"/>
      <c r="T256" s="91"/>
      <c r="U256" s="37"/>
      <c r="V256" s="37"/>
      <c r="W256" s="37"/>
      <c r="X256" s="37"/>
      <c r="Y256" s="37"/>
      <c r="Z256" s="37"/>
      <c r="AA256" s="37"/>
      <c r="AB256" s="37"/>
      <c r="AC256" s="37"/>
      <c r="AD256" s="37"/>
      <c r="AE256" s="37"/>
      <c r="AT256" s="16" t="s">
        <v>181</v>
      </c>
      <c r="AU256" s="16" t="s">
        <v>83</v>
      </c>
    </row>
    <row r="257" s="13" customFormat="1">
      <c r="A257" s="13"/>
      <c r="B257" s="247"/>
      <c r="C257" s="248"/>
      <c r="D257" s="249" t="s">
        <v>133</v>
      </c>
      <c r="E257" s="250" t="s">
        <v>1</v>
      </c>
      <c r="F257" s="251" t="s">
        <v>354</v>
      </c>
      <c r="G257" s="248"/>
      <c r="H257" s="252">
        <v>1</v>
      </c>
      <c r="I257" s="253"/>
      <c r="J257" s="248"/>
      <c r="K257" s="248"/>
      <c r="L257" s="254"/>
      <c r="M257" s="255"/>
      <c r="N257" s="256"/>
      <c r="O257" s="256"/>
      <c r="P257" s="256"/>
      <c r="Q257" s="256"/>
      <c r="R257" s="256"/>
      <c r="S257" s="256"/>
      <c r="T257" s="257"/>
      <c r="U257" s="13"/>
      <c r="V257" s="13"/>
      <c r="W257" s="13"/>
      <c r="X257" s="13"/>
      <c r="Y257" s="13"/>
      <c r="Z257" s="13"/>
      <c r="AA257" s="13"/>
      <c r="AB257" s="13"/>
      <c r="AC257" s="13"/>
      <c r="AD257" s="13"/>
      <c r="AE257" s="13"/>
      <c r="AT257" s="258" t="s">
        <v>133</v>
      </c>
      <c r="AU257" s="258" t="s">
        <v>83</v>
      </c>
      <c r="AV257" s="13" t="s">
        <v>83</v>
      </c>
      <c r="AW257" s="13" t="s">
        <v>30</v>
      </c>
      <c r="AX257" s="13" t="s">
        <v>73</v>
      </c>
      <c r="AY257" s="258" t="s">
        <v>124</v>
      </c>
    </row>
    <row r="258" s="13" customFormat="1">
      <c r="A258" s="13"/>
      <c r="B258" s="247"/>
      <c r="C258" s="248"/>
      <c r="D258" s="249" t="s">
        <v>133</v>
      </c>
      <c r="E258" s="250" t="s">
        <v>1</v>
      </c>
      <c r="F258" s="251" t="s">
        <v>355</v>
      </c>
      <c r="G258" s="248"/>
      <c r="H258" s="252">
        <v>2</v>
      </c>
      <c r="I258" s="253"/>
      <c r="J258" s="248"/>
      <c r="K258" s="248"/>
      <c r="L258" s="254"/>
      <c r="M258" s="255"/>
      <c r="N258" s="256"/>
      <c r="O258" s="256"/>
      <c r="P258" s="256"/>
      <c r="Q258" s="256"/>
      <c r="R258" s="256"/>
      <c r="S258" s="256"/>
      <c r="T258" s="257"/>
      <c r="U258" s="13"/>
      <c r="V258" s="13"/>
      <c r="W258" s="13"/>
      <c r="X258" s="13"/>
      <c r="Y258" s="13"/>
      <c r="Z258" s="13"/>
      <c r="AA258" s="13"/>
      <c r="AB258" s="13"/>
      <c r="AC258" s="13"/>
      <c r="AD258" s="13"/>
      <c r="AE258" s="13"/>
      <c r="AT258" s="258" t="s">
        <v>133</v>
      </c>
      <c r="AU258" s="258" t="s">
        <v>83</v>
      </c>
      <c r="AV258" s="13" t="s">
        <v>83</v>
      </c>
      <c r="AW258" s="13" t="s">
        <v>30</v>
      </c>
      <c r="AX258" s="13" t="s">
        <v>73</v>
      </c>
      <c r="AY258" s="258" t="s">
        <v>124</v>
      </c>
    </row>
    <row r="259" s="13" customFormat="1">
      <c r="A259" s="13"/>
      <c r="B259" s="247"/>
      <c r="C259" s="248"/>
      <c r="D259" s="249" t="s">
        <v>133</v>
      </c>
      <c r="E259" s="250" t="s">
        <v>1</v>
      </c>
      <c r="F259" s="251" t="s">
        <v>356</v>
      </c>
      <c r="G259" s="248"/>
      <c r="H259" s="252">
        <v>2</v>
      </c>
      <c r="I259" s="253"/>
      <c r="J259" s="248"/>
      <c r="K259" s="248"/>
      <c r="L259" s="254"/>
      <c r="M259" s="255"/>
      <c r="N259" s="256"/>
      <c r="O259" s="256"/>
      <c r="P259" s="256"/>
      <c r="Q259" s="256"/>
      <c r="R259" s="256"/>
      <c r="S259" s="256"/>
      <c r="T259" s="257"/>
      <c r="U259" s="13"/>
      <c r="V259" s="13"/>
      <c r="W259" s="13"/>
      <c r="X259" s="13"/>
      <c r="Y259" s="13"/>
      <c r="Z259" s="13"/>
      <c r="AA259" s="13"/>
      <c r="AB259" s="13"/>
      <c r="AC259" s="13"/>
      <c r="AD259" s="13"/>
      <c r="AE259" s="13"/>
      <c r="AT259" s="258" t="s">
        <v>133</v>
      </c>
      <c r="AU259" s="258" t="s">
        <v>83</v>
      </c>
      <c r="AV259" s="13" t="s">
        <v>83</v>
      </c>
      <c r="AW259" s="13" t="s">
        <v>30</v>
      </c>
      <c r="AX259" s="13" t="s">
        <v>73</v>
      </c>
      <c r="AY259" s="258" t="s">
        <v>124</v>
      </c>
    </row>
    <row r="260" s="13" customFormat="1">
      <c r="A260" s="13"/>
      <c r="B260" s="247"/>
      <c r="C260" s="248"/>
      <c r="D260" s="249" t="s">
        <v>133</v>
      </c>
      <c r="E260" s="250" t="s">
        <v>1</v>
      </c>
      <c r="F260" s="251" t="s">
        <v>670</v>
      </c>
      <c r="G260" s="248"/>
      <c r="H260" s="252">
        <v>2</v>
      </c>
      <c r="I260" s="253"/>
      <c r="J260" s="248"/>
      <c r="K260" s="248"/>
      <c r="L260" s="254"/>
      <c r="M260" s="255"/>
      <c r="N260" s="256"/>
      <c r="O260" s="256"/>
      <c r="P260" s="256"/>
      <c r="Q260" s="256"/>
      <c r="R260" s="256"/>
      <c r="S260" s="256"/>
      <c r="T260" s="257"/>
      <c r="U260" s="13"/>
      <c r="V260" s="13"/>
      <c r="W260" s="13"/>
      <c r="X260" s="13"/>
      <c r="Y260" s="13"/>
      <c r="Z260" s="13"/>
      <c r="AA260" s="13"/>
      <c r="AB260" s="13"/>
      <c r="AC260" s="13"/>
      <c r="AD260" s="13"/>
      <c r="AE260" s="13"/>
      <c r="AT260" s="258" t="s">
        <v>133</v>
      </c>
      <c r="AU260" s="258" t="s">
        <v>83</v>
      </c>
      <c r="AV260" s="13" t="s">
        <v>83</v>
      </c>
      <c r="AW260" s="13" t="s">
        <v>30</v>
      </c>
      <c r="AX260" s="13" t="s">
        <v>73</v>
      </c>
      <c r="AY260" s="258" t="s">
        <v>124</v>
      </c>
    </row>
    <row r="261" s="13" customFormat="1">
      <c r="A261" s="13"/>
      <c r="B261" s="247"/>
      <c r="C261" s="248"/>
      <c r="D261" s="249" t="s">
        <v>133</v>
      </c>
      <c r="E261" s="250" t="s">
        <v>1</v>
      </c>
      <c r="F261" s="251" t="s">
        <v>671</v>
      </c>
      <c r="G261" s="248"/>
      <c r="H261" s="252">
        <v>2</v>
      </c>
      <c r="I261" s="253"/>
      <c r="J261" s="248"/>
      <c r="K261" s="248"/>
      <c r="L261" s="254"/>
      <c r="M261" s="255"/>
      <c r="N261" s="256"/>
      <c r="O261" s="256"/>
      <c r="P261" s="256"/>
      <c r="Q261" s="256"/>
      <c r="R261" s="256"/>
      <c r="S261" s="256"/>
      <c r="T261" s="257"/>
      <c r="U261" s="13"/>
      <c r="V261" s="13"/>
      <c r="W261" s="13"/>
      <c r="X261" s="13"/>
      <c r="Y261" s="13"/>
      <c r="Z261" s="13"/>
      <c r="AA261" s="13"/>
      <c r="AB261" s="13"/>
      <c r="AC261" s="13"/>
      <c r="AD261" s="13"/>
      <c r="AE261" s="13"/>
      <c r="AT261" s="258" t="s">
        <v>133</v>
      </c>
      <c r="AU261" s="258" t="s">
        <v>83</v>
      </c>
      <c r="AV261" s="13" t="s">
        <v>83</v>
      </c>
      <c r="AW261" s="13" t="s">
        <v>30</v>
      </c>
      <c r="AX261" s="13" t="s">
        <v>73</v>
      </c>
      <c r="AY261" s="258" t="s">
        <v>124</v>
      </c>
    </row>
    <row r="262" s="13" customFormat="1">
      <c r="A262" s="13"/>
      <c r="B262" s="247"/>
      <c r="C262" s="248"/>
      <c r="D262" s="249" t="s">
        <v>133</v>
      </c>
      <c r="E262" s="250" t="s">
        <v>1</v>
      </c>
      <c r="F262" s="251" t="s">
        <v>672</v>
      </c>
      <c r="G262" s="248"/>
      <c r="H262" s="252">
        <v>2</v>
      </c>
      <c r="I262" s="253"/>
      <c r="J262" s="248"/>
      <c r="K262" s="248"/>
      <c r="L262" s="254"/>
      <c r="M262" s="255"/>
      <c r="N262" s="256"/>
      <c r="O262" s="256"/>
      <c r="P262" s="256"/>
      <c r="Q262" s="256"/>
      <c r="R262" s="256"/>
      <c r="S262" s="256"/>
      <c r="T262" s="257"/>
      <c r="U262" s="13"/>
      <c r="V262" s="13"/>
      <c r="W262" s="13"/>
      <c r="X262" s="13"/>
      <c r="Y262" s="13"/>
      <c r="Z262" s="13"/>
      <c r="AA262" s="13"/>
      <c r="AB262" s="13"/>
      <c r="AC262" s="13"/>
      <c r="AD262" s="13"/>
      <c r="AE262" s="13"/>
      <c r="AT262" s="258" t="s">
        <v>133</v>
      </c>
      <c r="AU262" s="258" t="s">
        <v>83</v>
      </c>
      <c r="AV262" s="13" t="s">
        <v>83</v>
      </c>
      <c r="AW262" s="13" t="s">
        <v>30</v>
      </c>
      <c r="AX262" s="13" t="s">
        <v>73</v>
      </c>
      <c r="AY262" s="258" t="s">
        <v>124</v>
      </c>
    </row>
    <row r="263" s="14" customFormat="1">
      <c r="A263" s="14"/>
      <c r="B263" s="259"/>
      <c r="C263" s="260"/>
      <c r="D263" s="249" t="s">
        <v>133</v>
      </c>
      <c r="E263" s="261" t="s">
        <v>1</v>
      </c>
      <c r="F263" s="262" t="s">
        <v>135</v>
      </c>
      <c r="G263" s="260"/>
      <c r="H263" s="263">
        <v>11</v>
      </c>
      <c r="I263" s="264"/>
      <c r="J263" s="260"/>
      <c r="K263" s="260"/>
      <c r="L263" s="265"/>
      <c r="M263" s="266"/>
      <c r="N263" s="267"/>
      <c r="O263" s="267"/>
      <c r="P263" s="267"/>
      <c r="Q263" s="267"/>
      <c r="R263" s="267"/>
      <c r="S263" s="267"/>
      <c r="T263" s="268"/>
      <c r="U263" s="14"/>
      <c r="V263" s="14"/>
      <c r="W263" s="14"/>
      <c r="X263" s="14"/>
      <c r="Y263" s="14"/>
      <c r="Z263" s="14"/>
      <c r="AA263" s="14"/>
      <c r="AB263" s="14"/>
      <c r="AC263" s="14"/>
      <c r="AD263" s="14"/>
      <c r="AE263" s="14"/>
      <c r="AT263" s="269" t="s">
        <v>133</v>
      </c>
      <c r="AU263" s="269" t="s">
        <v>83</v>
      </c>
      <c r="AV263" s="14" t="s">
        <v>132</v>
      </c>
      <c r="AW263" s="14" t="s">
        <v>30</v>
      </c>
      <c r="AX263" s="14" t="s">
        <v>81</v>
      </c>
      <c r="AY263" s="269" t="s">
        <v>124</v>
      </c>
    </row>
    <row r="264" s="2" customFormat="1" ht="16.5" customHeight="1">
      <c r="A264" s="37"/>
      <c r="B264" s="38"/>
      <c r="C264" s="276" t="s">
        <v>379</v>
      </c>
      <c r="D264" s="276" t="s">
        <v>240</v>
      </c>
      <c r="E264" s="277" t="s">
        <v>358</v>
      </c>
      <c r="F264" s="278" t="s">
        <v>359</v>
      </c>
      <c r="G264" s="279" t="s">
        <v>179</v>
      </c>
      <c r="H264" s="280">
        <v>2</v>
      </c>
      <c r="I264" s="281"/>
      <c r="J264" s="282">
        <f>ROUND(I264*H264,2)</f>
        <v>0</v>
      </c>
      <c r="K264" s="278" t="s">
        <v>131</v>
      </c>
      <c r="L264" s="283"/>
      <c r="M264" s="284" t="s">
        <v>1</v>
      </c>
      <c r="N264" s="285" t="s">
        <v>38</v>
      </c>
      <c r="O264" s="90"/>
      <c r="P264" s="243">
        <f>O264*H264</f>
        <v>0</v>
      </c>
      <c r="Q264" s="243">
        <v>0.0025000000000000001</v>
      </c>
      <c r="R264" s="243">
        <f>Q264*H264</f>
        <v>0.0050000000000000001</v>
      </c>
      <c r="S264" s="243">
        <v>0</v>
      </c>
      <c r="T264" s="244">
        <f>S264*H264</f>
        <v>0</v>
      </c>
      <c r="U264" s="37"/>
      <c r="V264" s="37"/>
      <c r="W264" s="37"/>
      <c r="X264" s="37"/>
      <c r="Y264" s="37"/>
      <c r="Z264" s="37"/>
      <c r="AA264" s="37"/>
      <c r="AB264" s="37"/>
      <c r="AC264" s="37"/>
      <c r="AD264" s="37"/>
      <c r="AE264" s="37"/>
      <c r="AR264" s="245" t="s">
        <v>151</v>
      </c>
      <c r="AT264" s="245" t="s">
        <v>240</v>
      </c>
      <c r="AU264" s="245" t="s">
        <v>83</v>
      </c>
      <c r="AY264" s="16" t="s">
        <v>124</v>
      </c>
      <c r="BE264" s="246">
        <f>IF(N264="základní",J264,0)</f>
        <v>0</v>
      </c>
      <c r="BF264" s="246">
        <f>IF(N264="snížená",J264,0)</f>
        <v>0</v>
      </c>
      <c r="BG264" s="246">
        <f>IF(N264="zákl. přenesená",J264,0)</f>
        <v>0</v>
      </c>
      <c r="BH264" s="246">
        <f>IF(N264="sníž. přenesená",J264,0)</f>
        <v>0</v>
      </c>
      <c r="BI264" s="246">
        <f>IF(N264="nulová",J264,0)</f>
        <v>0</v>
      </c>
      <c r="BJ264" s="16" t="s">
        <v>81</v>
      </c>
      <c r="BK264" s="246">
        <f>ROUND(I264*H264,2)</f>
        <v>0</v>
      </c>
      <c r="BL264" s="16" t="s">
        <v>132</v>
      </c>
      <c r="BM264" s="245" t="s">
        <v>360</v>
      </c>
    </row>
    <row r="265" s="2" customFormat="1" ht="16.5" customHeight="1">
      <c r="A265" s="37"/>
      <c r="B265" s="38"/>
      <c r="C265" s="276" t="s">
        <v>383</v>
      </c>
      <c r="D265" s="276" t="s">
        <v>240</v>
      </c>
      <c r="E265" s="277" t="s">
        <v>362</v>
      </c>
      <c r="F265" s="278" t="s">
        <v>363</v>
      </c>
      <c r="G265" s="279" t="s">
        <v>179</v>
      </c>
      <c r="H265" s="280">
        <v>1</v>
      </c>
      <c r="I265" s="281"/>
      <c r="J265" s="282">
        <f>ROUND(I265*H265,2)</f>
        <v>0</v>
      </c>
      <c r="K265" s="278" t="s">
        <v>131</v>
      </c>
      <c r="L265" s="283"/>
      <c r="M265" s="284" t="s">
        <v>1</v>
      </c>
      <c r="N265" s="285" t="s">
        <v>38</v>
      </c>
      <c r="O265" s="90"/>
      <c r="P265" s="243">
        <f>O265*H265</f>
        <v>0</v>
      </c>
      <c r="Q265" s="243">
        <v>0.0050000000000000001</v>
      </c>
      <c r="R265" s="243">
        <f>Q265*H265</f>
        <v>0.0050000000000000001</v>
      </c>
      <c r="S265" s="243">
        <v>0</v>
      </c>
      <c r="T265" s="244">
        <f>S265*H265</f>
        <v>0</v>
      </c>
      <c r="U265" s="37"/>
      <c r="V265" s="37"/>
      <c r="W265" s="37"/>
      <c r="X265" s="37"/>
      <c r="Y265" s="37"/>
      <c r="Z265" s="37"/>
      <c r="AA265" s="37"/>
      <c r="AB265" s="37"/>
      <c r="AC265" s="37"/>
      <c r="AD265" s="37"/>
      <c r="AE265" s="37"/>
      <c r="AR265" s="245" t="s">
        <v>151</v>
      </c>
      <c r="AT265" s="245" t="s">
        <v>240</v>
      </c>
      <c r="AU265" s="245" t="s">
        <v>83</v>
      </c>
      <c r="AY265" s="16" t="s">
        <v>124</v>
      </c>
      <c r="BE265" s="246">
        <f>IF(N265="základní",J265,0)</f>
        <v>0</v>
      </c>
      <c r="BF265" s="246">
        <f>IF(N265="snížená",J265,0)</f>
        <v>0</v>
      </c>
      <c r="BG265" s="246">
        <f>IF(N265="zákl. přenesená",J265,0)</f>
        <v>0</v>
      </c>
      <c r="BH265" s="246">
        <f>IF(N265="sníž. přenesená",J265,0)</f>
        <v>0</v>
      </c>
      <c r="BI265" s="246">
        <f>IF(N265="nulová",J265,0)</f>
        <v>0</v>
      </c>
      <c r="BJ265" s="16" t="s">
        <v>81</v>
      </c>
      <c r="BK265" s="246">
        <f>ROUND(I265*H265,2)</f>
        <v>0</v>
      </c>
      <c r="BL265" s="16" t="s">
        <v>132</v>
      </c>
      <c r="BM265" s="245" t="s">
        <v>364</v>
      </c>
    </row>
    <row r="266" s="2" customFormat="1" ht="21.75" customHeight="1">
      <c r="A266" s="37"/>
      <c r="B266" s="38"/>
      <c r="C266" s="276" t="s">
        <v>387</v>
      </c>
      <c r="D266" s="276" t="s">
        <v>240</v>
      </c>
      <c r="E266" s="277" t="s">
        <v>673</v>
      </c>
      <c r="F266" s="278" t="s">
        <v>674</v>
      </c>
      <c r="G266" s="279" t="s">
        <v>179</v>
      </c>
      <c r="H266" s="280">
        <v>2</v>
      </c>
      <c r="I266" s="281"/>
      <c r="J266" s="282">
        <f>ROUND(I266*H266,2)</f>
        <v>0</v>
      </c>
      <c r="K266" s="278" t="s">
        <v>131</v>
      </c>
      <c r="L266" s="283"/>
      <c r="M266" s="284" t="s">
        <v>1</v>
      </c>
      <c r="N266" s="285" t="s">
        <v>38</v>
      </c>
      <c r="O266" s="90"/>
      <c r="P266" s="243">
        <f>O266*H266</f>
        <v>0</v>
      </c>
      <c r="Q266" s="243">
        <v>0.0012999999999999999</v>
      </c>
      <c r="R266" s="243">
        <f>Q266*H266</f>
        <v>0.0025999999999999999</v>
      </c>
      <c r="S266" s="243">
        <v>0</v>
      </c>
      <c r="T266" s="244">
        <f>S266*H266</f>
        <v>0</v>
      </c>
      <c r="U266" s="37"/>
      <c r="V266" s="37"/>
      <c r="W266" s="37"/>
      <c r="X266" s="37"/>
      <c r="Y266" s="37"/>
      <c r="Z266" s="37"/>
      <c r="AA266" s="37"/>
      <c r="AB266" s="37"/>
      <c r="AC266" s="37"/>
      <c r="AD266" s="37"/>
      <c r="AE266" s="37"/>
      <c r="AR266" s="245" t="s">
        <v>151</v>
      </c>
      <c r="AT266" s="245" t="s">
        <v>240</v>
      </c>
      <c r="AU266" s="245" t="s">
        <v>83</v>
      </c>
      <c r="AY266" s="16" t="s">
        <v>124</v>
      </c>
      <c r="BE266" s="246">
        <f>IF(N266="základní",J266,0)</f>
        <v>0</v>
      </c>
      <c r="BF266" s="246">
        <f>IF(N266="snížená",J266,0)</f>
        <v>0</v>
      </c>
      <c r="BG266" s="246">
        <f>IF(N266="zákl. přenesená",J266,0)</f>
        <v>0</v>
      </c>
      <c r="BH266" s="246">
        <f>IF(N266="sníž. přenesená",J266,0)</f>
        <v>0</v>
      </c>
      <c r="BI266" s="246">
        <f>IF(N266="nulová",J266,0)</f>
        <v>0</v>
      </c>
      <c r="BJ266" s="16" t="s">
        <v>81</v>
      </c>
      <c r="BK266" s="246">
        <f>ROUND(I266*H266,2)</f>
        <v>0</v>
      </c>
      <c r="BL266" s="16" t="s">
        <v>132</v>
      </c>
      <c r="BM266" s="245" t="s">
        <v>675</v>
      </c>
    </row>
    <row r="267" s="2" customFormat="1" ht="16.5" customHeight="1">
      <c r="A267" s="37"/>
      <c r="B267" s="38"/>
      <c r="C267" s="276" t="s">
        <v>391</v>
      </c>
      <c r="D267" s="276" t="s">
        <v>240</v>
      </c>
      <c r="E267" s="277" t="s">
        <v>676</v>
      </c>
      <c r="F267" s="278" t="s">
        <v>677</v>
      </c>
      <c r="G267" s="279" t="s">
        <v>179</v>
      </c>
      <c r="H267" s="280">
        <v>2</v>
      </c>
      <c r="I267" s="281"/>
      <c r="J267" s="282">
        <f>ROUND(I267*H267,2)</f>
        <v>0</v>
      </c>
      <c r="K267" s="278" t="s">
        <v>131</v>
      </c>
      <c r="L267" s="283"/>
      <c r="M267" s="284" t="s">
        <v>1</v>
      </c>
      <c r="N267" s="285" t="s">
        <v>38</v>
      </c>
      <c r="O267" s="90"/>
      <c r="P267" s="243">
        <f>O267*H267</f>
        <v>0</v>
      </c>
      <c r="Q267" s="243">
        <v>0.0025999999999999999</v>
      </c>
      <c r="R267" s="243">
        <f>Q267*H267</f>
        <v>0.0051999999999999998</v>
      </c>
      <c r="S267" s="243">
        <v>0</v>
      </c>
      <c r="T267" s="244">
        <f>S267*H267</f>
        <v>0</v>
      </c>
      <c r="U267" s="37"/>
      <c r="V267" s="37"/>
      <c r="W267" s="37"/>
      <c r="X267" s="37"/>
      <c r="Y267" s="37"/>
      <c r="Z267" s="37"/>
      <c r="AA267" s="37"/>
      <c r="AB267" s="37"/>
      <c r="AC267" s="37"/>
      <c r="AD267" s="37"/>
      <c r="AE267" s="37"/>
      <c r="AR267" s="245" t="s">
        <v>151</v>
      </c>
      <c r="AT267" s="245" t="s">
        <v>240</v>
      </c>
      <c r="AU267" s="245" t="s">
        <v>83</v>
      </c>
      <c r="AY267" s="16" t="s">
        <v>124</v>
      </c>
      <c r="BE267" s="246">
        <f>IF(N267="základní",J267,0)</f>
        <v>0</v>
      </c>
      <c r="BF267" s="246">
        <f>IF(N267="snížená",J267,0)</f>
        <v>0</v>
      </c>
      <c r="BG267" s="246">
        <f>IF(N267="zákl. přenesená",J267,0)</f>
        <v>0</v>
      </c>
      <c r="BH267" s="246">
        <f>IF(N267="sníž. přenesená",J267,0)</f>
        <v>0</v>
      </c>
      <c r="BI267" s="246">
        <f>IF(N267="nulová",J267,0)</f>
        <v>0</v>
      </c>
      <c r="BJ267" s="16" t="s">
        <v>81</v>
      </c>
      <c r="BK267" s="246">
        <f>ROUND(I267*H267,2)</f>
        <v>0</v>
      </c>
      <c r="BL267" s="16" t="s">
        <v>132</v>
      </c>
      <c r="BM267" s="245" t="s">
        <v>678</v>
      </c>
    </row>
    <row r="268" s="2" customFormat="1" ht="16.5" customHeight="1">
      <c r="A268" s="37"/>
      <c r="B268" s="38"/>
      <c r="C268" s="276" t="s">
        <v>395</v>
      </c>
      <c r="D268" s="276" t="s">
        <v>240</v>
      </c>
      <c r="E268" s="277" t="s">
        <v>679</v>
      </c>
      <c r="F268" s="278" t="s">
        <v>680</v>
      </c>
      <c r="G268" s="279" t="s">
        <v>179</v>
      </c>
      <c r="H268" s="280">
        <v>2</v>
      </c>
      <c r="I268" s="281"/>
      <c r="J268" s="282">
        <f>ROUND(I268*H268,2)</f>
        <v>0</v>
      </c>
      <c r="K268" s="278" t="s">
        <v>131</v>
      </c>
      <c r="L268" s="283"/>
      <c r="M268" s="284" t="s">
        <v>1</v>
      </c>
      <c r="N268" s="285" t="s">
        <v>38</v>
      </c>
      <c r="O268" s="90"/>
      <c r="P268" s="243">
        <f>O268*H268</f>
        <v>0</v>
      </c>
      <c r="Q268" s="243">
        <v>0.0035999999999999999</v>
      </c>
      <c r="R268" s="243">
        <f>Q268*H268</f>
        <v>0.0071999999999999998</v>
      </c>
      <c r="S268" s="243">
        <v>0</v>
      </c>
      <c r="T268" s="244">
        <f>S268*H268</f>
        <v>0</v>
      </c>
      <c r="U268" s="37"/>
      <c r="V268" s="37"/>
      <c r="W268" s="37"/>
      <c r="X268" s="37"/>
      <c r="Y268" s="37"/>
      <c r="Z268" s="37"/>
      <c r="AA268" s="37"/>
      <c r="AB268" s="37"/>
      <c r="AC268" s="37"/>
      <c r="AD268" s="37"/>
      <c r="AE268" s="37"/>
      <c r="AR268" s="245" t="s">
        <v>151</v>
      </c>
      <c r="AT268" s="245" t="s">
        <v>240</v>
      </c>
      <c r="AU268" s="245" t="s">
        <v>83</v>
      </c>
      <c r="AY268" s="16" t="s">
        <v>124</v>
      </c>
      <c r="BE268" s="246">
        <f>IF(N268="základní",J268,0)</f>
        <v>0</v>
      </c>
      <c r="BF268" s="246">
        <f>IF(N268="snížená",J268,0)</f>
        <v>0</v>
      </c>
      <c r="BG268" s="246">
        <f>IF(N268="zákl. přenesená",J268,0)</f>
        <v>0</v>
      </c>
      <c r="BH268" s="246">
        <f>IF(N268="sníž. přenesená",J268,0)</f>
        <v>0</v>
      </c>
      <c r="BI268" s="246">
        <f>IF(N268="nulová",J268,0)</f>
        <v>0</v>
      </c>
      <c r="BJ268" s="16" t="s">
        <v>81</v>
      </c>
      <c r="BK268" s="246">
        <f>ROUND(I268*H268,2)</f>
        <v>0</v>
      </c>
      <c r="BL268" s="16" t="s">
        <v>132</v>
      </c>
      <c r="BM268" s="245" t="s">
        <v>681</v>
      </c>
    </row>
    <row r="269" s="2" customFormat="1" ht="21.75" customHeight="1">
      <c r="A269" s="37"/>
      <c r="B269" s="38"/>
      <c r="C269" s="276" t="s">
        <v>401</v>
      </c>
      <c r="D269" s="276" t="s">
        <v>240</v>
      </c>
      <c r="E269" s="277" t="s">
        <v>366</v>
      </c>
      <c r="F269" s="278" t="s">
        <v>367</v>
      </c>
      <c r="G269" s="279" t="s">
        <v>179</v>
      </c>
      <c r="H269" s="280">
        <v>2</v>
      </c>
      <c r="I269" s="281"/>
      <c r="J269" s="282">
        <f>ROUND(I269*H269,2)</f>
        <v>0</v>
      </c>
      <c r="K269" s="278" t="s">
        <v>131</v>
      </c>
      <c r="L269" s="283"/>
      <c r="M269" s="284" t="s">
        <v>1</v>
      </c>
      <c r="N269" s="285" t="s">
        <v>38</v>
      </c>
      <c r="O269" s="90"/>
      <c r="P269" s="243">
        <f>O269*H269</f>
        <v>0</v>
      </c>
      <c r="Q269" s="243">
        <v>0.0025000000000000001</v>
      </c>
      <c r="R269" s="243">
        <f>Q269*H269</f>
        <v>0.0050000000000000001</v>
      </c>
      <c r="S269" s="243">
        <v>0</v>
      </c>
      <c r="T269" s="244">
        <f>S269*H269</f>
        <v>0</v>
      </c>
      <c r="U269" s="37"/>
      <c r="V269" s="37"/>
      <c r="W269" s="37"/>
      <c r="X269" s="37"/>
      <c r="Y269" s="37"/>
      <c r="Z269" s="37"/>
      <c r="AA269" s="37"/>
      <c r="AB269" s="37"/>
      <c r="AC269" s="37"/>
      <c r="AD269" s="37"/>
      <c r="AE269" s="37"/>
      <c r="AR269" s="245" t="s">
        <v>151</v>
      </c>
      <c r="AT269" s="245" t="s">
        <v>240</v>
      </c>
      <c r="AU269" s="245" t="s">
        <v>83</v>
      </c>
      <c r="AY269" s="16" t="s">
        <v>124</v>
      </c>
      <c r="BE269" s="246">
        <f>IF(N269="základní",J269,0)</f>
        <v>0</v>
      </c>
      <c r="BF269" s="246">
        <f>IF(N269="snížená",J269,0)</f>
        <v>0</v>
      </c>
      <c r="BG269" s="246">
        <f>IF(N269="zákl. přenesená",J269,0)</f>
        <v>0</v>
      </c>
      <c r="BH269" s="246">
        <f>IF(N269="sníž. přenesená",J269,0)</f>
        <v>0</v>
      </c>
      <c r="BI269" s="246">
        <f>IF(N269="nulová",J269,0)</f>
        <v>0</v>
      </c>
      <c r="BJ269" s="16" t="s">
        <v>81</v>
      </c>
      <c r="BK269" s="246">
        <f>ROUND(I269*H269,2)</f>
        <v>0</v>
      </c>
      <c r="BL269" s="16" t="s">
        <v>132</v>
      </c>
      <c r="BM269" s="245" t="s">
        <v>368</v>
      </c>
    </row>
    <row r="270" s="2" customFormat="1" ht="21.75" customHeight="1">
      <c r="A270" s="37"/>
      <c r="B270" s="38"/>
      <c r="C270" s="234" t="s">
        <v>406</v>
      </c>
      <c r="D270" s="234" t="s">
        <v>127</v>
      </c>
      <c r="E270" s="235" t="s">
        <v>370</v>
      </c>
      <c r="F270" s="236" t="s">
        <v>371</v>
      </c>
      <c r="G270" s="237" t="s">
        <v>179</v>
      </c>
      <c r="H270" s="238">
        <v>7</v>
      </c>
      <c r="I270" s="239"/>
      <c r="J270" s="240">
        <f>ROUND(I270*H270,2)</f>
        <v>0</v>
      </c>
      <c r="K270" s="236" t="s">
        <v>131</v>
      </c>
      <c r="L270" s="43"/>
      <c r="M270" s="241" t="s">
        <v>1</v>
      </c>
      <c r="N270" s="242" t="s">
        <v>38</v>
      </c>
      <c r="O270" s="90"/>
      <c r="P270" s="243">
        <f>O270*H270</f>
        <v>0</v>
      </c>
      <c r="Q270" s="243">
        <v>0.11241</v>
      </c>
      <c r="R270" s="243">
        <f>Q270*H270</f>
        <v>0.78686999999999996</v>
      </c>
      <c r="S270" s="243">
        <v>0</v>
      </c>
      <c r="T270" s="244">
        <f>S270*H270</f>
        <v>0</v>
      </c>
      <c r="U270" s="37"/>
      <c r="V270" s="37"/>
      <c r="W270" s="37"/>
      <c r="X270" s="37"/>
      <c r="Y270" s="37"/>
      <c r="Z270" s="37"/>
      <c r="AA270" s="37"/>
      <c r="AB270" s="37"/>
      <c r="AC270" s="37"/>
      <c r="AD270" s="37"/>
      <c r="AE270" s="37"/>
      <c r="AR270" s="245" t="s">
        <v>132</v>
      </c>
      <c r="AT270" s="245" t="s">
        <v>127</v>
      </c>
      <c r="AU270" s="245" t="s">
        <v>83</v>
      </c>
      <c r="AY270" s="16" t="s">
        <v>124</v>
      </c>
      <c r="BE270" s="246">
        <f>IF(N270="základní",J270,0)</f>
        <v>0</v>
      </c>
      <c r="BF270" s="246">
        <f>IF(N270="snížená",J270,0)</f>
        <v>0</v>
      </c>
      <c r="BG270" s="246">
        <f>IF(N270="zákl. přenesená",J270,0)</f>
        <v>0</v>
      </c>
      <c r="BH270" s="246">
        <f>IF(N270="sníž. přenesená",J270,0)</f>
        <v>0</v>
      </c>
      <c r="BI270" s="246">
        <f>IF(N270="nulová",J270,0)</f>
        <v>0</v>
      </c>
      <c r="BJ270" s="16" t="s">
        <v>81</v>
      </c>
      <c r="BK270" s="246">
        <f>ROUND(I270*H270,2)</f>
        <v>0</v>
      </c>
      <c r="BL270" s="16" t="s">
        <v>132</v>
      </c>
      <c r="BM270" s="245" t="s">
        <v>372</v>
      </c>
    </row>
    <row r="271" s="2" customFormat="1">
      <c r="A271" s="37"/>
      <c r="B271" s="38"/>
      <c r="C271" s="39"/>
      <c r="D271" s="249" t="s">
        <v>181</v>
      </c>
      <c r="E271" s="39"/>
      <c r="F271" s="273" t="s">
        <v>373</v>
      </c>
      <c r="G271" s="39"/>
      <c r="H271" s="39"/>
      <c r="I271" s="143"/>
      <c r="J271" s="39"/>
      <c r="K271" s="39"/>
      <c r="L271" s="43"/>
      <c r="M271" s="274"/>
      <c r="N271" s="275"/>
      <c r="O271" s="90"/>
      <c r="P271" s="90"/>
      <c r="Q271" s="90"/>
      <c r="R271" s="90"/>
      <c r="S271" s="90"/>
      <c r="T271" s="91"/>
      <c r="U271" s="37"/>
      <c r="V271" s="37"/>
      <c r="W271" s="37"/>
      <c r="X271" s="37"/>
      <c r="Y271" s="37"/>
      <c r="Z271" s="37"/>
      <c r="AA271" s="37"/>
      <c r="AB271" s="37"/>
      <c r="AC271" s="37"/>
      <c r="AD271" s="37"/>
      <c r="AE271" s="37"/>
      <c r="AT271" s="16" t="s">
        <v>181</v>
      </c>
      <c r="AU271" s="16" t="s">
        <v>83</v>
      </c>
    </row>
    <row r="272" s="2" customFormat="1" ht="21.75" customHeight="1">
      <c r="A272" s="37"/>
      <c r="B272" s="38"/>
      <c r="C272" s="234" t="s">
        <v>412</v>
      </c>
      <c r="D272" s="234" t="s">
        <v>127</v>
      </c>
      <c r="E272" s="235" t="s">
        <v>375</v>
      </c>
      <c r="F272" s="236" t="s">
        <v>376</v>
      </c>
      <c r="G272" s="237" t="s">
        <v>179</v>
      </c>
      <c r="H272" s="238">
        <v>7</v>
      </c>
      <c r="I272" s="239"/>
      <c r="J272" s="240">
        <f>ROUND(I272*H272,2)</f>
        <v>0</v>
      </c>
      <c r="K272" s="236" t="s">
        <v>131</v>
      </c>
      <c r="L272" s="43"/>
      <c r="M272" s="241" t="s">
        <v>1</v>
      </c>
      <c r="N272" s="242" t="s">
        <v>38</v>
      </c>
      <c r="O272" s="90"/>
      <c r="P272" s="243">
        <f>O272*H272</f>
        <v>0</v>
      </c>
      <c r="Q272" s="243">
        <v>0</v>
      </c>
      <c r="R272" s="243">
        <f>Q272*H272</f>
        <v>0</v>
      </c>
      <c r="S272" s="243">
        <v>0</v>
      </c>
      <c r="T272" s="244">
        <f>S272*H272</f>
        <v>0</v>
      </c>
      <c r="U272" s="37"/>
      <c r="V272" s="37"/>
      <c r="W272" s="37"/>
      <c r="X272" s="37"/>
      <c r="Y272" s="37"/>
      <c r="Z272" s="37"/>
      <c r="AA272" s="37"/>
      <c r="AB272" s="37"/>
      <c r="AC272" s="37"/>
      <c r="AD272" s="37"/>
      <c r="AE272" s="37"/>
      <c r="AR272" s="245" t="s">
        <v>132</v>
      </c>
      <c r="AT272" s="245" t="s">
        <v>127</v>
      </c>
      <c r="AU272" s="245" t="s">
        <v>83</v>
      </c>
      <c r="AY272" s="16" t="s">
        <v>124</v>
      </c>
      <c r="BE272" s="246">
        <f>IF(N272="základní",J272,0)</f>
        <v>0</v>
      </c>
      <c r="BF272" s="246">
        <f>IF(N272="snížená",J272,0)</f>
        <v>0</v>
      </c>
      <c r="BG272" s="246">
        <f>IF(N272="zákl. přenesená",J272,0)</f>
        <v>0</v>
      </c>
      <c r="BH272" s="246">
        <f>IF(N272="sníž. přenesená",J272,0)</f>
        <v>0</v>
      </c>
      <c r="BI272" s="246">
        <f>IF(N272="nulová",J272,0)</f>
        <v>0</v>
      </c>
      <c r="BJ272" s="16" t="s">
        <v>81</v>
      </c>
      <c r="BK272" s="246">
        <f>ROUND(I272*H272,2)</f>
        <v>0</v>
      </c>
      <c r="BL272" s="16" t="s">
        <v>132</v>
      </c>
      <c r="BM272" s="245" t="s">
        <v>377</v>
      </c>
    </row>
    <row r="273" s="2" customFormat="1">
      <c r="A273" s="37"/>
      <c r="B273" s="38"/>
      <c r="C273" s="39"/>
      <c r="D273" s="249" t="s">
        <v>181</v>
      </c>
      <c r="E273" s="39"/>
      <c r="F273" s="273" t="s">
        <v>378</v>
      </c>
      <c r="G273" s="39"/>
      <c r="H273" s="39"/>
      <c r="I273" s="143"/>
      <c r="J273" s="39"/>
      <c r="K273" s="39"/>
      <c r="L273" s="43"/>
      <c r="M273" s="274"/>
      <c r="N273" s="275"/>
      <c r="O273" s="90"/>
      <c r="P273" s="90"/>
      <c r="Q273" s="90"/>
      <c r="R273" s="90"/>
      <c r="S273" s="90"/>
      <c r="T273" s="91"/>
      <c r="U273" s="37"/>
      <c r="V273" s="37"/>
      <c r="W273" s="37"/>
      <c r="X273" s="37"/>
      <c r="Y273" s="37"/>
      <c r="Z273" s="37"/>
      <c r="AA273" s="37"/>
      <c r="AB273" s="37"/>
      <c r="AC273" s="37"/>
      <c r="AD273" s="37"/>
      <c r="AE273" s="37"/>
      <c r="AT273" s="16" t="s">
        <v>181</v>
      </c>
      <c r="AU273" s="16" t="s">
        <v>83</v>
      </c>
    </row>
    <row r="274" s="2" customFormat="1" ht="16.5" customHeight="1">
      <c r="A274" s="37"/>
      <c r="B274" s="38"/>
      <c r="C274" s="276" t="s">
        <v>418</v>
      </c>
      <c r="D274" s="276" t="s">
        <v>240</v>
      </c>
      <c r="E274" s="277" t="s">
        <v>380</v>
      </c>
      <c r="F274" s="278" t="s">
        <v>381</v>
      </c>
      <c r="G274" s="279" t="s">
        <v>179</v>
      </c>
      <c r="H274" s="280">
        <v>7</v>
      </c>
      <c r="I274" s="281"/>
      <c r="J274" s="282">
        <f>ROUND(I274*H274,2)</f>
        <v>0</v>
      </c>
      <c r="K274" s="278" t="s">
        <v>131</v>
      </c>
      <c r="L274" s="283"/>
      <c r="M274" s="284" t="s">
        <v>1</v>
      </c>
      <c r="N274" s="285" t="s">
        <v>38</v>
      </c>
      <c r="O274" s="90"/>
      <c r="P274" s="243">
        <f>O274*H274</f>
        <v>0</v>
      </c>
      <c r="Q274" s="243">
        <v>0.0061000000000000004</v>
      </c>
      <c r="R274" s="243">
        <f>Q274*H274</f>
        <v>0.042700000000000002</v>
      </c>
      <c r="S274" s="243">
        <v>0</v>
      </c>
      <c r="T274" s="244">
        <f>S274*H274</f>
        <v>0</v>
      </c>
      <c r="U274" s="37"/>
      <c r="V274" s="37"/>
      <c r="W274" s="37"/>
      <c r="X274" s="37"/>
      <c r="Y274" s="37"/>
      <c r="Z274" s="37"/>
      <c r="AA274" s="37"/>
      <c r="AB274" s="37"/>
      <c r="AC274" s="37"/>
      <c r="AD274" s="37"/>
      <c r="AE274" s="37"/>
      <c r="AR274" s="245" t="s">
        <v>151</v>
      </c>
      <c r="AT274" s="245" t="s">
        <v>240</v>
      </c>
      <c r="AU274" s="245" t="s">
        <v>83</v>
      </c>
      <c r="AY274" s="16" t="s">
        <v>124</v>
      </c>
      <c r="BE274" s="246">
        <f>IF(N274="základní",J274,0)</f>
        <v>0</v>
      </c>
      <c r="BF274" s="246">
        <f>IF(N274="snížená",J274,0)</f>
        <v>0</v>
      </c>
      <c r="BG274" s="246">
        <f>IF(N274="zákl. přenesená",J274,0)</f>
        <v>0</v>
      </c>
      <c r="BH274" s="246">
        <f>IF(N274="sníž. přenesená",J274,0)</f>
        <v>0</v>
      </c>
      <c r="BI274" s="246">
        <f>IF(N274="nulová",J274,0)</f>
        <v>0</v>
      </c>
      <c r="BJ274" s="16" t="s">
        <v>81</v>
      </c>
      <c r="BK274" s="246">
        <f>ROUND(I274*H274,2)</f>
        <v>0</v>
      </c>
      <c r="BL274" s="16" t="s">
        <v>132</v>
      </c>
      <c r="BM274" s="245" t="s">
        <v>382</v>
      </c>
    </row>
    <row r="275" s="2" customFormat="1" ht="16.5" customHeight="1">
      <c r="A275" s="37"/>
      <c r="B275" s="38"/>
      <c r="C275" s="276" t="s">
        <v>423</v>
      </c>
      <c r="D275" s="276" t="s">
        <v>240</v>
      </c>
      <c r="E275" s="277" t="s">
        <v>384</v>
      </c>
      <c r="F275" s="278" t="s">
        <v>385</v>
      </c>
      <c r="G275" s="279" t="s">
        <v>179</v>
      </c>
      <c r="H275" s="280">
        <v>7</v>
      </c>
      <c r="I275" s="281"/>
      <c r="J275" s="282">
        <f>ROUND(I275*H275,2)</f>
        <v>0</v>
      </c>
      <c r="K275" s="278" t="s">
        <v>131</v>
      </c>
      <c r="L275" s="283"/>
      <c r="M275" s="284" t="s">
        <v>1</v>
      </c>
      <c r="N275" s="285" t="s">
        <v>38</v>
      </c>
      <c r="O275" s="90"/>
      <c r="P275" s="243">
        <f>O275*H275</f>
        <v>0</v>
      </c>
      <c r="Q275" s="243">
        <v>0.0030000000000000001</v>
      </c>
      <c r="R275" s="243">
        <f>Q275*H275</f>
        <v>0.021000000000000001</v>
      </c>
      <c r="S275" s="243">
        <v>0</v>
      </c>
      <c r="T275" s="244">
        <f>S275*H275</f>
        <v>0</v>
      </c>
      <c r="U275" s="37"/>
      <c r="V275" s="37"/>
      <c r="W275" s="37"/>
      <c r="X275" s="37"/>
      <c r="Y275" s="37"/>
      <c r="Z275" s="37"/>
      <c r="AA275" s="37"/>
      <c r="AB275" s="37"/>
      <c r="AC275" s="37"/>
      <c r="AD275" s="37"/>
      <c r="AE275" s="37"/>
      <c r="AR275" s="245" t="s">
        <v>151</v>
      </c>
      <c r="AT275" s="245" t="s">
        <v>240</v>
      </c>
      <c r="AU275" s="245" t="s">
        <v>83</v>
      </c>
      <c r="AY275" s="16" t="s">
        <v>124</v>
      </c>
      <c r="BE275" s="246">
        <f>IF(N275="základní",J275,0)</f>
        <v>0</v>
      </c>
      <c r="BF275" s="246">
        <f>IF(N275="snížená",J275,0)</f>
        <v>0</v>
      </c>
      <c r="BG275" s="246">
        <f>IF(N275="zákl. přenesená",J275,0)</f>
        <v>0</v>
      </c>
      <c r="BH275" s="246">
        <f>IF(N275="sníž. přenesená",J275,0)</f>
        <v>0</v>
      </c>
      <c r="BI275" s="246">
        <f>IF(N275="nulová",J275,0)</f>
        <v>0</v>
      </c>
      <c r="BJ275" s="16" t="s">
        <v>81</v>
      </c>
      <c r="BK275" s="246">
        <f>ROUND(I275*H275,2)</f>
        <v>0</v>
      </c>
      <c r="BL275" s="16" t="s">
        <v>132</v>
      </c>
      <c r="BM275" s="245" t="s">
        <v>386</v>
      </c>
    </row>
    <row r="276" s="2" customFormat="1" ht="16.5" customHeight="1">
      <c r="A276" s="37"/>
      <c r="B276" s="38"/>
      <c r="C276" s="276" t="s">
        <v>429</v>
      </c>
      <c r="D276" s="276" t="s">
        <v>240</v>
      </c>
      <c r="E276" s="277" t="s">
        <v>388</v>
      </c>
      <c r="F276" s="278" t="s">
        <v>389</v>
      </c>
      <c r="G276" s="279" t="s">
        <v>179</v>
      </c>
      <c r="H276" s="280">
        <v>7</v>
      </c>
      <c r="I276" s="281"/>
      <c r="J276" s="282">
        <f>ROUND(I276*H276,2)</f>
        <v>0</v>
      </c>
      <c r="K276" s="278" t="s">
        <v>131</v>
      </c>
      <c r="L276" s="283"/>
      <c r="M276" s="284" t="s">
        <v>1</v>
      </c>
      <c r="N276" s="285" t="s">
        <v>38</v>
      </c>
      <c r="O276" s="90"/>
      <c r="P276" s="243">
        <f>O276*H276</f>
        <v>0</v>
      </c>
      <c r="Q276" s="243">
        <v>0.00035</v>
      </c>
      <c r="R276" s="243">
        <f>Q276*H276</f>
        <v>0.0024499999999999999</v>
      </c>
      <c r="S276" s="243">
        <v>0</v>
      </c>
      <c r="T276" s="244">
        <f>S276*H276</f>
        <v>0</v>
      </c>
      <c r="U276" s="37"/>
      <c r="V276" s="37"/>
      <c r="W276" s="37"/>
      <c r="X276" s="37"/>
      <c r="Y276" s="37"/>
      <c r="Z276" s="37"/>
      <c r="AA276" s="37"/>
      <c r="AB276" s="37"/>
      <c r="AC276" s="37"/>
      <c r="AD276" s="37"/>
      <c r="AE276" s="37"/>
      <c r="AR276" s="245" t="s">
        <v>151</v>
      </c>
      <c r="AT276" s="245" t="s">
        <v>240</v>
      </c>
      <c r="AU276" s="245" t="s">
        <v>83</v>
      </c>
      <c r="AY276" s="16" t="s">
        <v>124</v>
      </c>
      <c r="BE276" s="246">
        <f>IF(N276="základní",J276,0)</f>
        <v>0</v>
      </c>
      <c r="BF276" s="246">
        <f>IF(N276="snížená",J276,0)</f>
        <v>0</v>
      </c>
      <c r="BG276" s="246">
        <f>IF(N276="zákl. přenesená",J276,0)</f>
        <v>0</v>
      </c>
      <c r="BH276" s="246">
        <f>IF(N276="sníž. přenesená",J276,0)</f>
        <v>0</v>
      </c>
      <c r="BI276" s="246">
        <f>IF(N276="nulová",J276,0)</f>
        <v>0</v>
      </c>
      <c r="BJ276" s="16" t="s">
        <v>81</v>
      </c>
      <c r="BK276" s="246">
        <f>ROUND(I276*H276,2)</f>
        <v>0</v>
      </c>
      <c r="BL276" s="16" t="s">
        <v>132</v>
      </c>
      <c r="BM276" s="245" t="s">
        <v>390</v>
      </c>
    </row>
    <row r="277" s="2" customFormat="1" ht="16.5" customHeight="1">
      <c r="A277" s="37"/>
      <c r="B277" s="38"/>
      <c r="C277" s="276" t="s">
        <v>433</v>
      </c>
      <c r="D277" s="276" t="s">
        <v>240</v>
      </c>
      <c r="E277" s="277" t="s">
        <v>392</v>
      </c>
      <c r="F277" s="278" t="s">
        <v>393</v>
      </c>
      <c r="G277" s="279" t="s">
        <v>179</v>
      </c>
      <c r="H277" s="280">
        <v>7</v>
      </c>
      <c r="I277" s="281"/>
      <c r="J277" s="282">
        <f>ROUND(I277*H277,2)</f>
        <v>0</v>
      </c>
      <c r="K277" s="278" t="s">
        <v>131</v>
      </c>
      <c r="L277" s="283"/>
      <c r="M277" s="284" t="s">
        <v>1</v>
      </c>
      <c r="N277" s="285" t="s">
        <v>38</v>
      </c>
      <c r="O277" s="90"/>
      <c r="P277" s="243">
        <f>O277*H277</f>
        <v>0</v>
      </c>
      <c r="Q277" s="243">
        <v>0.00010000000000000001</v>
      </c>
      <c r="R277" s="243">
        <f>Q277*H277</f>
        <v>0.00069999999999999999</v>
      </c>
      <c r="S277" s="243">
        <v>0</v>
      </c>
      <c r="T277" s="244">
        <f>S277*H277</f>
        <v>0</v>
      </c>
      <c r="U277" s="37"/>
      <c r="V277" s="37"/>
      <c r="W277" s="37"/>
      <c r="X277" s="37"/>
      <c r="Y277" s="37"/>
      <c r="Z277" s="37"/>
      <c r="AA277" s="37"/>
      <c r="AB277" s="37"/>
      <c r="AC277" s="37"/>
      <c r="AD277" s="37"/>
      <c r="AE277" s="37"/>
      <c r="AR277" s="245" t="s">
        <v>151</v>
      </c>
      <c r="AT277" s="245" t="s">
        <v>240</v>
      </c>
      <c r="AU277" s="245" t="s">
        <v>83</v>
      </c>
      <c r="AY277" s="16" t="s">
        <v>124</v>
      </c>
      <c r="BE277" s="246">
        <f>IF(N277="základní",J277,0)</f>
        <v>0</v>
      </c>
      <c r="BF277" s="246">
        <f>IF(N277="snížená",J277,0)</f>
        <v>0</v>
      </c>
      <c r="BG277" s="246">
        <f>IF(N277="zákl. přenesená",J277,0)</f>
        <v>0</v>
      </c>
      <c r="BH277" s="246">
        <f>IF(N277="sníž. přenesená",J277,0)</f>
        <v>0</v>
      </c>
      <c r="BI277" s="246">
        <f>IF(N277="nulová",J277,0)</f>
        <v>0</v>
      </c>
      <c r="BJ277" s="16" t="s">
        <v>81</v>
      </c>
      <c r="BK277" s="246">
        <f>ROUND(I277*H277,2)</f>
        <v>0</v>
      </c>
      <c r="BL277" s="16" t="s">
        <v>132</v>
      </c>
      <c r="BM277" s="245" t="s">
        <v>394</v>
      </c>
    </row>
    <row r="278" s="2" customFormat="1" ht="21.75" customHeight="1">
      <c r="A278" s="37"/>
      <c r="B278" s="38"/>
      <c r="C278" s="234" t="s">
        <v>438</v>
      </c>
      <c r="D278" s="234" t="s">
        <v>127</v>
      </c>
      <c r="E278" s="235" t="s">
        <v>396</v>
      </c>
      <c r="F278" s="236" t="s">
        <v>397</v>
      </c>
      <c r="G278" s="237" t="s">
        <v>304</v>
      </c>
      <c r="H278" s="238">
        <v>1994</v>
      </c>
      <c r="I278" s="239"/>
      <c r="J278" s="240">
        <f>ROUND(I278*H278,2)</f>
        <v>0</v>
      </c>
      <c r="K278" s="236" t="s">
        <v>131</v>
      </c>
      <c r="L278" s="43"/>
      <c r="M278" s="241" t="s">
        <v>1</v>
      </c>
      <c r="N278" s="242" t="s">
        <v>38</v>
      </c>
      <c r="O278" s="90"/>
      <c r="P278" s="243">
        <f>O278*H278</f>
        <v>0</v>
      </c>
      <c r="Q278" s="243">
        <v>0.00020000000000000001</v>
      </c>
      <c r="R278" s="243">
        <f>Q278*H278</f>
        <v>0.39880000000000004</v>
      </c>
      <c r="S278" s="243">
        <v>0</v>
      </c>
      <c r="T278" s="244">
        <f>S278*H278</f>
        <v>0</v>
      </c>
      <c r="U278" s="37"/>
      <c r="V278" s="37"/>
      <c r="W278" s="37"/>
      <c r="X278" s="37"/>
      <c r="Y278" s="37"/>
      <c r="Z278" s="37"/>
      <c r="AA278" s="37"/>
      <c r="AB278" s="37"/>
      <c r="AC278" s="37"/>
      <c r="AD278" s="37"/>
      <c r="AE278" s="37"/>
      <c r="AR278" s="245" t="s">
        <v>132</v>
      </c>
      <c r="AT278" s="245" t="s">
        <v>127</v>
      </c>
      <c r="AU278" s="245" t="s">
        <v>83</v>
      </c>
      <c r="AY278" s="16" t="s">
        <v>124</v>
      </c>
      <c r="BE278" s="246">
        <f>IF(N278="základní",J278,0)</f>
        <v>0</v>
      </c>
      <c r="BF278" s="246">
        <f>IF(N278="snížená",J278,0)</f>
        <v>0</v>
      </c>
      <c r="BG278" s="246">
        <f>IF(N278="zákl. přenesená",J278,0)</f>
        <v>0</v>
      </c>
      <c r="BH278" s="246">
        <f>IF(N278="sníž. přenesená",J278,0)</f>
        <v>0</v>
      </c>
      <c r="BI278" s="246">
        <f>IF(N278="nulová",J278,0)</f>
        <v>0</v>
      </c>
      <c r="BJ278" s="16" t="s">
        <v>81</v>
      </c>
      <c r="BK278" s="246">
        <f>ROUND(I278*H278,2)</f>
        <v>0</v>
      </c>
      <c r="BL278" s="16" t="s">
        <v>132</v>
      </c>
      <c r="BM278" s="245" t="s">
        <v>682</v>
      </c>
    </row>
    <row r="279" s="2" customFormat="1">
      <c r="A279" s="37"/>
      <c r="B279" s="38"/>
      <c r="C279" s="39"/>
      <c r="D279" s="249" t="s">
        <v>181</v>
      </c>
      <c r="E279" s="39"/>
      <c r="F279" s="273" t="s">
        <v>399</v>
      </c>
      <c r="G279" s="39"/>
      <c r="H279" s="39"/>
      <c r="I279" s="143"/>
      <c r="J279" s="39"/>
      <c r="K279" s="39"/>
      <c r="L279" s="43"/>
      <c r="M279" s="274"/>
      <c r="N279" s="275"/>
      <c r="O279" s="90"/>
      <c r="P279" s="90"/>
      <c r="Q279" s="90"/>
      <c r="R279" s="90"/>
      <c r="S279" s="90"/>
      <c r="T279" s="91"/>
      <c r="U279" s="37"/>
      <c r="V279" s="37"/>
      <c r="W279" s="37"/>
      <c r="X279" s="37"/>
      <c r="Y279" s="37"/>
      <c r="Z279" s="37"/>
      <c r="AA279" s="37"/>
      <c r="AB279" s="37"/>
      <c r="AC279" s="37"/>
      <c r="AD279" s="37"/>
      <c r="AE279" s="37"/>
      <c r="AT279" s="16" t="s">
        <v>181</v>
      </c>
      <c r="AU279" s="16" t="s">
        <v>83</v>
      </c>
    </row>
    <row r="280" s="13" customFormat="1">
      <c r="A280" s="13"/>
      <c r="B280" s="247"/>
      <c r="C280" s="248"/>
      <c r="D280" s="249" t="s">
        <v>133</v>
      </c>
      <c r="E280" s="250" t="s">
        <v>1</v>
      </c>
      <c r="F280" s="251" t="s">
        <v>683</v>
      </c>
      <c r="G280" s="248"/>
      <c r="H280" s="252">
        <v>50</v>
      </c>
      <c r="I280" s="253"/>
      <c r="J280" s="248"/>
      <c r="K280" s="248"/>
      <c r="L280" s="254"/>
      <c r="M280" s="255"/>
      <c r="N280" s="256"/>
      <c r="O280" s="256"/>
      <c r="P280" s="256"/>
      <c r="Q280" s="256"/>
      <c r="R280" s="256"/>
      <c r="S280" s="256"/>
      <c r="T280" s="257"/>
      <c r="U280" s="13"/>
      <c r="V280" s="13"/>
      <c r="W280" s="13"/>
      <c r="X280" s="13"/>
      <c r="Y280" s="13"/>
      <c r="Z280" s="13"/>
      <c r="AA280" s="13"/>
      <c r="AB280" s="13"/>
      <c r="AC280" s="13"/>
      <c r="AD280" s="13"/>
      <c r="AE280" s="13"/>
      <c r="AT280" s="258" t="s">
        <v>133</v>
      </c>
      <c r="AU280" s="258" t="s">
        <v>83</v>
      </c>
      <c r="AV280" s="13" t="s">
        <v>83</v>
      </c>
      <c r="AW280" s="13" t="s">
        <v>30</v>
      </c>
      <c r="AX280" s="13" t="s">
        <v>73</v>
      </c>
      <c r="AY280" s="258" t="s">
        <v>124</v>
      </c>
    </row>
    <row r="281" s="13" customFormat="1">
      <c r="A281" s="13"/>
      <c r="B281" s="247"/>
      <c r="C281" s="248"/>
      <c r="D281" s="249" t="s">
        <v>133</v>
      </c>
      <c r="E281" s="250" t="s">
        <v>1</v>
      </c>
      <c r="F281" s="251" t="s">
        <v>684</v>
      </c>
      <c r="G281" s="248"/>
      <c r="H281" s="252">
        <v>1944</v>
      </c>
      <c r="I281" s="253"/>
      <c r="J281" s="248"/>
      <c r="K281" s="248"/>
      <c r="L281" s="254"/>
      <c r="M281" s="255"/>
      <c r="N281" s="256"/>
      <c r="O281" s="256"/>
      <c r="P281" s="256"/>
      <c r="Q281" s="256"/>
      <c r="R281" s="256"/>
      <c r="S281" s="256"/>
      <c r="T281" s="257"/>
      <c r="U281" s="13"/>
      <c r="V281" s="13"/>
      <c r="W281" s="13"/>
      <c r="X281" s="13"/>
      <c r="Y281" s="13"/>
      <c r="Z281" s="13"/>
      <c r="AA281" s="13"/>
      <c r="AB281" s="13"/>
      <c r="AC281" s="13"/>
      <c r="AD281" s="13"/>
      <c r="AE281" s="13"/>
      <c r="AT281" s="258" t="s">
        <v>133</v>
      </c>
      <c r="AU281" s="258" t="s">
        <v>83</v>
      </c>
      <c r="AV281" s="13" t="s">
        <v>83</v>
      </c>
      <c r="AW281" s="13" t="s">
        <v>30</v>
      </c>
      <c r="AX281" s="13" t="s">
        <v>73</v>
      </c>
      <c r="AY281" s="258" t="s">
        <v>124</v>
      </c>
    </row>
    <row r="282" s="14" customFormat="1">
      <c r="A282" s="14"/>
      <c r="B282" s="259"/>
      <c r="C282" s="260"/>
      <c r="D282" s="249" t="s">
        <v>133</v>
      </c>
      <c r="E282" s="261" t="s">
        <v>1</v>
      </c>
      <c r="F282" s="262" t="s">
        <v>135</v>
      </c>
      <c r="G282" s="260"/>
      <c r="H282" s="263">
        <v>1994</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133</v>
      </c>
      <c r="AU282" s="269" t="s">
        <v>83</v>
      </c>
      <c r="AV282" s="14" t="s">
        <v>132</v>
      </c>
      <c r="AW282" s="14" t="s">
        <v>30</v>
      </c>
      <c r="AX282" s="14" t="s">
        <v>81</v>
      </c>
      <c r="AY282" s="269" t="s">
        <v>124</v>
      </c>
    </row>
    <row r="283" s="2" customFormat="1" ht="21.75" customHeight="1">
      <c r="A283" s="37"/>
      <c r="B283" s="38"/>
      <c r="C283" s="234" t="s">
        <v>443</v>
      </c>
      <c r="D283" s="234" t="s">
        <v>127</v>
      </c>
      <c r="E283" s="235" t="s">
        <v>402</v>
      </c>
      <c r="F283" s="236" t="s">
        <v>403</v>
      </c>
      <c r="G283" s="237" t="s">
        <v>304</v>
      </c>
      <c r="H283" s="238">
        <v>101</v>
      </c>
      <c r="I283" s="239"/>
      <c r="J283" s="240">
        <f>ROUND(I283*H283,2)</f>
        <v>0</v>
      </c>
      <c r="K283" s="236" t="s">
        <v>131</v>
      </c>
      <c r="L283" s="43"/>
      <c r="M283" s="241" t="s">
        <v>1</v>
      </c>
      <c r="N283" s="242" t="s">
        <v>38</v>
      </c>
      <c r="O283" s="90"/>
      <c r="P283" s="243">
        <f>O283*H283</f>
        <v>0</v>
      </c>
      <c r="Q283" s="243">
        <v>0.00012999999999999999</v>
      </c>
      <c r="R283" s="243">
        <f>Q283*H283</f>
        <v>0.013129999999999999</v>
      </c>
      <c r="S283" s="243">
        <v>0</v>
      </c>
      <c r="T283" s="244">
        <f>S283*H283</f>
        <v>0</v>
      </c>
      <c r="U283" s="37"/>
      <c r="V283" s="37"/>
      <c r="W283" s="37"/>
      <c r="X283" s="37"/>
      <c r="Y283" s="37"/>
      <c r="Z283" s="37"/>
      <c r="AA283" s="37"/>
      <c r="AB283" s="37"/>
      <c r="AC283" s="37"/>
      <c r="AD283" s="37"/>
      <c r="AE283" s="37"/>
      <c r="AR283" s="245" t="s">
        <v>132</v>
      </c>
      <c r="AT283" s="245" t="s">
        <v>127</v>
      </c>
      <c r="AU283" s="245" t="s">
        <v>83</v>
      </c>
      <c r="AY283" s="16" t="s">
        <v>124</v>
      </c>
      <c r="BE283" s="246">
        <f>IF(N283="základní",J283,0)</f>
        <v>0</v>
      </c>
      <c r="BF283" s="246">
        <f>IF(N283="snížená",J283,0)</f>
        <v>0</v>
      </c>
      <c r="BG283" s="246">
        <f>IF(N283="zákl. přenesená",J283,0)</f>
        <v>0</v>
      </c>
      <c r="BH283" s="246">
        <f>IF(N283="sníž. přenesená",J283,0)</f>
        <v>0</v>
      </c>
      <c r="BI283" s="246">
        <f>IF(N283="nulová",J283,0)</f>
        <v>0</v>
      </c>
      <c r="BJ283" s="16" t="s">
        <v>81</v>
      </c>
      <c r="BK283" s="246">
        <f>ROUND(I283*H283,2)</f>
        <v>0</v>
      </c>
      <c r="BL283" s="16" t="s">
        <v>132</v>
      </c>
      <c r="BM283" s="245" t="s">
        <v>685</v>
      </c>
    </row>
    <row r="284" s="2" customFormat="1">
      <c r="A284" s="37"/>
      <c r="B284" s="38"/>
      <c r="C284" s="39"/>
      <c r="D284" s="249" t="s">
        <v>181</v>
      </c>
      <c r="E284" s="39"/>
      <c r="F284" s="273" t="s">
        <v>399</v>
      </c>
      <c r="G284" s="39"/>
      <c r="H284" s="39"/>
      <c r="I284" s="143"/>
      <c r="J284" s="39"/>
      <c r="K284" s="39"/>
      <c r="L284" s="43"/>
      <c r="M284" s="274"/>
      <c r="N284" s="275"/>
      <c r="O284" s="90"/>
      <c r="P284" s="90"/>
      <c r="Q284" s="90"/>
      <c r="R284" s="90"/>
      <c r="S284" s="90"/>
      <c r="T284" s="91"/>
      <c r="U284" s="37"/>
      <c r="V284" s="37"/>
      <c r="W284" s="37"/>
      <c r="X284" s="37"/>
      <c r="Y284" s="37"/>
      <c r="Z284" s="37"/>
      <c r="AA284" s="37"/>
      <c r="AB284" s="37"/>
      <c r="AC284" s="37"/>
      <c r="AD284" s="37"/>
      <c r="AE284" s="37"/>
      <c r="AT284" s="16" t="s">
        <v>181</v>
      </c>
      <c r="AU284" s="16" t="s">
        <v>83</v>
      </c>
    </row>
    <row r="285" s="13" customFormat="1">
      <c r="A285" s="13"/>
      <c r="B285" s="247"/>
      <c r="C285" s="248"/>
      <c r="D285" s="249" t="s">
        <v>133</v>
      </c>
      <c r="E285" s="250" t="s">
        <v>1</v>
      </c>
      <c r="F285" s="251" t="s">
        <v>686</v>
      </c>
      <c r="G285" s="248"/>
      <c r="H285" s="252">
        <v>101</v>
      </c>
      <c r="I285" s="253"/>
      <c r="J285" s="248"/>
      <c r="K285" s="248"/>
      <c r="L285" s="254"/>
      <c r="M285" s="255"/>
      <c r="N285" s="256"/>
      <c r="O285" s="256"/>
      <c r="P285" s="256"/>
      <c r="Q285" s="256"/>
      <c r="R285" s="256"/>
      <c r="S285" s="256"/>
      <c r="T285" s="257"/>
      <c r="U285" s="13"/>
      <c r="V285" s="13"/>
      <c r="W285" s="13"/>
      <c r="X285" s="13"/>
      <c r="Y285" s="13"/>
      <c r="Z285" s="13"/>
      <c r="AA285" s="13"/>
      <c r="AB285" s="13"/>
      <c r="AC285" s="13"/>
      <c r="AD285" s="13"/>
      <c r="AE285" s="13"/>
      <c r="AT285" s="258" t="s">
        <v>133</v>
      </c>
      <c r="AU285" s="258" t="s">
        <v>83</v>
      </c>
      <c r="AV285" s="13" t="s">
        <v>83</v>
      </c>
      <c r="AW285" s="13" t="s">
        <v>30</v>
      </c>
      <c r="AX285" s="13" t="s">
        <v>81</v>
      </c>
      <c r="AY285" s="258" t="s">
        <v>124</v>
      </c>
    </row>
    <row r="286" s="2" customFormat="1" ht="33" customHeight="1">
      <c r="A286" s="37"/>
      <c r="B286" s="38"/>
      <c r="C286" s="234" t="s">
        <v>449</v>
      </c>
      <c r="D286" s="234" t="s">
        <v>127</v>
      </c>
      <c r="E286" s="235" t="s">
        <v>687</v>
      </c>
      <c r="F286" s="236" t="s">
        <v>688</v>
      </c>
      <c r="G286" s="237" t="s">
        <v>189</v>
      </c>
      <c r="H286" s="238">
        <v>40.5</v>
      </c>
      <c r="I286" s="239"/>
      <c r="J286" s="240">
        <f>ROUND(I286*H286,2)</f>
        <v>0</v>
      </c>
      <c r="K286" s="236" t="s">
        <v>131</v>
      </c>
      <c r="L286" s="43"/>
      <c r="M286" s="241" t="s">
        <v>1</v>
      </c>
      <c r="N286" s="242" t="s">
        <v>38</v>
      </c>
      <c r="O286" s="90"/>
      <c r="P286" s="243">
        <f>O286*H286</f>
        <v>0</v>
      </c>
      <c r="Q286" s="243">
        <v>0.0025999999999999999</v>
      </c>
      <c r="R286" s="243">
        <f>Q286*H286</f>
        <v>0.10529999999999999</v>
      </c>
      <c r="S286" s="243">
        <v>0</v>
      </c>
      <c r="T286" s="244">
        <f>S286*H286</f>
        <v>0</v>
      </c>
      <c r="U286" s="37"/>
      <c r="V286" s="37"/>
      <c r="W286" s="37"/>
      <c r="X286" s="37"/>
      <c r="Y286" s="37"/>
      <c r="Z286" s="37"/>
      <c r="AA286" s="37"/>
      <c r="AB286" s="37"/>
      <c r="AC286" s="37"/>
      <c r="AD286" s="37"/>
      <c r="AE286" s="37"/>
      <c r="AR286" s="245" t="s">
        <v>132</v>
      </c>
      <c r="AT286" s="245" t="s">
        <v>127</v>
      </c>
      <c r="AU286" s="245" t="s">
        <v>83</v>
      </c>
      <c r="AY286" s="16" t="s">
        <v>124</v>
      </c>
      <c r="BE286" s="246">
        <f>IF(N286="základní",J286,0)</f>
        <v>0</v>
      </c>
      <c r="BF286" s="246">
        <f>IF(N286="snížená",J286,0)</f>
        <v>0</v>
      </c>
      <c r="BG286" s="246">
        <f>IF(N286="zákl. přenesená",J286,0)</f>
        <v>0</v>
      </c>
      <c r="BH286" s="246">
        <f>IF(N286="sníž. přenesená",J286,0)</f>
        <v>0</v>
      </c>
      <c r="BI286" s="246">
        <f>IF(N286="nulová",J286,0)</f>
        <v>0</v>
      </c>
      <c r="BJ286" s="16" t="s">
        <v>81</v>
      </c>
      <c r="BK286" s="246">
        <f>ROUND(I286*H286,2)</f>
        <v>0</v>
      </c>
      <c r="BL286" s="16" t="s">
        <v>132</v>
      </c>
      <c r="BM286" s="245" t="s">
        <v>689</v>
      </c>
    </row>
    <row r="287" s="2" customFormat="1">
      <c r="A287" s="37"/>
      <c r="B287" s="38"/>
      <c r="C287" s="39"/>
      <c r="D287" s="249" t="s">
        <v>181</v>
      </c>
      <c r="E287" s="39"/>
      <c r="F287" s="273" t="s">
        <v>399</v>
      </c>
      <c r="G287" s="39"/>
      <c r="H287" s="39"/>
      <c r="I287" s="143"/>
      <c r="J287" s="39"/>
      <c r="K287" s="39"/>
      <c r="L287" s="43"/>
      <c r="M287" s="274"/>
      <c r="N287" s="275"/>
      <c r="O287" s="90"/>
      <c r="P287" s="90"/>
      <c r="Q287" s="90"/>
      <c r="R287" s="90"/>
      <c r="S287" s="90"/>
      <c r="T287" s="91"/>
      <c r="U287" s="37"/>
      <c r="V287" s="37"/>
      <c r="W287" s="37"/>
      <c r="X287" s="37"/>
      <c r="Y287" s="37"/>
      <c r="Z287" s="37"/>
      <c r="AA287" s="37"/>
      <c r="AB287" s="37"/>
      <c r="AC287" s="37"/>
      <c r="AD287" s="37"/>
      <c r="AE287" s="37"/>
      <c r="AT287" s="16" t="s">
        <v>181</v>
      </c>
      <c r="AU287" s="16" t="s">
        <v>83</v>
      </c>
    </row>
    <row r="288" s="13" customFormat="1">
      <c r="A288" s="13"/>
      <c r="B288" s="247"/>
      <c r="C288" s="248"/>
      <c r="D288" s="249" t="s">
        <v>133</v>
      </c>
      <c r="E288" s="250" t="s">
        <v>1</v>
      </c>
      <c r="F288" s="251" t="s">
        <v>690</v>
      </c>
      <c r="G288" s="248"/>
      <c r="H288" s="252">
        <v>9</v>
      </c>
      <c r="I288" s="253"/>
      <c r="J288" s="248"/>
      <c r="K288" s="248"/>
      <c r="L288" s="254"/>
      <c r="M288" s="255"/>
      <c r="N288" s="256"/>
      <c r="O288" s="256"/>
      <c r="P288" s="256"/>
      <c r="Q288" s="256"/>
      <c r="R288" s="256"/>
      <c r="S288" s="256"/>
      <c r="T288" s="257"/>
      <c r="U288" s="13"/>
      <c r="V288" s="13"/>
      <c r="W288" s="13"/>
      <c r="X288" s="13"/>
      <c r="Y288" s="13"/>
      <c r="Z288" s="13"/>
      <c r="AA288" s="13"/>
      <c r="AB288" s="13"/>
      <c r="AC288" s="13"/>
      <c r="AD288" s="13"/>
      <c r="AE288" s="13"/>
      <c r="AT288" s="258" t="s">
        <v>133</v>
      </c>
      <c r="AU288" s="258" t="s">
        <v>83</v>
      </c>
      <c r="AV288" s="13" t="s">
        <v>83</v>
      </c>
      <c r="AW288" s="13" t="s">
        <v>30</v>
      </c>
      <c r="AX288" s="13" t="s">
        <v>73</v>
      </c>
      <c r="AY288" s="258" t="s">
        <v>124</v>
      </c>
    </row>
    <row r="289" s="13" customFormat="1">
      <c r="A289" s="13"/>
      <c r="B289" s="247"/>
      <c r="C289" s="248"/>
      <c r="D289" s="249" t="s">
        <v>133</v>
      </c>
      <c r="E289" s="250" t="s">
        <v>1</v>
      </c>
      <c r="F289" s="251" t="s">
        <v>691</v>
      </c>
      <c r="G289" s="248"/>
      <c r="H289" s="252">
        <v>31.5</v>
      </c>
      <c r="I289" s="253"/>
      <c r="J289" s="248"/>
      <c r="K289" s="248"/>
      <c r="L289" s="254"/>
      <c r="M289" s="255"/>
      <c r="N289" s="256"/>
      <c r="O289" s="256"/>
      <c r="P289" s="256"/>
      <c r="Q289" s="256"/>
      <c r="R289" s="256"/>
      <c r="S289" s="256"/>
      <c r="T289" s="257"/>
      <c r="U289" s="13"/>
      <c r="V289" s="13"/>
      <c r="W289" s="13"/>
      <c r="X289" s="13"/>
      <c r="Y289" s="13"/>
      <c r="Z289" s="13"/>
      <c r="AA289" s="13"/>
      <c r="AB289" s="13"/>
      <c r="AC289" s="13"/>
      <c r="AD289" s="13"/>
      <c r="AE289" s="13"/>
      <c r="AT289" s="258" t="s">
        <v>133</v>
      </c>
      <c r="AU289" s="258" t="s">
        <v>83</v>
      </c>
      <c r="AV289" s="13" t="s">
        <v>83</v>
      </c>
      <c r="AW289" s="13" t="s">
        <v>30</v>
      </c>
      <c r="AX289" s="13" t="s">
        <v>73</v>
      </c>
      <c r="AY289" s="258" t="s">
        <v>124</v>
      </c>
    </row>
    <row r="290" s="14" customFormat="1">
      <c r="A290" s="14"/>
      <c r="B290" s="259"/>
      <c r="C290" s="260"/>
      <c r="D290" s="249" t="s">
        <v>133</v>
      </c>
      <c r="E290" s="261" t="s">
        <v>1</v>
      </c>
      <c r="F290" s="262" t="s">
        <v>135</v>
      </c>
      <c r="G290" s="260"/>
      <c r="H290" s="263">
        <v>40.5</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133</v>
      </c>
      <c r="AU290" s="269" t="s">
        <v>83</v>
      </c>
      <c r="AV290" s="14" t="s">
        <v>132</v>
      </c>
      <c r="AW290" s="14" t="s">
        <v>30</v>
      </c>
      <c r="AX290" s="14" t="s">
        <v>81</v>
      </c>
      <c r="AY290" s="269" t="s">
        <v>124</v>
      </c>
    </row>
    <row r="291" s="2" customFormat="1" ht="33" customHeight="1">
      <c r="A291" s="37"/>
      <c r="B291" s="38"/>
      <c r="C291" s="234" t="s">
        <v>453</v>
      </c>
      <c r="D291" s="234" t="s">
        <v>127</v>
      </c>
      <c r="E291" s="235" t="s">
        <v>407</v>
      </c>
      <c r="F291" s="236" t="s">
        <v>408</v>
      </c>
      <c r="G291" s="237" t="s">
        <v>304</v>
      </c>
      <c r="H291" s="238">
        <v>2095</v>
      </c>
      <c r="I291" s="239"/>
      <c r="J291" s="240">
        <f>ROUND(I291*H291,2)</f>
        <v>0</v>
      </c>
      <c r="K291" s="236" t="s">
        <v>131</v>
      </c>
      <c r="L291" s="43"/>
      <c r="M291" s="241" t="s">
        <v>1</v>
      </c>
      <c r="N291" s="242" t="s">
        <v>38</v>
      </c>
      <c r="O291" s="90"/>
      <c r="P291" s="243">
        <f>O291*H291</f>
        <v>0</v>
      </c>
      <c r="Q291" s="243">
        <v>0</v>
      </c>
      <c r="R291" s="243">
        <f>Q291*H291</f>
        <v>0</v>
      </c>
      <c r="S291" s="243">
        <v>0</v>
      </c>
      <c r="T291" s="244">
        <f>S291*H291</f>
        <v>0</v>
      </c>
      <c r="U291" s="37"/>
      <c r="V291" s="37"/>
      <c r="W291" s="37"/>
      <c r="X291" s="37"/>
      <c r="Y291" s="37"/>
      <c r="Z291" s="37"/>
      <c r="AA291" s="37"/>
      <c r="AB291" s="37"/>
      <c r="AC291" s="37"/>
      <c r="AD291" s="37"/>
      <c r="AE291" s="37"/>
      <c r="AR291" s="245" t="s">
        <v>132</v>
      </c>
      <c r="AT291" s="245" t="s">
        <v>127</v>
      </c>
      <c r="AU291" s="245" t="s">
        <v>83</v>
      </c>
      <c r="AY291" s="16" t="s">
        <v>124</v>
      </c>
      <c r="BE291" s="246">
        <f>IF(N291="základní",J291,0)</f>
        <v>0</v>
      </c>
      <c r="BF291" s="246">
        <f>IF(N291="snížená",J291,0)</f>
        <v>0</v>
      </c>
      <c r="BG291" s="246">
        <f>IF(N291="zákl. přenesená",J291,0)</f>
        <v>0</v>
      </c>
      <c r="BH291" s="246">
        <f>IF(N291="sníž. přenesená",J291,0)</f>
        <v>0</v>
      </c>
      <c r="BI291" s="246">
        <f>IF(N291="nulová",J291,0)</f>
        <v>0</v>
      </c>
      <c r="BJ291" s="16" t="s">
        <v>81</v>
      </c>
      <c r="BK291" s="246">
        <f>ROUND(I291*H291,2)</f>
        <v>0</v>
      </c>
      <c r="BL291" s="16" t="s">
        <v>132</v>
      </c>
      <c r="BM291" s="245" t="s">
        <v>692</v>
      </c>
    </row>
    <row r="292" s="2" customFormat="1">
      <c r="A292" s="37"/>
      <c r="B292" s="38"/>
      <c r="C292" s="39"/>
      <c r="D292" s="249" t="s">
        <v>181</v>
      </c>
      <c r="E292" s="39"/>
      <c r="F292" s="273" t="s">
        <v>410</v>
      </c>
      <c r="G292" s="39"/>
      <c r="H292" s="39"/>
      <c r="I292" s="143"/>
      <c r="J292" s="39"/>
      <c r="K292" s="39"/>
      <c r="L292" s="43"/>
      <c r="M292" s="274"/>
      <c r="N292" s="275"/>
      <c r="O292" s="90"/>
      <c r="P292" s="90"/>
      <c r="Q292" s="90"/>
      <c r="R292" s="90"/>
      <c r="S292" s="90"/>
      <c r="T292" s="91"/>
      <c r="U292" s="37"/>
      <c r="V292" s="37"/>
      <c r="W292" s="37"/>
      <c r="X292" s="37"/>
      <c r="Y292" s="37"/>
      <c r="Z292" s="37"/>
      <c r="AA292" s="37"/>
      <c r="AB292" s="37"/>
      <c r="AC292" s="37"/>
      <c r="AD292" s="37"/>
      <c r="AE292" s="37"/>
      <c r="AT292" s="16" t="s">
        <v>181</v>
      </c>
      <c r="AU292" s="16" t="s">
        <v>83</v>
      </c>
    </row>
    <row r="293" s="13" customFormat="1">
      <c r="A293" s="13"/>
      <c r="B293" s="247"/>
      <c r="C293" s="248"/>
      <c r="D293" s="249" t="s">
        <v>133</v>
      </c>
      <c r="E293" s="250" t="s">
        <v>1</v>
      </c>
      <c r="F293" s="251" t="s">
        <v>693</v>
      </c>
      <c r="G293" s="248"/>
      <c r="H293" s="252">
        <v>2095</v>
      </c>
      <c r="I293" s="253"/>
      <c r="J293" s="248"/>
      <c r="K293" s="248"/>
      <c r="L293" s="254"/>
      <c r="M293" s="255"/>
      <c r="N293" s="256"/>
      <c r="O293" s="256"/>
      <c r="P293" s="256"/>
      <c r="Q293" s="256"/>
      <c r="R293" s="256"/>
      <c r="S293" s="256"/>
      <c r="T293" s="257"/>
      <c r="U293" s="13"/>
      <c r="V293" s="13"/>
      <c r="W293" s="13"/>
      <c r="X293" s="13"/>
      <c r="Y293" s="13"/>
      <c r="Z293" s="13"/>
      <c r="AA293" s="13"/>
      <c r="AB293" s="13"/>
      <c r="AC293" s="13"/>
      <c r="AD293" s="13"/>
      <c r="AE293" s="13"/>
      <c r="AT293" s="258" t="s">
        <v>133</v>
      </c>
      <c r="AU293" s="258" t="s">
        <v>83</v>
      </c>
      <c r="AV293" s="13" t="s">
        <v>83</v>
      </c>
      <c r="AW293" s="13" t="s">
        <v>30</v>
      </c>
      <c r="AX293" s="13" t="s">
        <v>81</v>
      </c>
      <c r="AY293" s="258" t="s">
        <v>124</v>
      </c>
    </row>
    <row r="294" s="2" customFormat="1" ht="33" customHeight="1">
      <c r="A294" s="37"/>
      <c r="B294" s="38"/>
      <c r="C294" s="234" t="s">
        <v>459</v>
      </c>
      <c r="D294" s="234" t="s">
        <v>127</v>
      </c>
      <c r="E294" s="235" t="s">
        <v>694</v>
      </c>
      <c r="F294" s="236" t="s">
        <v>695</v>
      </c>
      <c r="G294" s="237" t="s">
        <v>189</v>
      </c>
      <c r="H294" s="238">
        <v>40.5</v>
      </c>
      <c r="I294" s="239"/>
      <c r="J294" s="240">
        <f>ROUND(I294*H294,2)</f>
        <v>0</v>
      </c>
      <c r="K294" s="236" t="s">
        <v>131</v>
      </c>
      <c r="L294" s="43"/>
      <c r="M294" s="241" t="s">
        <v>1</v>
      </c>
      <c r="N294" s="242" t="s">
        <v>38</v>
      </c>
      <c r="O294" s="90"/>
      <c r="P294" s="243">
        <f>O294*H294</f>
        <v>0</v>
      </c>
      <c r="Q294" s="243">
        <v>1.0000000000000001E-05</v>
      </c>
      <c r="R294" s="243">
        <f>Q294*H294</f>
        <v>0.00040500000000000003</v>
      </c>
      <c r="S294" s="243">
        <v>0</v>
      </c>
      <c r="T294" s="244">
        <f>S294*H294</f>
        <v>0</v>
      </c>
      <c r="U294" s="37"/>
      <c r="V294" s="37"/>
      <c r="W294" s="37"/>
      <c r="X294" s="37"/>
      <c r="Y294" s="37"/>
      <c r="Z294" s="37"/>
      <c r="AA294" s="37"/>
      <c r="AB294" s="37"/>
      <c r="AC294" s="37"/>
      <c r="AD294" s="37"/>
      <c r="AE294" s="37"/>
      <c r="AR294" s="245" t="s">
        <v>132</v>
      </c>
      <c r="AT294" s="245" t="s">
        <v>127</v>
      </c>
      <c r="AU294" s="245" t="s">
        <v>83</v>
      </c>
      <c r="AY294" s="16" t="s">
        <v>124</v>
      </c>
      <c r="BE294" s="246">
        <f>IF(N294="základní",J294,0)</f>
        <v>0</v>
      </c>
      <c r="BF294" s="246">
        <f>IF(N294="snížená",J294,0)</f>
        <v>0</v>
      </c>
      <c r="BG294" s="246">
        <f>IF(N294="zákl. přenesená",J294,0)</f>
        <v>0</v>
      </c>
      <c r="BH294" s="246">
        <f>IF(N294="sníž. přenesená",J294,0)</f>
        <v>0</v>
      </c>
      <c r="BI294" s="246">
        <f>IF(N294="nulová",J294,0)</f>
        <v>0</v>
      </c>
      <c r="BJ294" s="16" t="s">
        <v>81</v>
      </c>
      <c r="BK294" s="246">
        <f>ROUND(I294*H294,2)</f>
        <v>0</v>
      </c>
      <c r="BL294" s="16" t="s">
        <v>132</v>
      </c>
      <c r="BM294" s="245" t="s">
        <v>696</v>
      </c>
    </row>
    <row r="295" s="2" customFormat="1">
      <c r="A295" s="37"/>
      <c r="B295" s="38"/>
      <c r="C295" s="39"/>
      <c r="D295" s="249" t="s">
        <v>181</v>
      </c>
      <c r="E295" s="39"/>
      <c r="F295" s="273" t="s">
        <v>410</v>
      </c>
      <c r="G295" s="39"/>
      <c r="H295" s="39"/>
      <c r="I295" s="143"/>
      <c r="J295" s="39"/>
      <c r="K295" s="39"/>
      <c r="L295" s="43"/>
      <c r="M295" s="274"/>
      <c r="N295" s="275"/>
      <c r="O295" s="90"/>
      <c r="P295" s="90"/>
      <c r="Q295" s="90"/>
      <c r="R295" s="90"/>
      <c r="S295" s="90"/>
      <c r="T295" s="91"/>
      <c r="U295" s="37"/>
      <c r="V295" s="37"/>
      <c r="W295" s="37"/>
      <c r="X295" s="37"/>
      <c r="Y295" s="37"/>
      <c r="Z295" s="37"/>
      <c r="AA295" s="37"/>
      <c r="AB295" s="37"/>
      <c r="AC295" s="37"/>
      <c r="AD295" s="37"/>
      <c r="AE295" s="37"/>
      <c r="AT295" s="16" t="s">
        <v>181</v>
      </c>
      <c r="AU295" s="16" t="s">
        <v>83</v>
      </c>
    </row>
    <row r="296" s="2" customFormat="1" ht="55.5" customHeight="1">
      <c r="A296" s="37"/>
      <c r="B296" s="38"/>
      <c r="C296" s="234" t="s">
        <v>464</v>
      </c>
      <c r="D296" s="234" t="s">
        <v>127</v>
      </c>
      <c r="E296" s="235" t="s">
        <v>413</v>
      </c>
      <c r="F296" s="236" t="s">
        <v>414</v>
      </c>
      <c r="G296" s="237" t="s">
        <v>304</v>
      </c>
      <c r="H296" s="238">
        <v>2266</v>
      </c>
      <c r="I296" s="239"/>
      <c r="J296" s="240">
        <f>ROUND(I296*H296,2)</f>
        <v>0</v>
      </c>
      <c r="K296" s="236" t="s">
        <v>131</v>
      </c>
      <c r="L296" s="43"/>
      <c r="M296" s="241" t="s">
        <v>1</v>
      </c>
      <c r="N296" s="242" t="s">
        <v>38</v>
      </c>
      <c r="O296" s="90"/>
      <c r="P296" s="243">
        <f>O296*H296</f>
        <v>0</v>
      </c>
      <c r="Q296" s="243">
        <v>0.089779999999999999</v>
      </c>
      <c r="R296" s="243">
        <f>Q296*H296</f>
        <v>203.44147999999998</v>
      </c>
      <c r="S296" s="243">
        <v>0</v>
      </c>
      <c r="T296" s="244">
        <f>S296*H296</f>
        <v>0</v>
      </c>
      <c r="U296" s="37"/>
      <c r="V296" s="37"/>
      <c r="W296" s="37"/>
      <c r="X296" s="37"/>
      <c r="Y296" s="37"/>
      <c r="Z296" s="37"/>
      <c r="AA296" s="37"/>
      <c r="AB296" s="37"/>
      <c r="AC296" s="37"/>
      <c r="AD296" s="37"/>
      <c r="AE296" s="37"/>
      <c r="AR296" s="245" t="s">
        <v>132</v>
      </c>
      <c r="AT296" s="245" t="s">
        <v>127</v>
      </c>
      <c r="AU296" s="245" t="s">
        <v>83</v>
      </c>
      <c r="AY296" s="16" t="s">
        <v>124</v>
      </c>
      <c r="BE296" s="246">
        <f>IF(N296="základní",J296,0)</f>
        <v>0</v>
      </c>
      <c r="BF296" s="246">
        <f>IF(N296="snížená",J296,0)</f>
        <v>0</v>
      </c>
      <c r="BG296" s="246">
        <f>IF(N296="zákl. přenesená",J296,0)</f>
        <v>0</v>
      </c>
      <c r="BH296" s="246">
        <f>IF(N296="sníž. přenesená",J296,0)</f>
        <v>0</v>
      </c>
      <c r="BI296" s="246">
        <f>IF(N296="nulová",J296,0)</f>
        <v>0</v>
      </c>
      <c r="BJ296" s="16" t="s">
        <v>81</v>
      </c>
      <c r="BK296" s="246">
        <f>ROUND(I296*H296,2)</f>
        <v>0</v>
      </c>
      <c r="BL296" s="16" t="s">
        <v>132</v>
      </c>
      <c r="BM296" s="245" t="s">
        <v>415</v>
      </c>
    </row>
    <row r="297" s="2" customFormat="1">
      <c r="A297" s="37"/>
      <c r="B297" s="38"/>
      <c r="C297" s="39"/>
      <c r="D297" s="249" t="s">
        <v>181</v>
      </c>
      <c r="E297" s="39"/>
      <c r="F297" s="273" t="s">
        <v>416</v>
      </c>
      <c r="G297" s="39"/>
      <c r="H297" s="39"/>
      <c r="I297" s="143"/>
      <c r="J297" s="39"/>
      <c r="K297" s="39"/>
      <c r="L297" s="43"/>
      <c r="M297" s="274"/>
      <c r="N297" s="275"/>
      <c r="O297" s="90"/>
      <c r="P297" s="90"/>
      <c r="Q297" s="90"/>
      <c r="R297" s="90"/>
      <c r="S297" s="90"/>
      <c r="T297" s="91"/>
      <c r="U297" s="37"/>
      <c r="V297" s="37"/>
      <c r="W297" s="37"/>
      <c r="X297" s="37"/>
      <c r="Y297" s="37"/>
      <c r="Z297" s="37"/>
      <c r="AA297" s="37"/>
      <c r="AB297" s="37"/>
      <c r="AC297" s="37"/>
      <c r="AD297" s="37"/>
      <c r="AE297" s="37"/>
      <c r="AT297" s="16" t="s">
        <v>181</v>
      </c>
      <c r="AU297" s="16" t="s">
        <v>83</v>
      </c>
    </row>
    <row r="298" s="13" customFormat="1">
      <c r="A298" s="13"/>
      <c r="B298" s="247"/>
      <c r="C298" s="248"/>
      <c r="D298" s="249" t="s">
        <v>133</v>
      </c>
      <c r="E298" s="250" t="s">
        <v>1</v>
      </c>
      <c r="F298" s="251" t="s">
        <v>697</v>
      </c>
      <c r="G298" s="248"/>
      <c r="H298" s="252">
        <v>2266</v>
      </c>
      <c r="I298" s="253"/>
      <c r="J298" s="248"/>
      <c r="K298" s="248"/>
      <c r="L298" s="254"/>
      <c r="M298" s="255"/>
      <c r="N298" s="256"/>
      <c r="O298" s="256"/>
      <c r="P298" s="256"/>
      <c r="Q298" s="256"/>
      <c r="R298" s="256"/>
      <c r="S298" s="256"/>
      <c r="T298" s="257"/>
      <c r="U298" s="13"/>
      <c r="V298" s="13"/>
      <c r="W298" s="13"/>
      <c r="X298" s="13"/>
      <c r="Y298" s="13"/>
      <c r="Z298" s="13"/>
      <c r="AA298" s="13"/>
      <c r="AB298" s="13"/>
      <c r="AC298" s="13"/>
      <c r="AD298" s="13"/>
      <c r="AE298" s="13"/>
      <c r="AT298" s="258" t="s">
        <v>133</v>
      </c>
      <c r="AU298" s="258" t="s">
        <v>83</v>
      </c>
      <c r="AV298" s="13" t="s">
        <v>83</v>
      </c>
      <c r="AW298" s="13" t="s">
        <v>30</v>
      </c>
      <c r="AX298" s="13" t="s">
        <v>81</v>
      </c>
      <c r="AY298" s="258" t="s">
        <v>124</v>
      </c>
    </row>
    <row r="299" s="2" customFormat="1" ht="16.5" customHeight="1">
      <c r="A299" s="37"/>
      <c r="B299" s="38"/>
      <c r="C299" s="276" t="s">
        <v>469</v>
      </c>
      <c r="D299" s="276" t="s">
        <v>240</v>
      </c>
      <c r="E299" s="277" t="s">
        <v>419</v>
      </c>
      <c r="F299" s="278" t="s">
        <v>420</v>
      </c>
      <c r="G299" s="279" t="s">
        <v>189</v>
      </c>
      <c r="H299" s="280">
        <v>226.59999999999999</v>
      </c>
      <c r="I299" s="281"/>
      <c r="J299" s="282">
        <f>ROUND(I299*H299,2)</f>
        <v>0</v>
      </c>
      <c r="K299" s="278" t="s">
        <v>131</v>
      </c>
      <c r="L299" s="283"/>
      <c r="M299" s="284" t="s">
        <v>1</v>
      </c>
      <c r="N299" s="285" t="s">
        <v>38</v>
      </c>
      <c r="O299" s="90"/>
      <c r="P299" s="243">
        <f>O299*H299</f>
        <v>0</v>
      </c>
      <c r="Q299" s="243">
        <v>0.17599999999999999</v>
      </c>
      <c r="R299" s="243">
        <f>Q299*H299</f>
        <v>39.881599999999999</v>
      </c>
      <c r="S299" s="243">
        <v>0</v>
      </c>
      <c r="T299" s="244">
        <f>S299*H299</f>
        <v>0</v>
      </c>
      <c r="U299" s="37"/>
      <c r="V299" s="37"/>
      <c r="W299" s="37"/>
      <c r="X299" s="37"/>
      <c r="Y299" s="37"/>
      <c r="Z299" s="37"/>
      <c r="AA299" s="37"/>
      <c r="AB299" s="37"/>
      <c r="AC299" s="37"/>
      <c r="AD299" s="37"/>
      <c r="AE299" s="37"/>
      <c r="AR299" s="245" t="s">
        <v>151</v>
      </c>
      <c r="AT299" s="245" t="s">
        <v>240</v>
      </c>
      <c r="AU299" s="245" t="s">
        <v>83</v>
      </c>
      <c r="AY299" s="16" t="s">
        <v>124</v>
      </c>
      <c r="BE299" s="246">
        <f>IF(N299="základní",J299,0)</f>
        <v>0</v>
      </c>
      <c r="BF299" s="246">
        <f>IF(N299="snížená",J299,0)</f>
        <v>0</v>
      </c>
      <c r="BG299" s="246">
        <f>IF(N299="zákl. přenesená",J299,0)</f>
        <v>0</v>
      </c>
      <c r="BH299" s="246">
        <f>IF(N299="sníž. přenesená",J299,0)</f>
        <v>0</v>
      </c>
      <c r="BI299" s="246">
        <f>IF(N299="nulová",J299,0)</f>
        <v>0</v>
      </c>
      <c r="BJ299" s="16" t="s">
        <v>81</v>
      </c>
      <c r="BK299" s="246">
        <f>ROUND(I299*H299,2)</f>
        <v>0</v>
      </c>
      <c r="BL299" s="16" t="s">
        <v>132</v>
      </c>
      <c r="BM299" s="245" t="s">
        <v>421</v>
      </c>
    </row>
    <row r="300" s="13" customFormat="1">
      <c r="A300" s="13"/>
      <c r="B300" s="247"/>
      <c r="C300" s="248"/>
      <c r="D300" s="249" t="s">
        <v>133</v>
      </c>
      <c r="E300" s="250" t="s">
        <v>1</v>
      </c>
      <c r="F300" s="251" t="s">
        <v>698</v>
      </c>
      <c r="G300" s="248"/>
      <c r="H300" s="252">
        <v>226.59999999999999</v>
      </c>
      <c r="I300" s="253"/>
      <c r="J300" s="248"/>
      <c r="K300" s="248"/>
      <c r="L300" s="254"/>
      <c r="M300" s="255"/>
      <c r="N300" s="256"/>
      <c r="O300" s="256"/>
      <c r="P300" s="256"/>
      <c r="Q300" s="256"/>
      <c r="R300" s="256"/>
      <c r="S300" s="256"/>
      <c r="T300" s="257"/>
      <c r="U300" s="13"/>
      <c r="V300" s="13"/>
      <c r="W300" s="13"/>
      <c r="X300" s="13"/>
      <c r="Y300" s="13"/>
      <c r="Z300" s="13"/>
      <c r="AA300" s="13"/>
      <c r="AB300" s="13"/>
      <c r="AC300" s="13"/>
      <c r="AD300" s="13"/>
      <c r="AE300" s="13"/>
      <c r="AT300" s="258" t="s">
        <v>133</v>
      </c>
      <c r="AU300" s="258" t="s">
        <v>83</v>
      </c>
      <c r="AV300" s="13" t="s">
        <v>83</v>
      </c>
      <c r="AW300" s="13" t="s">
        <v>30</v>
      </c>
      <c r="AX300" s="13" t="s">
        <v>81</v>
      </c>
      <c r="AY300" s="258" t="s">
        <v>124</v>
      </c>
    </row>
    <row r="301" s="2" customFormat="1" ht="44.25" customHeight="1">
      <c r="A301" s="37"/>
      <c r="B301" s="38"/>
      <c r="C301" s="234" t="s">
        <v>477</v>
      </c>
      <c r="D301" s="234" t="s">
        <v>127</v>
      </c>
      <c r="E301" s="235" t="s">
        <v>424</v>
      </c>
      <c r="F301" s="236" t="s">
        <v>425</v>
      </c>
      <c r="G301" s="237" t="s">
        <v>304</v>
      </c>
      <c r="H301" s="238">
        <v>1136</v>
      </c>
      <c r="I301" s="239"/>
      <c r="J301" s="240">
        <f>ROUND(I301*H301,2)</f>
        <v>0</v>
      </c>
      <c r="K301" s="236" t="s">
        <v>131</v>
      </c>
      <c r="L301" s="43"/>
      <c r="M301" s="241" t="s">
        <v>1</v>
      </c>
      <c r="N301" s="242" t="s">
        <v>38</v>
      </c>
      <c r="O301" s="90"/>
      <c r="P301" s="243">
        <f>O301*H301</f>
        <v>0</v>
      </c>
      <c r="Q301" s="243">
        <v>0.15540000000000001</v>
      </c>
      <c r="R301" s="243">
        <f>Q301*H301</f>
        <v>176.53440000000001</v>
      </c>
      <c r="S301" s="243">
        <v>0</v>
      </c>
      <c r="T301" s="244">
        <f>S301*H301</f>
        <v>0</v>
      </c>
      <c r="U301" s="37"/>
      <c r="V301" s="37"/>
      <c r="W301" s="37"/>
      <c r="X301" s="37"/>
      <c r="Y301" s="37"/>
      <c r="Z301" s="37"/>
      <c r="AA301" s="37"/>
      <c r="AB301" s="37"/>
      <c r="AC301" s="37"/>
      <c r="AD301" s="37"/>
      <c r="AE301" s="37"/>
      <c r="AR301" s="245" t="s">
        <v>132</v>
      </c>
      <c r="AT301" s="245" t="s">
        <v>127</v>
      </c>
      <c r="AU301" s="245" t="s">
        <v>83</v>
      </c>
      <c r="AY301" s="16" t="s">
        <v>124</v>
      </c>
      <c r="BE301" s="246">
        <f>IF(N301="základní",J301,0)</f>
        <v>0</v>
      </c>
      <c r="BF301" s="246">
        <f>IF(N301="snížená",J301,0)</f>
        <v>0</v>
      </c>
      <c r="BG301" s="246">
        <f>IF(N301="zákl. přenesená",J301,0)</f>
        <v>0</v>
      </c>
      <c r="BH301" s="246">
        <f>IF(N301="sníž. přenesená",J301,0)</f>
        <v>0</v>
      </c>
      <c r="BI301" s="246">
        <f>IF(N301="nulová",J301,0)</f>
        <v>0</v>
      </c>
      <c r="BJ301" s="16" t="s">
        <v>81</v>
      </c>
      <c r="BK301" s="246">
        <f>ROUND(I301*H301,2)</f>
        <v>0</v>
      </c>
      <c r="BL301" s="16" t="s">
        <v>132</v>
      </c>
      <c r="BM301" s="245" t="s">
        <v>426</v>
      </c>
    </row>
    <row r="302" s="2" customFormat="1">
      <c r="A302" s="37"/>
      <c r="B302" s="38"/>
      <c r="C302" s="39"/>
      <c r="D302" s="249" t="s">
        <v>181</v>
      </c>
      <c r="E302" s="39"/>
      <c r="F302" s="273" t="s">
        <v>427</v>
      </c>
      <c r="G302" s="39"/>
      <c r="H302" s="39"/>
      <c r="I302" s="143"/>
      <c r="J302" s="39"/>
      <c r="K302" s="39"/>
      <c r="L302" s="43"/>
      <c r="M302" s="274"/>
      <c r="N302" s="275"/>
      <c r="O302" s="90"/>
      <c r="P302" s="90"/>
      <c r="Q302" s="90"/>
      <c r="R302" s="90"/>
      <c r="S302" s="90"/>
      <c r="T302" s="91"/>
      <c r="U302" s="37"/>
      <c r="V302" s="37"/>
      <c r="W302" s="37"/>
      <c r="X302" s="37"/>
      <c r="Y302" s="37"/>
      <c r="Z302" s="37"/>
      <c r="AA302" s="37"/>
      <c r="AB302" s="37"/>
      <c r="AC302" s="37"/>
      <c r="AD302" s="37"/>
      <c r="AE302" s="37"/>
      <c r="AT302" s="16" t="s">
        <v>181</v>
      </c>
      <c r="AU302" s="16" t="s">
        <v>83</v>
      </c>
    </row>
    <row r="303" s="13" customFormat="1">
      <c r="A303" s="13"/>
      <c r="B303" s="247"/>
      <c r="C303" s="248"/>
      <c r="D303" s="249" t="s">
        <v>133</v>
      </c>
      <c r="E303" s="250" t="s">
        <v>1</v>
      </c>
      <c r="F303" s="251" t="s">
        <v>699</v>
      </c>
      <c r="G303" s="248"/>
      <c r="H303" s="252">
        <v>1017</v>
      </c>
      <c r="I303" s="253"/>
      <c r="J303" s="248"/>
      <c r="K303" s="248"/>
      <c r="L303" s="254"/>
      <c r="M303" s="255"/>
      <c r="N303" s="256"/>
      <c r="O303" s="256"/>
      <c r="P303" s="256"/>
      <c r="Q303" s="256"/>
      <c r="R303" s="256"/>
      <c r="S303" s="256"/>
      <c r="T303" s="257"/>
      <c r="U303" s="13"/>
      <c r="V303" s="13"/>
      <c r="W303" s="13"/>
      <c r="X303" s="13"/>
      <c r="Y303" s="13"/>
      <c r="Z303" s="13"/>
      <c r="AA303" s="13"/>
      <c r="AB303" s="13"/>
      <c r="AC303" s="13"/>
      <c r="AD303" s="13"/>
      <c r="AE303" s="13"/>
      <c r="AT303" s="258" t="s">
        <v>133</v>
      </c>
      <c r="AU303" s="258" t="s">
        <v>83</v>
      </c>
      <c r="AV303" s="13" t="s">
        <v>83</v>
      </c>
      <c r="AW303" s="13" t="s">
        <v>30</v>
      </c>
      <c r="AX303" s="13" t="s">
        <v>73</v>
      </c>
      <c r="AY303" s="258" t="s">
        <v>124</v>
      </c>
    </row>
    <row r="304" s="13" customFormat="1">
      <c r="A304" s="13"/>
      <c r="B304" s="247"/>
      <c r="C304" s="248"/>
      <c r="D304" s="249" t="s">
        <v>133</v>
      </c>
      <c r="E304" s="250" t="s">
        <v>1</v>
      </c>
      <c r="F304" s="251" t="s">
        <v>700</v>
      </c>
      <c r="G304" s="248"/>
      <c r="H304" s="252">
        <v>119</v>
      </c>
      <c r="I304" s="253"/>
      <c r="J304" s="248"/>
      <c r="K304" s="248"/>
      <c r="L304" s="254"/>
      <c r="M304" s="255"/>
      <c r="N304" s="256"/>
      <c r="O304" s="256"/>
      <c r="P304" s="256"/>
      <c r="Q304" s="256"/>
      <c r="R304" s="256"/>
      <c r="S304" s="256"/>
      <c r="T304" s="257"/>
      <c r="U304" s="13"/>
      <c r="V304" s="13"/>
      <c r="W304" s="13"/>
      <c r="X304" s="13"/>
      <c r="Y304" s="13"/>
      <c r="Z304" s="13"/>
      <c r="AA304" s="13"/>
      <c r="AB304" s="13"/>
      <c r="AC304" s="13"/>
      <c r="AD304" s="13"/>
      <c r="AE304" s="13"/>
      <c r="AT304" s="258" t="s">
        <v>133</v>
      </c>
      <c r="AU304" s="258" t="s">
        <v>83</v>
      </c>
      <c r="AV304" s="13" t="s">
        <v>83</v>
      </c>
      <c r="AW304" s="13" t="s">
        <v>30</v>
      </c>
      <c r="AX304" s="13" t="s">
        <v>73</v>
      </c>
      <c r="AY304" s="258" t="s">
        <v>124</v>
      </c>
    </row>
    <row r="305" s="14" customFormat="1">
      <c r="A305" s="14"/>
      <c r="B305" s="259"/>
      <c r="C305" s="260"/>
      <c r="D305" s="249" t="s">
        <v>133</v>
      </c>
      <c r="E305" s="261" t="s">
        <v>1</v>
      </c>
      <c r="F305" s="262" t="s">
        <v>135</v>
      </c>
      <c r="G305" s="260"/>
      <c r="H305" s="263">
        <v>1136</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133</v>
      </c>
      <c r="AU305" s="269" t="s">
        <v>83</v>
      </c>
      <c r="AV305" s="14" t="s">
        <v>132</v>
      </c>
      <c r="AW305" s="14" t="s">
        <v>30</v>
      </c>
      <c r="AX305" s="14" t="s">
        <v>81</v>
      </c>
      <c r="AY305" s="269" t="s">
        <v>124</v>
      </c>
    </row>
    <row r="306" s="2" customFormat="1" ht="21.75" customHeight="1">
      <c r="A306" s="37"/>
      <c r="B306" s="38"/>
      <c r="C306" s="276" t="s">
        <v>483</v>
      </c>
      <c r="D306" s="276" t="s">
        <v>240</v>
      </c>
      <c r="E306" s="277" t="s">
        <v>576</v>
      </c>
      <c r="F306" s="278" t="s">
        <v>577</v>
      </c>
      <c r="G306" s="279" t="s">
        <v>304</v>
      </c>
      <c r="H306" s="280">
        <v>119</v>
      </c>
      <c r="I306" s="281"/>
      <c r="J306" s="282">
        <f>ROUND(I306*H306,2)</f>
        <v>0</v>
      </c>
      <c r="K306" s="278" t="s">
        <v>131</v>
      </c>
      <c r="L306" s="283"/>
      <c r="M306" s="284" t="s">
        <v>1</v>
      </c>
      <c r="N306" s="285" t="s">
        <v>38</v>
      </c>
      <c r="O306" s="90"/>
      <c r="P306" s="243">
        <f>O306*H306</f>
        <v>0</v>
      </c>
      <c r="Q306" s="243">
        <v>0.048300000000000003</v>
      </c>
      <c r="R306" s="243">
        <f>Q306*H306</f>
        <v>5.7477</v>
      </c>
      <c r="S306" s="243">
        <v>0</v>
      </c>
      <c r="T306" s="244">
        <f>S306*H306</f>
        <v>0</v>
      </c>
      <c r="U306" s="37"/>
      <c r="V306" s="37"/>
      <c r="W306" s="37"/>
      <c r="X306" s="37"/>
      <c r="Y306" s="37"/>
      <c r="Z306" s="37"/>
      <c r="AA306" s="37"/>
      <c r="AB306" s="37"/>
      <c r="AC306" s="37"/>
      <c r="AD306" s="37"/>
      <c r="AE306" s="37"/>
      <c r="AR306" s="245" t="s">
        <v>151</v>
      </c>
      <c r="AT306" s="245" t="s">
        <v>240</v>
      </c>
      <c r="AU306" s="245" t="s">
        <v>83</v>
      </c>
      <c r="AY306" s="16" t="s">
        <v>124</v>
      </c>
      <c r="BE306" s="246">
        <f>IF(N306="základní",J306,0)</f>
        <v>0</v>
      </c>
      <c r="BF306" s="246">
        <f>IF(N306="snížená",J306,0)</f>
        <v>0</v>
      </c>
      <c r="BG306" s="246">
        <f>IF(N306="zákl. přenesená",J306,0)</f>
        <v>0</v>
      </c>
      <c r="BH306" s="246">
        <f>IF(N306="sníž. přenesená",J306,0)</f>
        <v>0</v>
      </c>
      <c r="BI306" s="246">
        <f>IF(N306="nulová",J306,0)</f>
        <v>0</v>
      </c>
      <c r="BJ306" s="16" t="s">
        <v>81</v>
      </c>
      <c r="BK306" s="246">
        <f>ROUND(I306*H306,2)</f>
        <v>0</v>
      </c>
      <c r="BL306" s="16" t="s">
        <v>132</v>
      </c>
      <c r="BM306" s="245" t="s">
        <v>701</v>
      </c>
    </row>
    <row r="307" s="2" customFormat="1" ht="16.5" customHeight="1">
      <c r="A307" s="37"/>
      <c r="B307" s="38"/>
      <c r="C307" s="276" t="s">
        <v>488</v>
      </c>
      <c r="D307" s="276" t="s">
        <v>240</v>
      </c>
      <c r="E307" s="277" t="s">
        <v>430</v>
      </c>
      <c r="F307" s="278" t="s">
        <v>431</v>
      </c>
      <c r="G307" s="279" t="s">
        <v>304</v>
      </c>
      <c r="H307" s="280">
        <v>1017</v>
      </c>
      <c r="I307" s="281"/>
      <c r="J307" s="282">
        <f>ROUND(I307*H307,2)</f>
        <v>0</v>
      </c>
      <c r="K307" s="278" t="s">
        <v>131</v>
      </c>
      <c r="L307" s="283"/>
      <c r="M307" s="284" t="s">
        <v>1</v>
      </c>
      <c r="N307" s="285" t="s">
        <v>38</v>
      </c>
      <c r="O307" s="90"/>
      <c r="P307" s="243">
        <f>O307*H307</f>
        <v>0</v>
      </c>
      <c r="Q307" s="243">
        <v>0.080000000000000002</v>
      </c>
      <c r="R307" s="243">
        <f>Q307*H307</f>
        <v>81.359999999999999</v>
      </c>
      <c r="S307" s="243">
        <v>0</v>
      </c>
      <c r="T307" s="244">
        <f>S307*H307</f>
        <v>0</v>
      </c>
      <c r="U307" s="37"/>
      <c r="V307" s="37"/>
      <c r="W307" s="37"/>
      <c r="X307" s="37"/>
      <c r="Y307" s="37"/>
      <c r="Z307" s="37"/>
      <c r="AA307" s="37"/>
      <c r="AB307" s="37"/>
      <c r="AC307" s="37"/>
      <c r="AD307" s="37"/>
      <c r="AE307" s="37"/>
      <c r="AR307" s="245" t="s">
        <v>151</v>
      </c>
      <c r="AT307" s="245" t="s">
        <v>240</v>
      </c>
      <c r="AU307" s="245" t="s">
        <v>83</v>
      </c>
      <c r="AY307" s="16" t="s">
        <v>124</v>
      </c>
      <c r="BE307" s="246">
        <f>IF(N307="základní",J307,0)</f>
        <v>0</v>
      </c>
      <c r="BF307" s="246">
        <f>IF(N307="snížená",J307,0)</f>
        <v>0</v>
      </c>
      <c r="BG307" s="246">
        <f>IF(N307="zákl. přenesená",J307,0)</f>
        <v>0</v>
      </c>
      <c r="BH307" s="246">
        <f>IF(N307="sníž. přenesená",J307,0)</f>
        <v>0</v>
      </c>
      <c r="BI307" s="246">
        <f>IF(N307="nulová",J307,0)</f>
        <v>0</v>
      </c>
      <c r="BJ307" s="16" t="s">
        <v>81</v>
      </c>
      <c r="BK307" s="246">
        <f>ROUND(I307*H307,2)</f>
        <v>0</v>
      </c>
      <c r="BL307" s="16" t="s">
        <v>132</v>
      </c>
      <c r="BM307" s="245" t="s">
        <v>432</v>
      </c>
    </row>
    <row r="308" s="2" customFormat="1" ht="44.25" customHeight="1">
      <c r="A308" s="37"/>
      <c r="B308" s="38"/>
      <c r="C308" s="234" t="s">
        <v>493</v>
      </c>
      <c r="D308" s="234" t="s">
        <v>127</v>
      </c>
      <c r="E308" s="235" t="s">
        <v>434</v>
      </c>
      <c r="F308" s="236" t="s">
        <v>435</v>
      </c>
      <c r="G308" s="237" t="s">
        <v>304</v>
      </c>
      <c r="H308" s="238">
        <v>44</v>
      </c>
      <c r="I308" s="239"/>
      <c r="J308" s="240">
        <f>ROUND(I308*H308,2)</f>
        <v>0</v>
      </c>
      <c r="K308" s="236" t="s">
        <v>131</v>
      </c>
      <c r="L308" s="43"/>
      <c r="M308" s="241" t="s">
        <v>1</v>
      </c>
      <c r="N308" s="242" t="s">
        <v>38</v>
      </c>
      <c r="O308" s="90"/>
      <c r="P308" s="243">
        <f>O308*H308</f>
        <v>0</v>
      </c>
      <c r="Q308" s="243">
        <v>9.0000000000000006E-05</v>
      </c>
      <c r="R308" s="243">
        <f>Q308*H308</f>
        <v>0.00396</v>
      </c>
      <c r="S308" s="243">
        <v>0</v>
      </c>
      <c r="T308" s="244">
        <f>S308*H308</f>
        <v>0</v>
      </c>
      <c r="U308" s="37"/>
      <c r="V308" s="37"/>
      <c r="W308" s="37"/>
      <c r="X308" s="37"/>
      <c r="Y308" s="37"/>
      <c r="Z308" s="37"/>
      <c r="AA308" s="37"/>
      <c r="AB308" s="37"/>
      <c r="AC308" s="37"/>
      <c r="AD308" s="37"/>
      <c r="AE308" s="37"/>
      <c r="AR308" s="245" t="s">
        <v>132</v>
      </c>
      <c r="AT308" s="245" t="s">
        <v>127</v>
      </c>
      <c r="AU308" s="245" t="s">
        <v>83</v>
      </c>
      <c r="AY308" s="16" t="s">
        <v>124</v>
      </c>
      <c r="BE308" s="246">
        <f>IF(N308="základní",J308,0)</f>
        <v>0</v>
      </c>
      <c r="BF308" s="246">
        <f>IF(N308="snížená",J308,0)</f>
        <v>0</v>
      </c>
      <c r="BG308" s="246">
        <f>IF(N308="zákl. přenesená",J308,0)</f>
        <v>0</v>
      </c>
      <c r="BH308" s="246">
        <f>IF(N308="sníž. přenesená",J308,0)</f>
        <v>0</v>
      </c>
      <c r="BI308" s="246">
        <f>IF(N308="nulová",J308,0)</f>
        <v>0</v>
      </c>
      <c r="BJ308" s="16" t="s">
        <v>81</v>
      </c>
      <c r="BK308" s="246">
        <f>ROUND(I308*H308,2)</f>
        <v>0</v>
      </c>
      <c r="BL308" s="16" t="s">
        <v>132</v>
      </c>
      <c r="BM308" s="245" t="s">
        <v>436</v>
      </c>
    </row>
    <row r="309" s="2" customFormat="1">
      <c r="A309" s="37"/>
      <c r="B309" s="38"/>
      <c r="C309" s="39"/>
      <c r="D309" s="249" t="s">
        <v>181</v>
      </c>
      <c r="E309" s="39"/>
      <c r="F309" s="273" t="s">
        <v>437</v>
      </c>
      <c r="G309" s="39"/>
      <c r="H309" s="39"/>
      <c r="I309" s="143"/>
      <c r="J309" s="39"/>
      <c r="K309" s="39"/>
      <c r="L309" s="43"/>
      <c r="M309" s="274"/>
      <c r="N309" s="275"/>
      <c r="O309" s="90"/>
      <c r="P309" s="90"/>
      <c r="Q309" s="90"/>
      <c r="R309" s="90"/>
      <c r="S309" s="90"/>
      <c r="T309" s="91"/>
      <c r="U309" s="37"/>
      <c r="V309" s="37"/>
      <c r="W309" s="37"/>
      <c r="X309" s="37"/>
      <c r="Y309" s="37"/>
      <c r="Z309" s="37"/>
      <c r="AA309" s="37"/>
      <c r="AB309" s="37"/>
      <c r="AC309" s="37"/>
      <c r="AD309" s="37"/>
      <c r="AE309" s="37"/>
      <c r="AT309" s="16" t="s">
        <v>181</v>
      </c>
      <c r="AU309" s="16" t="s">
        <v>83</v>
      </c>
    </row>
    <row r="310" s="2" customFormat="1" ht="33" customHeight="1">
      <c r="A310" s="37"/>
      <c r="B310" s="38"/>
      <c r="C310" s="234" t="s">
        <v>497</v>
      </c>
      <c r="D310" s="234" t="s">
        <v>127</v>
      </c>
      <c r="E310" s="235" t="s">
        <v>460</v>
      </c>
      <c r="F310" s="236" t="s">
        <v>461</v>
      </c>
      <c r="G310" s="237" t="s">
        <v>304</v>
      </c>
      <c r="H310" s="238">
        <v>44</v>
      </c>
      <c r="I310" s="239"/>
      <c r="J310" s="240">
        <f>ROUND(I310*H310,2)</f>
        <v>0</v>
      </c>
      <c r="K310" s="236" t="s">
        <v>131</v>
      </c>
      <c r="L310" s="43"/>
      <c r="M310" s="241" t="s">
        <v>1</v>
      </c>
      <c r="N310" s="242" t="s">
        <v>38</v>
      </c>
      <c r="O310" s="90"/>
      <c r="P310" s="243">
        <f>O310*H310</f>
        <v>0</v>
      </c>
      <c r="Q310" s="243">
        <v>0</v>
      </c>
      <c r="R310" s="243">
        <f>Q310*H310</f>
        <v>0</v>
      </c>
      <c r="S310" s="243">
        <v>0</v>
      </c>
      <c r="T310" s="244">
        <f>S310*H310</f>
        <v>0</v>
      </c>
      <c r="U310" s="37"/>
      <c r="V310" s="37"/>
      <c r="W310" s="37"/>
      <c r="X310" s="37"/>
      <c r="Y310" s="37"/>
      <c r="Z310" s="37"/>
      <c r="AA310" s="37"/>
      <c r="AB310" s="37"/>
      <c r="AC310" s="37"/>
      <c r="AD310" s="37"/>
      <c r="AE310" s="37"/>
      <c r="AR310" s="245" t="s">
        <v>132</v>
      </c>
      <c r="AT310" s="245" t="s">
        <v>127</v>
      </c>
      <c r="AU310" s="245" t="s">
        <v>83</v>
      </c>
      <c r="AY310" s="16" t="s">
        <v>124</v>
      </c>
      <c r="BE310" s="246">
        <f>IF(N310="základní",J310,0)</f>
        <v>0</v>
      </c>
      <c r="BF310" s="246">
        <f>IF(N310="snížená",J310,0)</f>
        <v>0</v>
      </c>
      <c r="BG310" s="246">
        <f>IF(N310="zákl. přenesená",J310,0)</f>
        <v>0</v>
      </c>
      <c r="BH310" s="246">
        <f>IF(N310="sníž. přenesená",J310,0)</f>
        <v>0</v>
      </c>
      <c r="BI310" s="246">
        <f>IF(N310="nulová",J310,0)</f>
        <v>0</v>
      </c>
      <c r="BJ310" s="16" t="s">
        <v>81</v>
      </c>
      <c r="BK310" s="246">
        <f>ROUND(I310*H310,2)</f>
        <v>0</v>
      </c>
      <c r="BL310" s="16" t="s">
        <v>132</v>
      </c>
      <c r="BM310" s="245" t="s">
        <v>462</v>
      </c>
    </row>
    <row r="311" s="2" customFormat="1">
      <c r="A311" s="37"/>
      <c r="B311" s="38"/>
      <c r="C311" s="39"/>
      <c r="D311" s="249" t="s">
        <v>181</v>
      </c>
      <c r="E311" s="39"/>
      <c r="F311" s="273" t="s">
        <v>463</v>
      </c>
      <c r="G311" s="39"/>
      <c r="H311" s="39"/>
      <c r="I311" s="143"/>
      <c r="J311" s="39"/>
      <c r="K311" s="39"/>
      <c r="L311" s="43"/>
      <c r="M311" s="274"/>
      <c r="N311" s="275"/>
      <c r="O311" s="90"/>
      <c r="P311" s="90"/>
      <c r="Q311" s="90"/>
      <c r="R311" s="90"/>
      <c r="S311" s="90"/>
      <c r="T311" s="91"/>
      <c r="U311" s="37"/>
      <c r="V311" s="37"/>
      <c r="W311" s="37"/>
      <c r="X311" s="37"/>
      <c r="Y311" s="37"/>
      <c r="Z311" s="37"/>
      <c r="AA311" s="37"/>
      <c r="AB311" s="37"/>
      <c r="AC311" s="37"/>
      <c r="AD311" s="37"/>
      <c r="AE311" s="37"/>
      <c r="AT311" s="16" t="s">
        <v>181</v>
      </c>
      <c r="AU311" s="16" t="s">
        <v>83</v>
      </c>
    </row>
    <row r="312" s="2" customFormat="1" ht="21.75" customHeight="1">
      <c r="A312" s="37"/>
      <c r="B312" s="38"/>
      <c r="C312" s="234" t="s">
        <v>502</v>
      </c>
      <c r="D312" s="234" t="s">
        <v>127</v>
      </c>
      <c r="E312" s="235" t="s">
        <v>465</v>
      </c>
      <c r="F312" s="236" t="s">
        <v>466</v>
      </c>
      <c r="G312" s="237" t="s">
        <v>304</v>
      </c>
      <c r="H312" s="238">
        <v>44</v>
      </c>
      <c r="I312" s="239"/>
      <c r="J312" s="240">
        <f>ROUND(I312*H312,2)</f>
        <v>0</v>
      </c>
      <c r="K312" s="236" t="s">
        <v>131</v>
      </c>
      <c r="L312" s="43"/>
      <c r="M312" s="241" t="s">
        <v>1</v>
      </c>
      <c r="N312" s="242" t="s">
        <v>38</v>
      </c>
      <c r="O312" s="90"/>
      <c r="P312" s="243">
        <f>O312*H312</f>
        <v>0</v>
      </c>
      <c r="Q312" s="243">
        <v>0</v>
      </c>
      <c r="R312" s="243">
        <f>Q312*H312</f>
        <v>0</v>
      </c>
      <c r="S312" s="243">
        <v>0</v>
      </c>
      <c r="T312" s="244">
        <f>S312*H312</f>
        <v>0</v>
      </c>
      <c r="U312" s="37"/>
      <c r="V312" s="37"/>
      <c r="W312" s="37"/>
      <c r="X312" s="37"/>
      <c r="Y312" s="37"/>
      <c r="Z312" s="37"/>
      <c r="AA312" s="37"/>
      <c r="AB312" s="37"/>
      <c r="AC312" s="37"/>
      <c r="AD312" s="37"/>
      <c r="AE312" s="37"/>
      <c r="AR312" s="245" t="s">
        <v>132</v>
      </c>
      <c r="AT312" s="245" t="s">
        <v>127</v>
      </c>
      <c r="AU312" s="245" t="s">
        <v>83</v>
      </c>
      <c r="AY312" s="16" t="s">
        <v>124</v>
      </c>
      <c r="BE312" s="246">
        <f>IF(N312="základní",J312,0)</f>
        <v>0</v>
      </c>
      <c r="BF312" s="246">
        <f>IF(N312="snížená",J312,0)</f>
        <v>0</v>
      </c>
      <c r="BG312" s="246">
        <f>IF(N312="zákl. přenesená",J312,0)</f>
        <v>0</v>
      </c>
      <c r="BH312" s="246">
        <f>IF(N312="sníž. přenesená",J312,0)</f>
        <v>0</v>
      </c>
      <c r="BI312" s="246">
        <f>IF(N312="nulová",J312,0)</f>
        <v>0</v>
      </c>
      <c r="BJ312" s="16" t="s">
        <v>81</v>
      </c>
      <c r="BK312" s="246">
        <f>ROUND(I312*H312,2)</f>
        <v>0</v>
      </c>
      <c r="BL312" s="16" t="s">
        <v>132</v>
      </c>
      <c r="BM312" s="245" t="s">
        <v>467</v>
      </c>
    </row>
    <row r="313" s="2" customFormat="1">
      <c r="A313" s="37"/>
      <c r="B313" s="38"/>
      <c r="C313" s="39"/>
      <c r="D313" s="249" t="s">
        <v>181</v>
      </c>
      <c r="E313" s="39"/>
      <c r="F313" s="273" t="s">
        <v>468</v>
      </c>
      <c r="G313" s="39"/>
      <c r="H313" s="39"/>
      <c r="I313" s="143"/>
      <c r="J313" s="39"/>
      <c r="K313" s="39"/>
      <c r="L313" s="43"/>
      <c r="M313" s="274"/>
      <c r="N313" s="275"/>
      <c r="O313" s="90"/>
      <c r="P313" s="90"/>
      <c r="Q313" s="90"/>
      <c r="R313" s="90"/>
      <c r="S313" s="90"/>
      <c r="T313" s="91"/>
      <c r="U313" s="37"/>
      <c r="V313" s="37"/>
      <c r="W313" s="37"/>
      <c r="X313" s="37"/>
      <c r="Y313" s="37"/>
      <c r="Z313" s="37"/>
      <c r="AA313" s="37"/>
      <c r="AB313" s="37"/>
      <c r="AC313" s="37"/>
      <c r="AD313" s="37"/>
      <c r="AE313" s="37"/>
      <c r="AT313" s="16" t="s">
        <v>181</v>
      </c>
      <c r="AU313" s="16" t="s">
        <v>83</v>
      </c>
    </row>
    <row r="314" s="12" customFormat="1" ht="22.8" customHeight="1">
      <c r="A314" s="12"/>
      <c r="B314" s="218"/>
      <c r="C314" s="219"/>
      <c r="D314" s="220" t="s">
        <v>72</v>
      </c>
      <c r="E314" s="232" t="s">
        <v>475</v>
      </c>
      <c r="F314" s="232" t="s">
        <v>476</v>
      </c>
      <c r="G314" s="219"/>
      <c r="H314" s="219"/>
      <c r="I314" s="222"/>
      <c r="J314" s="233">
        <f>BK314</f>
        <v>0</v>
      </c>
      <c r="K314" s="219"/>
      <c r="L314" s="224"/>
      <c r="M314" s="225"/>
      <c r="N314" s="226"/>
      <c r="O314" s="226"/>
      <c r="P314" s="227">
        <f>SUM(P315:P330)</f>
        <v>0</v>
      </c>
      <c r="Q314" s="226"/>
      <c r="R314" s="227">
        <f>SUM(R315:R330)</f>
        <v>0</v>
      </c>
      <c r="S314" s="226"/>
      <c r="T314" s="228">
        <f>SUM(T315:T330)</f>
        <v>0</v>
      </c>
      <c r="U314" s="12"/>
      <c r="V314" s="12"/>
      <c r="W314" s="12"/>
      <c r="X314" s="12"/>
      <c r="Y314" s="12"/>
      <c r="Z314" s="12"/>
      <c r="AA314" s="12"/>
      <c r="AB314" s="12"/>
      <c r="AC314" s="12"/>
      <c r="AD314" s="12"/>
      <c r="AE314" s="12"/>
      <c r="AR314" s="229" t="s">
        <v>81</v>
      </c>
      <c r="AT314" s="230" t="s">
        <v>72</v>
      </c>
      <c r="AU314" s="230" t="s">
        <v>81</v>
      </c>
      <c r="AY314" s="229" t="s">
        <v>124</v>
      </c>
      <c r="BK314" s="231">
        <f>SUM(BK315:BK330)</f>
        <v>0</v>
      </c>
    </row>
    <row r="315" s="2" customFormat="1" ht="33" customHeight="1">
      <c r="A315" s="37"/>
      <c r="B315" s="38"/>
      <c r="C315" s="234" t="s">
        <v>507</v>
      </c>
      <c r="D315" s="234" t="s">
        <v>127</v>
      </c>
      <c r="E315" s="235" t="s">
        <v>478</v>
      </c>
      <c r="F315" s="236" t="s">
        <v>479</v>
      </c>
      <c r="G315" s="237" t="s">
        <v>243</v>
      </c>
      <c r="H315" s="238">
        <v>3671.9400000000001</v>
      </c>
      <c r="I315" s="239"/>
      <c r="J315" s="240">
        <f>ROUND(I315*H315,2)</f>
        <v>0</v>
      </c>
      <c r="K315" s="236" t="s">
        <v>131</v>
      </c>
      <c r="L315" s="43"/>
      <c r="M315" s="241" t="s">
        <v>1</v>
      </c>
      <c r="N315" s="242" t="s">
        <v>38</v>
      </c>
      <c r="O315" s="90"/>
      <c r="P315" s="243">
        <f>O315*H315</f>
        <v>0</v>
      </c>
      <c r="Q315" s="243">
        <v>0</v>
      </c>
      <c r="R315" s="243">
        <f>Q315*H315</f>
        <v>0</v>
      </c>
      <c r="S315" s="243">
        <v>0</v>
      </c>
      <c r="T315" s="244">
        <f>S315*H315</f>
        <v>0</v>
      </c>
      <c r="U315" s="37"/>
      <c r="V315" s="37"/>
      <c r="W315" s="37"/>
      <c r="X315" s="37"/>
      <c r="Y315" s="37"/>
      <c r="Z315" s="37"/>
      <c r="AA315" s="37"/>
      <c r="AB315" s="37"/>
      <c r="AC315" s="37"/>
      <c r="AD315" s="37"/>
      <c r="AE315" s="37"/>
      <c r="AR315" s="245" t="s">
        <v>132</v>
      </c>
      <c r="AT315" s="245" t="s">
        <v>127</v>
      </c>
      <c r="AU315" s="245" t="s">
        <v>83</v>
      </c>
      <c r="AY315" s="16" t="s">
        <v>124</v>
      </c>
      <c r="BE315" s="246">
        <f>IF(N315="základní",J315,0)</f>
        <v>0</v>
      </c>
      <c r="BF315" s="246">
        <f>IF(N315="snížená",J315,0)</f>
        <v>0</v>
      </c>
      <c r="BG315" s="246">
        <f>IF(N315="zákl. přenesená",J315,0)</f>
        <v>0</v>
      </c>
      <c r="BH315" s="246">
        <f>IF(N315="sníž. přenesená",J315,0)</f>
        <v>0</v>
      </c>
      <c r="BI315" s="246">
        <f>IF(N315="nulová",J315,0)</f>
        <v>0</v>
      </c>
      <c r="BJ315" s="16" t="s">
        <v>81</v>
      </c>
      <c r="BK315" s="246">
        <f>ROUND(I315*H315,2)</f>
        <v>0</v>
      </c>
      <c r="BL315" s="16" t="s">
        <v>132</v>
      </c>
      <c r="BM315" s="245" t="s">
        <v>480</v>
      </c>
    </row>
    <row r="316" s="2" customFormat="1">
      <c r="A316" s="37"/>
      <c r="B316" s="38"/>
      <c r="C316" s="39"/>
      <c r="D316" s="249" t="s">
        <v>181</v>
      </c>
      <c r="E316" s="39"/>
      <c r="F316" s="273" t="s">
        <v>481</v>
      </c>
      <c r="G316" s="39"/>
      <c r="H316" s="39"/>
      <c r="I316" s="143"/>
      <c r="J316" s="39"/>
      <c r="K316" s="39"/>
      <c r="L316" s="43"/>
      <c r="M316" s="274"/>
      <c r="N316" s="275"/>
      <c r="O316" s="90"/>
      <c r="P316" s="90"/>
      <c r="Q316" s="90"/>
      <c r="R316" s="90"/>
      <c r="S316" s="90"/>
      <c r="T316" s="91"/>
      <c r="U316" s="37"/>
      <c r="V316" s="37"/>
      <c r="W316" s="37"/>
      <c r="X316" s="37"/>
      <c r="Y316" s="37"/>
      <c r="Z316" s="37"/>
      <c r="AA316" s="37"/>
      <c r="AB316" s="37"/>
      <c r="AC316" s="37"/>
      <c r="AD316" s="37"/>
      <c r="AE316" s="37"/>
      <c r="AT316" s="16" t="s">
        <v>181</v>
      </c>
      <c r="AU316" s="16" t="s">
        <v>83</v>
      </c>
    </row>
    <row r="317" s="13" customFormat="1">
      <c r="A317" s="13"/>
      <c r="B317" s="247"/>
      <c r="C317" s="248"/>
      <c r="D317" s="249" t="s">
        <v>133</v>
      </c>
      <c r="E317" s="250" t="s">
        <v>1</v>
      </c>
      <c r="F317" s="251" t="s">
        <v>702</v>
      </c>
      <c r="G317" s="248"/>
      <c r="H317" s="252">
        <v>3671.9400000000001</v>
      </c>
      <c r="I317" s="253"/>
      <c r="J317" s="248"/>
      <c r="K317" s="248"/>
      <c r="L317" s="254"/>
      <c r="M317" s="255"/>
      <c r="N317" s="256"/>
      <c r="O317" s="256"/>
      <c r="P317" s="256"/>
      <c r="Q317" s="256"/>
      <c r="R317" s="256"/>
      <c r="S317" s="256"/>
      <c r="T317" s="257"/>
      <c r="U317" s="13"/>
      <c r="V317" s="13"/>
      <c r="W317" s="13"/>
      <c r="X317" s="13"/>
      <c r="Y317" s="13"/>
      <c r="Z317" s="13"/>
      <c r="AA317" s="13"/>
      <c r="AB317" s="13"/>
      <c r="AC317" s="13"/>
      <c r="AD317" s="13"/>
      <c r="AE317" s="13"/>
      <c r="AT317" s="258" t="s">
        <v>133</v>
      </c>
      <c r="AU317" s="258" t="s">
        <v>83</v>
      </c>
      <c r="AV317" s="13" t="s">
        <v>83</v>
      </c>
      <c r="AW317" s="13" t="s">
        <v>30</v>
      </c>
      <c r="AX317" s="13" t="s">
        <v>81</v>
      </c>
      <c r="AY317" s="258" t="s">
        <v>124</v>
      </c>
    </row>
    <row r="318" s="2" customFormat="1" ht="33" customHeight="1">
      <c r="A318" s="37"/>
      <c r="B318" s="38"/>
      <c r="C318" s="234" t="s">
        <v>703</v>
      </c>
      <c r="D318" s="234" t="s">
        <v>127</v>
      </c>
      <c r="E318" s="235" t="s">
        <v>484</v>
      </c>
      <c r="F318" s="236" t="s">
        <v>485</v>
      </c>
      <c r="G318" s="237" t="s">
        <v>243</v>
      </c>
      <c r="H318" s="238">
        <v>51407.160000000003</v>
      </c>
      <c r="I318" s="239"/>
      <c r="J318" s="240">
        <f>ROUND(I318*H318,2)</f>
        <v>0</v>
      </c>
      <c r="K318" s="236" t="s">
        <v>131</v>
      </c>
      <c r="L318" s="43"/>
      <c r="M318" s="241" t="s">
        <v>1</v>
      </c>
      <c r="N318" s="242" t="s">
        <v>38</v>
      </c>
      <c r="O318" s="90"/>
      <c r="P318" s="243">
        <f>O318*H318</f>
        <v>0</v>
      </c>
      <c r="Q318" s="243">
        <v>0</v>
      </c>
      <c r="R318" s="243">
        <f>Q318*H318</f>
        <v>0</v>
      </c>
      <c r="S318" s="243">
        <v>0</v>
      </c>
      <c r="T318" s="244">
        <f>S318*H318</f>
        <v>0</v>
      </c>
      <c r="U318" s="37"/>
      <c r="V318" s="37"/>
      <c r="W318" s="37"/>
      <c r="X318" s="37"/>
      <c r="Y318" s="37"/>
      <c r="Z318" s="37"/>
      <c r="AA318" s="37"/>
      <c r="AB318" s="37"/>
      <c r="AC318" s="37"/>
      <c r="AD318" s="37"/>
      <c r="AE318" s="37"/>
      <c r="AR318" s="245" t="s">
        <v>132</v>
      </c>
      <c r="AT318" s="245" t="s">
        <v>127</v>
      </c>
      <c r="AU318" s="245" t="s">
        <v>83</v>
      </c>
      <c r="AY318" s="16" t="s">
        <v>124</v>
      </c>
      <c r="BE318" s="246">
        <f>IF(N318="základní",J318,0)</f>
        <v>0</v>
      </c>
      <c r="BF318" s="246">
        <f>IF(N318="snížená",J318,0)</f>
        <v>0</v>
      </c>
      <c r="BG318" s="246">
        <f>IF(N318="zákl. přenesená",J318,0)</f>
        <v>0</v>
      </c>
      <c r="BH318" s="246">
        <f>IF(N318="sníž. přenesená",J318,0)</f>
        <v>0</v>
      </c>
      <c r="BI318" s="246">
        <f>IF(N318="nulová",J318,0)</f>
        <v>0</v>
      </c>
      <c r="BJ318" s="16" t="s">
        <v>81</v>
      </c>
      <c r="BK318" s="246">
        <f>ROUND(I318*H318,2)</f>
        <v>0</v>
      </c>
      <c r="BL318" s="16" t="s">
        <v>132</v>
      </c>
      <c r="BM318" s="245" t="s">
        <v>486</v>
      </c>
    </row>
    <row r="319" s="2" customFormat="1">
      <c r="A319" s="37"/>
      <c r="B319" s="38"/>
      <c r="C319" s="39"/>
      <c r="D319" s="249" t="s">
        <v>181</v>
      </c>
      <c r="E319" s="39"/>
      <c r="F319" s="273" t="s">
        <v>481</v>
      </c>
      <c r="G319" s="39"/>
      <c r="H319" s="39"/>
      <c r="I319" s="143"/>
      <c r="J319" s="39"/>
      <c r="K319" s="39"/>
      <c r="L319" s="43"/>
      <c r="M319" s="274"/>
      <c r="N319" s="275"/>
      <c r="O319" s="90"/>
      <c r="P319" s="90"/>
      <c r="Q319" s="90"/>
      <c r="R319" s="90"/>
      <c r="S319" s="90"/>
      <c r="T319" s="91"/>
      <c r="U319" s="37"/>
      <c r="V319" s="37"/>
      <c r="W319" s="37"/>
      <c r="X319" s="37"/>
      <c r="Y319" s="37"/>
      <c r="Z319" s="37"/>
      <c r="AA319" s="37"/>
      <c r="AB319" s="37"/>
      <c r="AC319" s="37"/>
      <c r="AD319" s="37"/>
      <c r="AE319" s="37"/>
      <c r="AT319" s="16" t="s">
        <v>181</v>
      </c>
      <c r="AU319" s="16" t="s">
        <v>83</v>
      </c>
    </row>
    <row r="320" s="13" customFormat="1">
      <c r="A320" s="13"/>
      <c r="B320" s="247"/>
      <c r="C320" s="248"/>
      <c r="D320" s="249" t="s">
        <v>133</v>
      </c>
      <c r="E320" s="250" t="s">
        <v>1</v>
      </c>
      <c r="F320" s="251" t="s">
        <v>704</v>
      </c>
      <c r="G320" s="248"/>
      <c r="H320" s="252">
        <v>51407.160000000003</v>
      </c>
      <c r="I320" s="253"/>
      <c r="J320" s="248"/>
      <c r="K320" s="248"/>
      <c r="L320" s="254"/>
      <c r="M320" s="255"/>
      <c r="N320" s="256"/>
      <c r="O320" s="256"/>
      <c r="P320" s="256"/>
      <c r="Q320" s="256"/>
      <c r="R320" s="256"/>
      <c r="S320" s="256"/>
      <c r="T320" s="257"/>
      <c r="U320" s="13"/>
      <c r="V320" s="13"/>
      <c r="W320" s="13"/>
      <c r="X320" s="13"/>
      <c r="Y320" s="13"/>
      <c r="Z320" s="13"/>
      <c r="AA320" s="13"/>
      <c r="AB320" s="13"/>
      <c r="AC320" s="13"/>
      <c r="AD320" s="13"/>
      <c r="AE320" s="13"/>
      <c r="AT320" s="258" t="s">
        <v>133</v>
      </c>
      <c r="AU320" s="258" t="s">
        <v>83</v>
      </c>
      <c r="AV320" s="13" t="s">
        <v>83</v>
      </c>
      <c r="AW320" s="13" t="s">
        <v>30</v>
      </c>
      <c r="AX320" s="13" t="s">
        <v>81</v>
      </c>
      <c r="AY320" s="258" t="s">
        <v>124</v>
      </c>
    </row>
    <row r="321" s="2" customFormat="1" ht="33" customHeight="1">
      <c r="A321" s="37"/>
      <c r="B321" s="38"/>
      <c r="C321" s="234" t="s">
        <v>705</v>
      </c>
      <c r="D321" s="234" t="s">
        <v>127</v>
      </c>
      <c r="E321" s="235" t="s">
        <v>489</v>
      </c>
      <c r="F321" s="236" t="s">
        <v>490</v>
      </c>
      <c r="G321" s="237" t="s">
        <v>243</v>
      </c>
      <c r="H321" s="238">
        <v>89.804000000000002</v>
      </c>
      <c r="I321" s="239"/>
      <c r="J321" s="240">
        <f>ROUND(I321*H321,2)</f>
        <v>0</v>
      </c>
      <c r="K321" s="236" t="s">
        <v>131</v>
      </c>
      <c r="L321" s="43"/>
      <c r="M321" s="241" t="s">
        <v>1</v>
      </c>
      <c r="N321" s="242" t="s">
        <v>38</v>
      </c>
      <c r="O321" s="90"/>
      <c r="P321" s="243">
        <f>O321*H321</f>
        <v>0</v>
      </c>
      <c r="Q321" s="243">
        <v>0</v>
      </c>
      <c r="R321" s="243">
        <f>Q321*H321</f>
        <v>0</v>
      </c>
      <c r="S321" s="243">
        <v>0</v>
      </c>
      <c r="T321" s="244">
        <f>S321*H321</f>
        <v>0</v>
      </c>
      <c r="U321" s="37"/>
      <c r="V321" s="37"/>
      <c r="W321" s="37"/>
      <c r="X321" s="37"/>
      <c r="Y321" s="37"/>
      <c r="Z321" s="37"/>
      <c r="AA321" s="37"/>
      <c r="AB321" s="37"/>
      <c r="AC321" s="37"/>
      <c r="AD321" s="37"/>
      <c r="AE321" s="37"/>
      <c r="AR321" s="245" t="s">
        <v>132</v>
      </c>
      <c r="AT321" s="245" t="s">
        <v>127</v>
      </c>
      <c r="AU321" s="245" t="s">
        <v>83</v>
      </c>
      <c r="AY321" s="16" t="s">
        <v>124</v>
      </c>
      <c r="BE321" s="246">
        <f>IF(N321="základní",J321,0)</f>
        <v>0</v>
      </c>
      <c r="BF321" s="246">
        <f>IF(N321="snížená",J321,0)</f>
        <v>0</v>
      </c>
      <c r="BG321" s="246">
        <f>IF(N321="zákl. přenesená",J321,0)</f>
        <v>0</v>
      </c>
      <c r="BH321" s="246">
        <f>IF(N321="sníž. přenesená",J321,0)</f>
        <v>0</v>
      </c>
      <c r="BI321" s="246">
        <f>IF(N321="nulová",J321,0)</f>
        <v>0</v>
      </c>
      <c r="BJ321" s="16" t="s">
        <v>81</v>
      </c>
      <c r="BK321" s="246">
        <f>ROUND(I321*H321,2)</f>
        <v>0</v>
      </c>
      <c r="BL321" s="16" t="s">
        <v>132</v>
      </c>
      <c r="BM321" s="245" t="s">
        <v>706</v>
      </c>
    </row>
    <row r="322" s="2" customFormat="1">
      <c r="A322" s="37"/>
      <c r="B322" s="38"/>
      <c r="C322" s="39"/>
      <c r="D322" s="249" t="s">
        <v>181</v>
      </c>
      <c r="E322" s="39"/>
      <c r="F322" s="273" t="s">
        <v>481</v>
      </c>
      <c r="G322" s="39"/>
      <c r="H322" s="39"/>
      <c r="I322" s="143"/>
      <c r="J322" s="39"/>
      <c r="K322" s="39"/>
      <c r="L322" s="43"/>
      <c r="M322" s="274"/>
      <c r="N322" s="275"/>
      <c r="O322" s="90"/>
      <c r="P322" s="90"/>
      <c r="Q322" s="90"/>
      <c r="R322" s="90"/>
      <c r="S322" s="90"/>
      <c r="T322" s="91"/>
      <c r="U322" s="37"/>
      <c r="V322" s="37"/>
      <c r="W322" s="37"/>
      <c r="X322" s="37"/>
      <c r="Y322" s="37"/>
      <c r="Z322" s="37"/>
      <c r="AA322" s="37"/>
      <c r="AB322" s="37"/>
      <c r="AC322" s="37"/>
      <c r="AD322" s="37"/>
      <c r="AE322" s="37"/>
      <c r="AT322" s="16" t="s">
        <v>181</v>
      </c>
      <c r="AU322" s="16" t="s">
        <v>83</v>
      </c>
    </row>
    <row r="323" s="13" customFormat="1">
      <c r="A323" s="13"/>
      <c r="B323" s="247"/>
      <c r="C323" s="248"/>
      <c r="D323" s="249" t="s">
        <v>133</v>
      </c>
      <c r="E323" s="250" t="s">
        <v>1</v>
      </c>
      <c r="F323" s="251" t="s">
        <v>707</v>
      </c>
      <c r="G323" s="248"/>
      <c r="H323" s="252">
        <v>89.804000000000002</v>
      </c>
      <c r="I323" s="253"/>
      <c r="J323" s="248"/>
      <c r="K323" s="248"/>
      <c r="L323" s="254"/>
      <c r="M323" s="255"/>
      <c r="N323" s="256"/>
      <c r="O323" s="256"/>
      <c r="P323" s="256"/>
      <c r="Q323" s="256"/>
      <c r="R323" s="256"/>
      <c r="S323" s="256"/>
      <c r="T323" s="257"/>
      <c r="U323" s="13"/>
      <c r="V323" s="13"/>
      <c r="W323" s="13"/>
      <c r="X323" s="13"/>
      <c r="Y323" s="13"/>
      <c r="Z323" s="13"/>
      <c r="AA323" s="13"/>
      <c r="AB323" s="13"/>
      <c r="AC323" s="13"/>
      <c r="AD323" s="13"/>
      <c r="AE323" s="13"/>
      <c r="AT323" s="258" t="s">
        <v>133</v>
      </c>
      <c r="AU323" s="258" t="s">
        <v>83</v>
      </c>
      <c r="AV323" s="13" t="s">
        <v>83</v>
      </c>
      <c r="AW323" s="13" t="s">
        <v>30</v>
      </c>
      <c r="AX323" s="13" t="s">
        <v>81</v>
      </c>
      <c r="AY323" s="258" t="s">
        <v>124</v>
      </c>
    </row>
    <row r="324" s="2" customFormat="1" ht="33" customHeight="1">
      <c r="A324" s="37"/>
      <c r="B324" s="38"/>
      <c r="C324" s="234" t="s">
        <v>708</v>
      </c>
      <c r="D324" s="234" t="s">
        <v>127</v>
      </c>
      <c r="E324" s="235" t="s">
        <v>494</v>
      </c>
      <c r="F324" s="236" t="s">
        <v>485</v>
      </c>
      <c r="G324" s="237" t="s">
        <v>243</v>
      </c>
      <c r="H324" s="238">
        <v>1257.2560000000001</v>
      </c>
      <c r="I324" s="239"/>
      <c r="J324" s="240">
        <f>ROUND(I324*H324,2)</f>
        <v>0</v>
      </c>
      <c r="K324" s="236" t="s">
        <v>131</v>
      </c>
      <c r="L324" s="43"/>
      <c r="M324" s="241" t="s">
        <v>1</v>
      </c>
      <c r="N324" s="242" t="s">
        <v>38</v>
      </c>
      <c r="O324" s="90"/>
      <c r="P324" s="243">
        <f>O324*H324</f>
        <v>0</v>
      </c>
      <c r="Q324" s="243">
        <v>0</v>
      </c>
      <c r="R324" s="243">
        <f>Q324*H324</f>
        <v>0</v>
      </c>
      <c r="S324" s="243">
        <v>0</v>
      </c>
      <c r="T324" s="244">
        <f>S324*H324</f>
        <v>0</v>
      </c>
      <c r="U324" s="37"/>
      <c r="V324" s="37"/>
      <c r="W324" s="37"/>
      <c r="X324" s="37"/>
      <c r="Y324" s="37"/>
      <c r="Z324" s="37"/>
      <c r="AA324" s="37"/>
      <c r="AB324" s="37"/>
      <c r="AC324" s="37"/>
      <c r="AD324" s="37"/>
      <c r="AE324" s="37"/>
      <c r="AR324" s="245" t="s">
        <v>132</v>
      </c>
      <c r="AT324" s="245" t="s">
        <v>127</v>
      </c>
      <c r="AU324" s="245" t="s">
        <v>83</v>
      </c>
      <c r="AY324" s="16" t="s">
        <v>124</v>
      </c>
      <c r="BE324" s="246">
        <f>IF(N324="základní",J324,0)</f>
        <v>0</v>
      </c>
      <c r="BF324" s="246">
        <f>IF(N324="snížená",J324,0)</f>
        <v>0</v>
      </c>
      <c r="BG324" s="246">
        <f>IF(N324="zákl. přenesená",J324,0)</f>
        <v>0</v>
      </c>
      <c r="BH324" s="246">
        <f>IF(N324="sníž. přenesená",J324,0)</f>
        <v>0</v>
      </c>
      <c r="BI324" s="246">
        <f>IF(N324="nulová",J324,0)</f>
        <v>0</v>
      </c>
      <c r="BJ324" s="16" t="s">
        <v>81</v>
      </c>
      <c r="BK324" s="246">
        <f>ROUND(I324*H324,2)</f>
        <v>0</v>
      </c>
      <c r="BL324" s="16" t="s">
        <v>132</v>
      </c>
      <c r="BM324" s="245" t="s">
        <v>709</v>
      </c>
    </row>
    <row r="325" s="2" customFormat="1">
      <c r="A325" s="37"/>
      <c r="B325" s="38"/>
      <c r="C325" s="39"/>
      <c r="D325" s="249" t="s">
        <v>181</v>
      </c>
      <c r="E325" s="39"/>
      <c r="F325" s="273" t="s">
        <v>481</v>
      </c>
      <c r="G325" s="39"/>
      <c r="H325" s="39"/>
      <c r="I325" s="143"/>
      <c r="J325" s="39"/>
      <c r="K325" s="39"/>
      <c r="L325" s="43"/>
      <c r="M325" s="274"/>
      <c r="N325" s="275"/>
      <c r="O325" s="90"/>
      <c r="P325" s="90"/>
      <c r="Q325" s="90"/>
      <c r="R325" s="90"/>
      <c r="S325" s="90"/>
      <c r="T325" s="91"/>
      <c r="U325" s="37"/>
      <c r="V325" s="37"/>
      <c r="W325" s="37"/>
      <c r="X325" s="37"/>
      <c r="Y325" s="37"/>
      <c r="Z325" s="37"/>
      <c r="AA325" s="37"/>
      <c r="AB325" s="37"/>
      <c r="AC325" s="37"/>
      <c r="AD325" s="37"/>
      <c r="AE325" s="37"/>
      <c r="AT325" s="16" t="s">
        <v>181</v>
      </c>
      <c r="AU325" s="16" t="s">
        <v>83</v>
      </c>
    </row>
    <row r="326" s="13" customFormat="1">
      <c r="A326" s="13"/>
      <c r="B326" s="247"/>
      <c r="C326" s="248"/>
      <c r="D326" s="249" t="s">
        <v>133</v>
      </c>
      <c r="E326" s="250" t="s">
        <v>1</v>
      </c>
      <c r="F326" s="251" t="s">
        <v>710</v>
      </c>
      <c r="G326" s="248"/>
      <c r="H326" s="252">
        <v>1257.2560000000001</v>
      </c>
      <c r="I326" s="253"/>
      <c r="J326" s="248"/>
      <c r="K326" s="248"/>
      <c r="L326" s="254"/>
      <c r="M326" s="255"/>
      <c r="N326" s="256"/>
      <c r="O326" s="256"/>
      <c r="P326" s="256"/>
      <c r="Q326" s="256"/>
      <c r="R326" s="256"/>
      <c r="S326" s="256"/>
      <c r="T326" s="257"/>
      <c r="U326" s="13"/>
      <c r="V326" s="13"/>
      <c r="W326" s="13"/>
      <c r="X326" s="13"/>
      <c r="Y326" s="13"/>
      <c r="Z326" s="13"/>
      <c r="AA326" s="13"/>
      <c r="AB326" s="13"/>
      <c r="AC326" s="13"/>
      <c r="AD326" s="13"/>
      <c r="AE326" s="13"/>
      <c r="AT326" s="258" t="s">
        <v>133</v>
      </c>
      <c r="AU326" s="258" t="s">
        <v>83</v>
      </c>
      <c r="AV326" s="13" t="s">
        <v>83</v>
      </c>
      <c r="AW326" s="13" t="s">
        <v>30</v>
      </c>
      <c r="AX326" s="13" t="s">
        <v>81</v>
      </c>
      <c r="AY326" s="258" t="s">
        <v>124</v>
      </c>
    </row>
    <row r="327" s="2" customFormat="1" ht="33" customHeight="1">
      <c r="A327" s="37"/>
      <c r="B327" s="38"/>
      <c r="C327" s="234" t="s">
        <v>711</v>
      </c>
      <c r="D327" s="234" t="s">
        <v>127</v>
      </c>
      <c r="E327" s="235" t="s">
        <v>712</v>
      </c>
      <c r="F327" s="236" t="s">
        <v>713</v>
      </c>
      <c r="G327" s="237" t="s">
        <v>243</v>
      </c>
      <c r="H327" s="238">
        <v>89.804000000000002</v>
      </c>
      <c r="I327" s="239"/>
      <c r="J327" s="240">
        <f>ROUND(I327*H327,2)</f>
        <v>0</v>
      </c>
      <c r="K327" s="236" t="s">
        <v>131</v>
      </c>
      <c r="L327" s="43"/>
      <c r="M327" s="241" t="s">
        <v>1</v>
      </c>
      <c r="N327" s="242" t="s">
        <v>38</v>
      </c>
      <c r="O327" s="90"/>
      <c r="P327" s="243">
        <f>O327*H327</f>
        <v>0</v>
      </c>
      <c r="Q327" s="243">
        <v>0</v>
      </c>
      <c r="R327" s="243">
        <f>Q327*H327</f>
        <v>0</v>
      </c>
      <c r="S327" s="243">
        <v>0</v>
      </c>
      <c r="T327" s="244">
        <f>S327*H327</f>
        <v>0</v>
      </c>
      <c r="U327" s="37"/>
      <c r="V327" s="37"/>
      <c r="W327" s="37"/>
      <c r="X327" s="37"/>
      <c r="Y327" s="37"/>
      <c r="Z327" s="37"/>
      <c r="AA327" s="37"/>
      <c r="AB327" s="37"/>
      <c r="AC327" s="37"/>
      <c r="AD327" s="37"/>
      <c r="AE327" s="37"/>
      <c r="AR327" s="245" t="s">
        <v>132</v>
      </c>
      <c r="AT327" s="245" t="s">
        <v>127</v>
      </c>
      <c r="AU327" s="245" t="s">
        <v>83</v>
      </c>
      <c r="AY327" s="16" t="s">
        <v>124</v>
      </c>
      <c r="BE327" s="246">
        <f>IF(N327="základní",J327,0)</f>
        <v>0</v>
      </c>
      <c r="BF327" s="246">
        <f>IF(N327="snížená",J327,0)</f>
        <v>0</v>
      </c>
      <c r="BG327" s="246">
        <f>IF(N327="zákl. přenesená",J327,0)</f>
        <v>0</v>
      </c>
      <c r="BH327" s="246">
        <f>IF(N327="sníž. přenesená",J327,0)</f>
        <v>0</v>
      </c>
      <c r="BI327" s="246">
        <f>IF(N327="nulová",J327,0)</f>
        <v>0</v>
      </c>
      <c r="BJ327" s="16" t="s">
        <v>81</v>
      </c>
      <c r="BK327" s="246">
        <f>ROUND(I327*H327,2)</f>
        <v>0</v>
      </c>
      <c r="BL327" s="16" t="s">
        <v>132</v>
      </c>
      <c r="BM327" s="245" t="s">
        <v>714</v>
      </c>
    </row>
    <row r="328" s="2" customFormat="1">
      <c r="A328" s="37"/>
      <c r="B328" s="38"/>
      <c r="C328" s="39"/>
      <c r="D328" s="249" t="s">
        <v>181</v>
      </c>
      <c r="E328" s="39"/>
      <c r="F328" s="273" t="s">
        <v>501</v>
      </c>
      <c r="G328" s="39"/>
      <c r="H328" s="39"/>
      <c r="I328" s="143"/>
      <c r="J328" s="39"/>
      <c r="K328" s="39"/>
      <c r="L328" s="43"/>
      <c r="M328" s="274"/>
      <c r="N328" s="275"/>
      <c r="O328" s="90"/>
      <c r="P328" s="90"/>
      <c r="Q328" s="90"/>
      <c r="R328" s="90"/>
      <c r="S328" s="90"/>
      <c r="T328" s="91"/>
      <c r="U328" s="37"/>
      <c r="V328" s="37"/>
      <c r="W328" s="37"/>
      <c r="X328" s="37"/>
      <c r="Y328" s="37"/>
      <c r="Z328" s="37"/>
      <c r="AA328" s="37"/>
      <c r="AB328" s="37"/>
      <c r="AC328" s="37"/>
      <c r="AD328" s="37"/>
      <c r="AE328" s="37"/>
      <c r="AT328" s="16" t="s">
        <v>181</v>
      </c>
      <c r="AU328" s="16" t="s">
        <v>83</v>
      </c>
    </row>
    <row r="329" s="2" customFormat="1" ht="33" customHeight="1">
      <c r="A329" s="37"/>
      <c r="B329" s="38"/>
      <c r="C329" s="234" t="s">
        <v>715</v>
      </c>
      <c r="D329" s="234" t="s">
        <v>127</v>
      </c>
      <c r="E329" s="235" t="s">
        <v>503</v>
      </c>
      <c r="F329" s="236" t="s">
        <v>253</v>
      </c>
      <c r="G329" s="237" t="s">
        <v>243</v>
      </c>
      <c r="H329" s="238">
        <v>3671.9400000000001</v>
      </c>
      <c r="I329" s="239"/>
      <c r="J329" s="240">
        <f>ROUND(I329*H329,2)</f>
        <v>0</v>
      </c>
      <c r="K329" s="236" t="s">
        <v>131</v>
      </c>
      <c r="L329" s="43"/>
      <c r="M329" s="241" t="s">
        <v>1</v>
      </c>
      <c r="N329" s="242" t="s">
        <v>38</v>
      </c>
      <c r="O329" s="90"/>
      <c r="P329" s="243">
        <f>O329*H329</f>
        <v>0</v>
      </c>
      <c r="Q329" s="243">
        <v>0</v>
      </c>
      <c r="R329" s="243">
        <f>Q329*H329</f>
        <v>0</v>
      </c>
      <c r="S329" s="243">
        <v>0</v>
      </c>
      <c r="T329" s="244">
        <f>S329*H329</f>
        <v>0</v>
      </c>
      <c r="U329" s="37"/>
      <c r="V329" s="37"/>
      <c r="W329" s="37"/>
      <c r="X329" s="37"/>
      <c r="Y329" s="37"/>
      <c r="Z329" s="37"/>
      <c r="AA329" s="37"/>
      <c r="AB329" s="37"/>
      <c r="AC329" s="37"/>
      <c r="AD329" s="37"/>
      <c r="AE329" s="37"/>
      <c r="AR329" s="245" t="s">
        <v>132</v>
      </c>
      <c r="AT329" s="245" t="s">
        <v>127</v>
      </c>
      <c r="AU329" s="245" t="s">
        <v>83</v>
      </c>
      <c r="AY329" s="16" t="s">
        <v>124</v>
      </c>
      <c r="BE329" s="246">
        <f>IF(N329="základní",J329,0)</f>
        <v>0</v>
      </c>
      <c r="BF329" s="246">
        <f>IF(N329="snížená",J329,0)</f>
        <v>0</v>
      </c>
      <c r="BG329" s="246">
        <f>IF(N329="zákl. přenesená",J329,0)</f>
        <v>0</v>
      </c>
      <c r="BH329" s="246">
        <f>IF(N329="sníž. přenesená",J329,0)</f>
        <v>0</v>
      </c>
      <c r="BI329" s="246">
        <f>IF(N329="nulová",J329,0)</f>
        <v>0</v>
      </c>
      <c r="BJ329" s="16" t="s">
        <v>81</v>
      </c>
      <c r="BK329" s="246">
        <f>ROUND(I329*H329,2)</f>
        <v>0</v>
      </c>
      <c r="BL329" s="16" t="s">
        <v>132</v>
      </c>
      <c r="BM329" s="245" t="s">
        <v>504</v>
      </c>
    </row>
    <row r="330" s="2" customFormat="1">
      <c r="A330" s="37"/>
      <c r="B330" s="38"/>
      <c r="C330" s="39"/>
      <c r="D330" s="249" t="s">
        <v>181</v>
      </c>
      <c r="E330" s="39"/>
      <c r="F330" s="273" t="s">
        <v>501</v>
      </c>
      <c r="G330" s="39"/>
      <c r="H330" s="39"/>
      <c r="I330" s="143"/>
      <c r="J330" s="39"/>
      <c r="K330" s="39"/>
      <c r="L330" s="43"/>
      <c r="M330" s="274"/>
      <c r="N330" s="275"/>
      <c r="O330" s="90"/>
      <c r="P330" s="90"/>
      <c r="Q330" s="90"/>
      <c r="R330" s="90"/>
      <c r="S330" s="90"/>
      <c r="T330" s="91"/>
      <c r="U330" s="37"/>
      <c r="V330" s="37"/>
      <c r="W330" s="37"/>
      <c r="X330" s="37"/>
      <c r="Y330" s="37"/>
      <c r="Z330" s="37"/>
      <c r="AA330" s="37"/>
      <c r="AB330" s="37"/>
      <c r="AC330" s="37"/>
      <c r="AD330" s="37"/>
      <c r="AE330" s="37"/>
      <c r="AT330" s="16" t="s">
        <v>181</v>
      </c>
      <c r="AU330" s="16" t="s">
        <v>83</v>
      </c>
    </row>
    <row r="331" s="12" customFormat="1" ht="22.8" customHeight="1">
      <c r="A331" s="12"/>
      <c r="B331" s="218"/>
      <c r="C331" s="219"/>
      <c r="D331" s="220" t="s">
        <v>72</v>
      </c>
      <c r="E331" s="232" t="s">
        <v>505</v>
      </c>
      <c r="F331" s="232" t="s">
        <v>506</v>
      </c>
      <c r="G331" s="219"/>
      <c r="H331" s="219"/>
      <c r="I331" s="222"/>
      <c r="J331" s="233">
        <f>BK331</f>
        <v>0</v>
      </c>
      <c r="K331" s="219"/>
      <c r="L331" s="224"/>
      <c r="M331" s="225"/>
      <c r="N331" s="226"/>
      <c r="O331" s="226"/>
      <c r="P331" s="227">
        <f>SUM(P332:P333)</f>
        <v>0</v>
      </c>
      <c r="Q331" s="226"/>
      <c r="R331" s="227">
        <f>SUM(R332:R333)</f>
        <v>0</v>
      </c>
      <c r="S331" s="226"/>
      <c r="T331" s="228">
        <f>SUM(T332:T333)</f>
        <v>0</v>
      </c>
      <c r="U331" s="12"/>
      <c r="V331" s="12"/>
      <c r="W331" s="12"/>
      <c r="X331" s="12"/>
      <c r="Y331" s="12"/>
      <c r="Z331" s="12"/>
      <c r="AA331" s="12"/>
      <c r="AB331" s="12"/>
      <c r="AC331" s="12"/>
      <c r="AD331" s="12"/>
      <c r="AE331" s="12"/>
      <c r="AR331" s="229" t="s">
        <v>81</v>
      </c>
      <c r="AT331" s="230" t="s">
        <v>72</v>
      </c>
      <c r="AU331" s="230" t="s">
        <v>81</v>
      </c>
      <c r="AY331" s="229" t="s">
        <v>124</v>
      </c>
      <c r="BK331" s="231">
        <f>SUM(BK332:BK333)</f>
        <v>0</v>
      </c>
    </row>
    <row r="332" s="2" customFormat="1" ht="33" customHeight="1">
      <c r="A332" s="37"/>
      <c r="B332" s="38"/>
      <c r="C332" s="234" t="s">
        <v>716</v>
      </c>
      <c r="D332" s="234" t="s">
        <v>127</v>
      </c>
      <c r="E332" s="235" t="s">
        <v>508</v>
      </c>
      <c r="F332" s="236" t="s">
        <v>509</v>
      </c>
      <c r="G332" s="237" t="s">
        <v>243</v>
      </c>
      <c r="H332" s="238">
        <v>17003.126</v>
      </c>
      <c r="I332" s="239"/>
      <c r="J332" s="240">
        <f>ROUND(I332*H332,2)</f>
        <v>0</v>
      </c>
      <c r="K332" s="236" t="s">
        <v>131</v>
      </c>
      <c r="L332" s="43"/>
      <c r="M332" s="241" t="s">
        <v>1</v>
      </c>
      <c r="N332" s="242" t="s">
        <v>38</v>
      </c>
      <c r="O332" s="90"/>
      <c r="P332" s="243">
        <f>O332*H332</f>
        <v>0</v>
      </c>
      <c r="Q332" s="243">
        <v>0</v>
      </c>
      <c r="R332" s="243">
        <f>Q332*H332</f>
        <v>0</v>
      </c>
      <c r="S332" s="243">
        <v>0</v>
      </c>
      <c r="T332" s="244">
        <f>S332*H332</f>
        <v>0</v>
      </c>
      <c r="U332" s="37"/>
      <c r="V332" s="37"/>
      <c r="W332" s="37"/>
      <c r="X332" s="37"/>
      <c r="Y332" s="37"/>
      <c r="Z332" s="37"/>
      <c r="AA332" s="37"/>
      <c r="AB332" s="37"/>
      <c r="AC332" s="37"/>
      <c r="AD332" s="37"/>
      <c r="AE332" s="37"/>
      <c r="AR332" s="245" t="s">
        <v>132</v>
      </c>
      <c r="AT332" s="245" t="s">
        <v>127</v>
      </c>
      <c r="AU332" s="245" t="s">
        <v>83</v>
      </c>
      <c r="AY332" s="16" t="s">
        <v>124</v>
      </c>
      <c r="BE332" s="246">
        <f>IF(N332="základní",J332,0)</f>
        <v>0</v>
      </c>
      <c r="BF332" s="246">
        <f>IF(N332="snížená",J332,0)</f>
        <v>0</v>
      </c>
      <c r="BG332" s="246">
        <f>IF(N332="zákl. přenesená",J332,0)</f>
        <v>0</v>
      </c>
      <c r="BH332" s="246">
        <f>IF(N332="sníž. přenesená",J332,0)</f>
        <v>0</v>
      </c>
      <c r="BI332" s="246">
        <f>IF(N332="nulová",J332,0)</f>
        <v>0</v>
      </c>
      <c r="BJ332" s="16" t="s">
        <v>81</v>
      </c>
      <c r="BK332" s="246">
        <f>ROUND(I332*H332,2)</f>
        <v>0</v>
      </c>
      <c r="BL332" s="16" t="s">
        <v>132</v>
      </c>
      <c r="BM332" s="245" t="s">
        <v>510</v>
      </c>
    </row>
    <row r="333" s="2" customFormat="1">
      <c r="A333" s="37"/>
      <c r="B333" s="38"/>
      <c r="C333" s="39"/>
      <c r="D333" s="249" t="s">
        <v>181</v>
      </c>
      <c r="E333" s="39"/>
      <c r="F333" s="273" t="s">
        <v>511</v>
      </c>
      <c r="G333" s="39"/>
      <c r="H333" s="39"/>
      <c r="I333" s="143"/>
      <c r="J333" s="39"/>
      <c r="K333" s="39"/>
      <c r="L333" s="43"/>
      <c r="M333" s="286"/>
      <c r="N333" s="287"/>
      <c r="O333" s="288"/>
      <c r="P333" s="288"/>
      <c r="Q333" s="288"/>
      <c r="R333" s="288"/>
      <c r="S333" s="288"/>
      <c r="T333" s="289"/>
      <c r="U333" s="37"/>
      <c r="V333" s="37"/>
      <c r="W333" s="37"/>
      <c r="X333" s="37"/>
      <c r="Y333" s="37"/>
      <c r="Z333" s="37"/>
      <c r="AA333" s="37"/>
      <c r="AB333" s="37"/>
      <c r="AC333" s="37"/>
      <c r="AD333" s="37"/>
      <c r="AE333" s="37"/>
      <c r="AT333" s="16" t="s">
        <v>181</v>
      </c>
      <c r="AU333" s="16" t="s">
        <v>83</v>
      </c>
    </row>
    <row r="334" s="2" customFormat="1" ht="6.96" customHeight="1">
      <c r="A334" s="37"/>
      <c r="B334" s="65"/>
      <c r="C334" s="66"/>
      <c r="D334" s="66"/>
      <c r="E334" s="66"/>
      <c r="F334" s="66"/>
      <c r="G334" s="66"/>
      <c r="H334" s="66"/>
      <c r="I334" s="182"/>
      <c r="J334" s="66"/>
      <c r="K334" s="66"/>
      <c r="L334" s="43"/>
      <c r="M334" s="37"/>
      <c r="O334" s="37"/>
      <c r="P334" s="37"/>
      <c r="Q334" s="37"/>
      <c r="R334" s="37"/>
      <c r="S334" s="37"/>
      <c r="T334" s="37"/>
      <c r="U334" s="37"/>
      <c r="V334" s="37"/>
      <c r="W334" s="37"/>
      <c r="X334" s="37"/>
      <c r="Y334" s="37"/>
      <c r="Z334" s="37"/>
      <c r="AA334" s="37"/>
      <c r="AB334" s="37"/>
      <c r="AC334" s="37"/>
      <c r="AD334" s="37"/>
      <c r="AE334" s="37"/>
    </row>
  </sheetData>
  <sheetProtection sheet="1" autoFilter="0" formatColumns="0" formatRows="0" objects="1" scenarios="1" spinCount="100000" saltValue="jpC85wmTyprraA/yIfYWFhNX0zehy+21g6Si1LeE/b6awfAFdGfD1gjzrgKh+ztyebOJmUcrpuM9lUW+9dY2zg==" hashValue="JO5BALfsRZeY+xoX/2Sq4bJguy/HHh6FOQlVIR9TL6O6S7ypvFEY66325VgkVjbJ+D53ZiohQtR9xOrBF75/mw==" algorithmName="SHA-512" password="CC35"/>
  <autoFilter ref="C123:K333"/>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94</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24.75" customHeight="1">
      <c r="A9" s="37"/>
      <c r="B9" s="43"/>
      <c r="C9" s="37"/>
      <c r="D9" s="37"/>
      <c r="E9" s="144" t="s">
        <v>717</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ROUND(J122,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ROUND((SUM(BE122:BE320)),  2)</f>
        <v>0</v>
      </c>
      <c r="G33" s="37"/>
      <c r="H33" s="37"/>
      <c r="I33" s="161">
        <v>0.20999999999999999</v>
      </c>
      <c r="J33" s="160">
        <f>ROUND(((SUM(BE122:BE320))*I33),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ROUND((SUM(BF122:BF320)),  2)</f>
        <v>0</v>
      </c>
      <c r="G34" s="37"/>
      <c r="H34" s="37"/>
      <c r="I34" s="161">
        <v>0.14999999999999999</v>
      </c>
      <c r="J34" s="160">
        <f>ROUND(((SUM(BF122:BF320))*I34),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ROUND((SUM(BG122:BG320)),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ROUND((SUM(BH122:BH320)),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ROUND((SUM(BI122:BI320)),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24.75" customHeight="1">
      <c r="A87" s="37"/>
      <c r="B87" s="38"/>
      <c r="C87" s="39"/>
      <c r="D87" s="39"/>
      <c r="E87" s="75" t="str">
        <f>E9</f>
        <v>SO 120.1 - Chodník pro pěší podél SO 120 KOMUNIKACE v délce 983,0m</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J122</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J123</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J124</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170</v>
      </c>
      <c r="E99" s="202"/>
      <c r="F99" s="202"/>
      <c r="G99" s="202"/>
      <c r="H99" s="202"/>
      <c r="I99" s="203"/>
      <c r="J99" s="204">
        <f>J214</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171</v>
      </c>
      <c r="E100" s="202"/>
      <c r="F100" s="202"/>
      <c r="G100" s="202"/>
      <c r="H100" s="202"/>
      <c r="I100" s="203"/>
      <c r="J100" s="204">
        <f>J248</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172</v>
      </c>
      <c r="E101" s="202"/>
      <c r="F101" s="202"/>
      <c r="G101" s="202"/>
      <c r="H101" s="202"/>
      <c r="I101" s="203"/>
      <c r="J101" s="204">
        <f>J288</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173</v>
      </c>
      <c r="E102" s="202"/>
      <c r="F102" s="202"/>
      <c r="G102" s="202"/>
      <c r="H102" s="202"/>
      <c r="I102" s="203"/>
      <c r="J102" s="204">
        <f>J319</f>
        <v>0</v>
      </c>
      <c r="K102" s="200"/>
      <c r="L102" s="205"/>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143"/>
      <c r="J103" s="39"/>
      <c r="K103" s="39"/>
      <c r="L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182"/>
      <c r="J104" s="66"/>
      <c r="K104" s="66"/>
      <c r="L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185"/>
      <c r="J108" s="68"/>
      <c r="K108" s="68"/>
      <c r="L108" s="62"/>
      <c r="S108" s="37"/>
      <c r="T108" s="37"/>
      <c r="U108" s="37"/>
      <c r="V108" s="37"/>
      <c r="W108" s="37"/>
      <c r="X108" s="37"/>
      <c r="Y108" s="37"/>
      <c r="Z108" s="37"/>
      <c r="AA108" s="37"/>
      <c r="AB108" s="37"/>
      <c r="AC108" s="37"/>
      <c r="AD108" s="37"/>
      <c r="AE108" s="37"/>
    </row>
    <row r="109" s="2" customFormat="1" ht="24.96" customHeight="1">
      <c r="A109" s="37"/>
      <c r="B109" s="38"/>
      <c r="C109" s="22" t="s">
        <v>110</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16</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186" t="str">
        <f>E7</f>
        <v>III/18047, III/18025 LOSINÁ - PRŮTAH, REKONSTRUKCE</v>
      </c>
      <c r="F112" s="31"/>
      <c r="G112" s="31"/>
      <c r="H112" s="31"/>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99</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24.75" customHeight="1">
      <c r="A114" s="37"/>
      <c r="B114" s="38"/>
      <c r="C114" s="39"/>
      <c r="D114" s="39"/>
      <c r="E114" s="75" t="str">
        <f>E9</f>
        <v>SO 120.1 - Chodník pro pěší podél SO 120 KOMUNIKACE v délce 983,0m</v>
      </c>
      <c r="F114" s="39"/>
      <c r="G114" s="39"/>
      <c r="H114" s="39"/>
      <c r="I114" s="143"/>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F12</f>
        <v xml:space="preserve"> </v>
      </c>
      <c r="G116" s="39"/>
      <c r="H116" s="39"/>
      <c r="I116" s="146" t="s">
        <v>22</v>
      </c>
      <c r="J116" s="78" t="str">
        <f>IF(J12="","",J12)</f>
        <v>13. 2. 2020</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E15</f>
        <v xml:space="preserve"> </v>
      </c>
      <c r="G118" s="39"/>
      <c r="H118" s="39"/>
      <c r="I118" s="146" t="s">
        <v>29</v>
      </c>
      <c r="J118" s="35" t="str">
        <f>E21</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27</v>
      </c>
      <c r="D119" s="39"/>
      <c r="E119" s="39"/>
      <c r="F119" s="26" t="str">
        <f>IF(E18="","",E18)</f>
        <v>Vyplň údaj</v>
      </c>
      <c r="G119" s="39"/>
      <c r="H119" s="39"/>
      <c r="I119" s="146" t="s">
        <v>31</v>
      </c>
      <c r="J119" s="35" t="str">
        <f>E24</f>
        <v xml:space="preserve"> </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143"/>
      <c r="J120" s="39"/>
      <c r="K120" s="39"/>
      <c r="L120" s="62"/>
      <c r="S120" s="37"/>
      <c r="T120" s="37"/>
      <c r="U120" s="37"/>
      <c r="V120" s="37"/>
      <c r="W120" s="37"/>
      <c r="X120" s="37"/>
      <c r="Y120" s="37"/>
      <c r="Z120" s="37"/>
      <c r="AA120" s="37"/>
      <c r="AB120" s="37"/>
      <c r="AC120" s="37"/>
      <c r="AD120" s="37"/>
      <c r="AE120" s="37"/>
    </row>
    <row r="121" s="11" customFormat="1" ht="29.28" customHeight="1">
      <c r="A121" s="206"/>
      <c r="B121" s="207"/>
      <c r="C121" s="208" t="s">
        <v>111</v>
      </c>
      <c r="D121" s="209" t="s">
        <v>58</v>
      </c>
      <c r="E121" s="209" t="s">
        <v>54</v>
      </c>
      <c r="F121" s="209" t="s">
        <v>55</v>
      </c>
      <c r="G121" s="209" t="s">
        <v>112</v>
      </c>
      <c r="H121" s="209" t="s">
        <v>113</v>
      </c>
      <c r="I121" s="210" t="s">
        <v>114</v>
      </c>
      <c r="J121" s="209" t="s">
        <v>103</v>
      </c>
      <c r="K121" s="211" t="s">
        <v>115</v>
      </c>
      <c r="L121" s="212"/>
      <c r="M121" s="99" t="s">
        <v>1</v>
      </c>
      <c r="N121" s="100" t="s">
        <v>37</v>
      </c>
      <c r="O121" s="100" t="s">
        <v>116</v>
      </c>
      <c r="P121" s="100" t="s">
        <v>117</v>
      </c>
      <c r="Q121" s="100" t="s">
        <v>118</v>
      </c>
      <c r="R121" s="100" t="s">
        <v>119</v>
      </c>
      <c r="S121" s="100" t="s">
        <v>120</v>
      </c>
      <c r="T121" s="101" t="s">
        <v>121</v>
      </c>
      <c r="U121" s="206"/>
      <c r="V121" s="206"/>
      <c r="W121" s="206"/>
      <c r="X121" s="206"/>
      <c r="Y121" s="206"/>
      <c r="Z121" s="206"/>
      <c r="AA121" s="206"/>
      <c r="AB121" s="206"/>
      <c r="AC121" s="206"/>
      <c r="AD121" s="206"/>
      <c r="AE121" s="206"/>
    </row>
    <row r="122" s="2" customFormat="1" ht="22.8" customHeight="1">
      <c r="A122" s="37"/>
      <c r="B122" s="38"/>
      <c r="C122" s="106" t="s">
        <v>122</v>
      </c>
      <c r="D122" s="39"/>
      <c r="E122" s="39"/>
      <c r="F122" s="39"/>
      <c r="G122" s="39"/>
      <c r="H122" s="39"/>
      <c r="I122" s="143"/>
      <c r="J122" s="213">
        <f>BK122</f>
        <v>0</v>
      </c>
      <c r="K122" s="39"/>
      <c r="L122" s="43"/>
      <c r="M122" s="102"/>
      <c r="N122" s="214"/>
      <c r="O122" s="103"/>
      <c r="P122" s="215">
        <f>P123</f>
        <v>0</v>
      </c>
      <c r="Q122" s="103"/>
      <c r="R122" s="215">
        <f>R123</f>
        <v>3872.2960430000003</v>
      </c>
      <c r="S122" s="103"/>
      <c r="T122" s="216">
        <f>T123</f>
        <v>1386.7280000000001</v>
      </c>
      <c r="U122" s="37"/>
      <c r="V122" s="37"/>
      <c r="W122" s="37"/>
      <c r="X122" s="37"/>
      <c r="Y122" s="37"/>
      <c r="Z122" s="37"/>
      <c r="AA122" s="37"/>
      <c r="AB122" s="37"/>
      <c r="AC122" s="37"/>
      <c r="AD122" s="37"/>
      <c r="AE122" s="37"/>
      <c r="AT122" s="16" t="s">
        <v>72</v>
      </c>
      <c r="AU122" s="16" t="s">
        <v>105</v>
      </c>
      <c r="BK122" s="217">
        <f>BK123</f>
        <v>0</v>
      </c>
    </row>
    <row r="123" s="12" customFormat="1" ht="25.92" customHeight="1">
      <c r="A123" s="12"/>
      <c r="B123" s="218"/>
      <c r="C123" s="219"/>
      <c r="D123" s="220" t="s">
        <v>72</v>
      </c>
      <c r="E123" s="221" t="s">
        <v>174</v>
      </c>
      <c r="F123" s="221" t="s">
        <v>175</v>
      </c>
      <c r="G123" s="219"/>
      <c r="H123" s="219"/>
      <c r="I123" s="222"/>
      <c r="J123" s="223">
        <f>BK123</f>
        <v>0</v>
      </c>
      <c r="K123" s="219"/>
      <c r="L123" s="224"/>
      <c r="M123" s="225"/>
      <c r="N123" s="226"/>
      <c r="O123" s="226"/>
      <c r="P123" s="227">
        <f>P124+P214+P248+P288+P319</f>
        <v>0</v>
      </c>
      <c r="Q123" s="226"/>
      <c r="R123" s="227">
        <f>R124+R214+R248+R288+R319</f>
        <v>3872.2960430000003</v>
      </c>
      <c r="S123" s="226"/>
      <c r="T123" s="228">
        <f>T124+T214+T248+T288+T319</f>
        <v>1386.7280000000001</v>
      </c>
      <c r="U123" s="12"/>
      <c r="V123" s="12"/>
      <c r="W123" s="12"/>
      <c r="X123" s="12"/>
      <c r="Y123" s="12"/>
      <c r="Z123" s="12"/>
      <c r="AA123" s="12"/>
      <c r="AB123" s="12"/>
      <c r="AC123" s="12"/>
      <c r="AD123" s="12"/>
      <c r="AE123" s="12"/>
      <c r="AR123" s="229" t="s">
        <v>81</v>
      </c>
      <c r="AT123" s="230" t="s">
        <v>72</v>
      </c>
      <c r="AU123" s="230" t="s">
        <v>73</v>
      </c>
      <c r="AY123" s="229" t="s">
        <v>124</v>
      </c>
      <c r="BK123" s="231">
        <f>BK124+BK214+BK248+BK288+BK319</f>
        <v>0</v>
      </c>
    </row>
    <row r="124" s="12" customFormat="1" ht="22.8" customHeight="1">
      <c r="A124" s="12"/>
      <c r="B124" s="218"/>
      <c r="C124" s="219"/>
      <c r="D124" s="220" t="s">
        <v>72</v>
      </c>
      <c r="E124" s="232" t="s">
        <v>81</v>
      </c>
      <c r="F124" s="232" t="s">
        <v>176</v>
      </c>
      <c r="G124" s="219"/>
      <c r="H124" s="219"/>
      <c r="I124" s="222"/>
      <c r="J124" s="233">
        <f>BK124</f>
        <v>0</v>
      </c>
      <c r="K124" s="219"/>
      <c r="L124" s="224"/>
      <c r="M124" s="225"/>
      <c r="N124" s="226"/>
      <c r="O124" s="226"/>
      <c r="P124" s="227">
        <f>SUM(P125:P213)</f>
        <v>0</v>
      </c>
      <c r="Q124" s="226"/>
      <c r="R124" s="227">
        <f>SUM(R125:R213)</f>
        <v>0.21405500000000002</v>
      </c>
      <c r="S124" s="226"/>
      <c r="T124" s="228">
        <f>SUM(T125:T213)</f>
        <v>1386.7280000000001</v>
      </c>
      <c r="U124" s="12"/>
      <c r="V124" s="12"/>
      <c r="W124" s="12"/>
      <c r="X124" s="12"/>
      <c r="Y124" s="12"/>
      <c r="Z124" s="12"/>
      <c r="AA124" s="12"/>
      <c r="AB124" s="12"/>
      <c r="AC124" s="12"/>
      <c r="AD124" s="12"/>
      <c r="AE124" s="12"/>
      <c r="AR124" s="229" t="s">
        <v>81</v>
      </c>
      <c r="AT124" s="230" t="s">
        <v>72</v>
      </c>
      <c r="AU124" s="230" t="s">
        <v>81</v>
      </c>
      <c r="AY124" s="229" t="s">
        <v>124</v>
      </c>
      <c r="BK124" s="231">
        <f>SUM(BK125:BK213)</f>
        <v>0</v>
      </c>
    </row>
    <row r="125" s="2" customFormat="1" ht="21.75" customHeight="1">
      <c r="A125" s="37"/>
      <c r="B125" s="38"/>
      <c r="C125" s="234" t="s">
        <v>81</v>
      </c>
      <c r="D125" s="234" t="s">
        <v>127</v>
      </c>
      <c r="E125" s="235" t="s">
        <v>177</v>
      </c>
      <c r="F125" s="236" t="s">
        <v>178</v>
      </c>
      <c r="G125" s="237" t="s">
        <v>179</v>
      </c>
      <c r="H125" s="238">
        <v>3</v>
      </c>
      <c r="I125" s="239"/>
      <c r="J125" s="240">
        <f>ROUND(I125*H125,2)</f>
        <v>0</v>
      </c>
      <c r="K125" s="236" t="s">
        <v>131</v>
      </c>
      <c r="L125" s="43"/>
      <c r="M125" s="241" t="s">
        <v>1</v>
      </c>
      <c r="N125" s="242" t="s">
        <v>38</v>
      </c>
      <c r="O125" s="90"/>
      <c r="P125" s="243">
        <f>O125*H125</f>
        <v>0</v>
      </c>
      <c r="Q125" s="243">
        <v>0</v>
      </c>
      <c r="R125" s="243">
        <f>Q125*H125</f>
        <v>0</v>
      </c>
      <c r="S125" s="243">
        <v>0</v>
      </c>
      <c r="T125" s="244">
        <f>S125*H125</f>
        <v>0</v>
      </c>
      <c r="U125" s="37"/>
      <c r="V125" s="37"/>
      <c r="W125" s="37"/>
      <c r="X125" s="37"/>
      <c r="Y125" s="37"/>
      <c r="Z125" s="37"/>
      <c r="AA125" s="37"/>
      <c r="AB125" s="37"/>
      <c r="AC125" s="37"/>
      <c r="AD125" s="37"/>
      <c r="AE125" s="37"/>
      <c r="AR125" s="245" t="s">
        <v>132</v>
      </c>
      <c r="AT125" s="245" t="s">
        <v>127</v>
      </c>
      <c r="AU125" s="245" t="s">
        <v>83</v>
      </c>
      <c r="AY125" s="16" t="s">
        <v>124</v>
      </c>
      <c r="BE125" s="246">
        <f>IF(N125="základní",J125,0)</f>
        <v>0</v>
      </c>
      <c r="BF125" s="246">
        <f>IF(N125="snížená",J125,0)</f>
        <v>0</v>
      </c>
      <c r="BG125" s="246">
        <f>IF(N125="zákl. přenesená",J125,0)</f>
        <v>0</v>
      </c>
      <c r="BH125" s="246">
        <f>IF(N125="sníž. přenesená",J125,0)</f>
        <v>0</v>
      </c>
      <c r="BI125" s="246">
        <f>IF(N125="nulová",J125,0)</f>
        <v>0</v>
      </c>
      <c r="BJ125" s="16" t="s">
        <v>81</v>
      </c>
      <c r="BK125" s="246">
        <f>ROUND(I125*H125,2)</f>
        <v>0</v>
      </c>
      <c r="BL125" s="16" t="s">
        <v>132</v>
      </c>
      <c r="BM125" s="245" t="s">
        <v>718</v>
      </c>
    </row>
    <row r="126" s="2" customFormat="1">
      <c r="A126" s="37"/>
      <c r="B126" s="38"/>
      <c r="C126" s="39"/>
      <c r="D126" s="249" t="s">
        <v>181</v>
      </c>
      <c r="E126" s="39"/>
      <c r="F126" s="273" t="s">
        <v>182</v>
      </c>
      <c r="G126" s="39"/>
      <c r="H126" s="39"/>
      <c r="I126" s="143"/>
      <c r="J126" s="39"/>
      <c r="K126" s="39"/>
      <c r="L126" s="43"/>
      <c r="M126" s="274"/>
      <c r="N126" s="275"/>
      <c r="O126" s="90"/>
      <c r="P126" s="90"/>
      <c r="Q126" s="90"/>
      <c r="R126" s="90"/>
      <c r="S126" s="90"/>
      <c r="T126" s="91"/>
      <c r="U126" s="37"/>
      <c r="V126" s="37"/>
      <c r="W126" s="37"/>
      <c r="X126" s="37"/>
      <c r="Y126" s="37"/>
      <c r="Z126" s="37"/>
      <c r="AA126" s="37"/>
      <c r="AB126" s="37"/>
      <c r="AC126" s="37"/>
      <c r="AD126" s="37"/>
      <c r="AE126" s="37"/>
      <c r="AT126" s="16" t="s">
        <v>181</v>
      </c>
      <c r="AU126" s="16" t="s">
        <v>83</v>
      </c>
    </row>
    <row r="127" s="2" customFormat="1" ht="33" customHeight="1">
      <c r="A127" s="37"/>
      <c r="B127" s="38"/>
      <c r="C127" s="234" t="s">
        <v>83</v>
      </c>
      <c r="D127" s="234" t="s">
        <v>127</v>
      </c>
      <c r="E127" s="235" t="s">
        <v>183</v>
      </c>
      <c r="F127" s="236" t="s">
        <v>184</v>
      </c>
      <c r="G127" s="237" t="s">
        <v>179</v>
      </c>
      <c r="H127" s="238">
        <v>3</v>
      </c>
      <c r="I127" s="239"/>
      <c r="J127" s="240">
        <f>ROUND(I127*H127,2)</f>
        <v>0</v>
      </c>
      <c r="K127" s="236" t="s">
        <v>131</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132</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132</v>
      </c>
      <c r="BM127" s="245" t="s">
        <v>719</v>
      </c>
    </row>
    <row r="128" s="2" customFormat="1">
      <c r="A128" s="37"/>
      <c r="B128" s="38"/>
      <c r="C128" s="39"/>
      <c r="D128" s="249" t="s">
        <v>181</v>
      </c>
      <c r="E128" s="39"/>
      <c r="F128" s="273" t="s">
        <v>186</v>
      </c>
      <c r="G128" s="39"/>
      <c r="H128" s="39"/>
      <c r="I128" s="143"/>
      <c r="J128" s="39"/>
      <c r="K128" s="39"/>
      <c r="L128" s="43"/>
      <c r="M128" s="274"/>
      <c r="N128" s="275"/>
      <c r="O128" s="90"/>
      <c r="P128" s="90"/>
      <c r="Q128" s="90"/>
      <c r="R128" s="90"/>
      <c r="S128" s="90"/>
      <c r="T128" s="91"/>
      <c r="U128" s="37"/>
      <c r="V128" s="37"/>
      <c r="W128" s="37"/>
      <c r="X128" s="37"/>
      <c r="Y128" s="37"/>
      <c r="Z128" s="37"/>
      <c r="AA128" s="37"/>
      <c r="AB128" s="37"/>
      <c r="AC128" s="37"/>
      <c r="AD128" s="37"/>
      <c r="AE128" s="37"/>
      <c r="AT128" s="16" t="s">
        <v>181</v>
      </c>
      <c r="AU128" s="16" t="s">
        <v>83</v>
      </c>
    </row>
    <row r="129" s="2" customFormat="1" ht="55.5" customHeight="1">
      <c r="A129" s="37"/>
      <c r="B129" s="38"/>
      <c r="C129" s="234" t="s">
        <v>140</v>
      </c>
      <c r="D129" s="234" t="s">
        <v>127</v>
      </c>
      <c r="E129" s="235" t="s">
        <v>720</v>
      </c>
      <c r="F129" s="236" t="s">
        <v>721</v>
      </c>
      <c r="G129" s="237" t="s">
        <v>189</v>
      </c>
      <c r="H129" s="238">
        <v>5</v>
      </c>
      <c r="I129" s="239"/>
      <c r="J129" s="240">
        <f>ROUND(I129*H129,2)</f>
        <v>0</v>
      </c>
      <c r="K129" s="236" t="s">
        <v>131</v>
      </c>
      <c r="L129" s="43"/>
      <c r="M129" s="241" t="s">
        <v>1</v>
      </c>
      <c r="N129" s="242" t="s">
        <v>38</v>
      </c>
      <c r="O129" s="90"/>
      <c r="P129" s="243">
        <f>O129*H129</f>
        <v>0</v>
      </c>
      <c r="Q129" s="243">
        <v>0</v>
      </c>
      <c r="R129" s="243">
        <f>Q129*H129</f>
        <v>0</v>
      </c>
      <c r="S129" s="243">
        <v>0.23499999999999999</v>
      </c>
      <c r="T129" s="244">
        <f>S129*H129</f>
        <v>1.1749999999999998</v>
      </c>
      <c r="U129" s="37"/>
      <c r="V129" s="37"/>
      <c r="W129" s="37"/>
      <c r="X129" s="37"/>
      <c r="Y129" s="37"/>
      <c r="Z129" s="37"/>
      <c r="AA129" s="37"/>
      <c r="AB129" s="37"/>
      <c r="AC129" s="37"/>
      <c r="AD129" s="37"/>
      <c r="AE129" s="37"/>
      <c r="AR129" s="245" t="s">
        <v>132</v>
      </c>
      <c r="AT129" s="245" t="s">
        <v>127</v>
      </c>
      <c r="AU129" s="245" t="s">
        <v>83</v>
      </c>
      <c r="AY129" s="16" t="s">
        <v>124</v>
      </c>
      <c r="BE129" s="246">
        <f>IF(N129="základní",J129,0)</f>
        <v>0</v>
      </c>
      <c r="BF129" s="246">
        <f>IF(N129="snížená",J129,0)</f>
        <v>0</v>
      </c>
      <c r="BG129" s="246">
        <f>IF(N129="zákl. přenesená",J129,0)</f>
        <v>0</v>
      </c>
      <c r="BH129" s="246">
        <f>IF(N129="sníž. přenesená",J129,0)</f>
        <v>0</v>
      </c>
      <c r="BI129" s="246">
        <f>IF(N129="nulová",J129,0)</f>
        <v>0</v>
      </c>
      <c r="BJ129" s="16" t="s">
        <v>81</v>
      </c>
      <c r="BK129" s="246">
        <f>ROUND(I129*H129,2)</f>
        <v>0</v>
      </c>
      <c r="BL129" s="16" t="s">
        <v>132</v>
      </c>
      <c r="BM129" s="245" t="s">
        <v>722</v>
      </c>
    </row>
    <row r="130" s="2" customFormat="1">
      <c r="A130" s="37"/>
      <c r="B130" s="38"/>
      <c r="C130" s="39"/>
      <c r="D130" s="249" t="s">
        <v>181</v>
      </c>
      <c r="E130" s="39"/>
      <c r="F130" s="273" t="s">
        <v>723</v>
      </c>
      <c r="G130" s="39"/>
      <c r="H130" s="39"/>
      <c r="I130" s="143"/>
      <c r="J130" s="39"/>
      <c r="K130" s="39"/>
      <c r="L130" s="43"/>
      <c r="M130" s="274"/>
      <c r="N130" s="275"/>
      <c r="O130" s="90"/>
      <c r="P130" s="90"/>
      <c r="Q130" s="90"/>
      <c r="R130" s="90"/>
      <c r="S130" s="90"/>
      <c r="T130" s="91"/>
      <c r="U130" s="37"/>
      <c r="V130" s="37"/>
      <c r="W130" s="37"/>
      <c r="X130" s="37"/>
      <c r="Y130" s="37"/>
      <c r="Z130" s="37"/>
      <c r="AA130" s="37"/>
      <c r="AB130" s="37"/>
      <c r="AC130" s="37"/>
      <c r="AD130" s="37"/>
      <c r="AE130" s="37"/>
      <c r="AT130" s="16" t="s">
        <v>181</v>
      </c>
      <c r="AU130" s="16" t="s">
        <v>83</v>
      </c>
    </row>
    <row r="131" s="13" customFormat="1">
      <c r="A131" s="13"/>
      <c r="B131" s="247"/>
      <c r="C131" s="248"/>
      <c r="D131" s="249" t="s">
        <v>133</v>
      </c>
      <c r="E131" s="250" t="s">
        <v>1</v>
      </c>
      <c r="F131" s="251" t="s">
        <v>724</v>
      </c>
      <c r="G131" s="248"/>
      <c r="H131" s="252">
        <v>5</v>
      </c>
      <c r="I131" s="253"/>
      <c r="J131" s="248"/>
      <c r="K131" s="248"/>
      <c r="L131" s="254"/>
      <c r="M131" s="255"/>
      <c r="N131" s="256"/>
      <c r="O131" s="256"/>
      <c r="P131" s="256"/>
      <c r="Q131" s="256"/>
      <c r="R131" s="256"/>
      <c r="S131" s="256"/>
      <c r="T131" s="257"/>
      <c r="U131" s="13"/>
      <c r="V131" s="13"/>
      <c r="W131" s="13"/>
      <c r="X131" s="13"/>
      <c r="Y131" s="13"/>
      <c r="Z131" s="13"/>
      <c r="AA131" s="13"/>
      <c r="AB131" s="13"/>
      <c r="AC131" s="13"/>
      <c r="AD131" s="13"/>
      <c r="AE131" s="13"/>
      <c r="AT131" s="258" t="s">
        <v>133</v>
      </c>
      <c r="AU131" s="258" t="s">
        <v>83</v>
      </c>
      <c r="AV131" s="13" t="s">
        <v>83</v>
      </c>
      <c r="AW131" s="13" t="s">
        <v>30</v>
      </c>
      <c r="AX131" s="13" t="s">
        <v>81</v>
      </c>
      <c r="AY131" s="258" t="s">
        <v>124</v>
      </c>
    </row>
    <row r="132" s="2" customFormat="1" ht="55.5" customHeight="1">
      <c r="A132" s="37"/>
      <c r="B132" s="38"/>
      <c r="C132" s="234" t="s">
        <v>132</v>
      </c>
      <c r="D132" s="234" t="s">
        <v>127</v>
      </c>
      <c r="E132" s="235" t="s">
        <v>611</v>
      </c>
      <c r="F132" s="236" t="s">
        <v>612</v>
      </c>
      <c r="G132" s="237" t="s">
        <v>189</v>
      </c>
      <c r="H132" s="238">
        <v>172.5</v>
      </c>
      <c r="I132" s="239"/>
      <c r="J132" s="240">
        <f>ROUND(I132*H132,2)</f>
        <v>0</v>
      </c>
      <c r="K132" s="236" t="s">
        <v>131</v>
      </c>
      <c r="L132" s="43"/>
      <c r="M132" s="241" t="s">
        <v>1</v>
      </c>
      <c r="N132" s="242" t="s">
        <v>38</v>
      </c>
      <c r="O132" s="90"/>
      <c r="P132" s="243">
        <f>O132*H132</f>
        <v>0</v>
      </c>
      <c r="Q132" s="243">
        <v>0</v>
      </c>
      <c r="R132" s="243">
        <f>Q132*H132</f>
        <v>0</v>
      </c>
      <c r="S132" s="243">
        <v>0.38800000000000001</v>
      </c>
      <c r="T132" s="244">
        <f>S132*H132</f>
        <v>66.930000000000007</v>
      </c>
      <c r="U132" s="37"/>
      <c r="V132" s="37"/>
      <c r="W132" s="37"/>
      <c r="X132" s="37"/>
      <c r="Y132" s="37"/>
      <c r="Z132" s="37"/>
      <c r="AA132" s="37"/>
      <c r="AB132" s="37"/>
      <c r="AC132" s="37"/>
      <c r="AD132" s="37"/>
      <c r="AE132" s="37"/>
      <c r="AR132" s="245" t="s">
        <v>132</v>
      </c>
      <c r="AT132" s="245" t="s">
        <v>127</v>
      </c>
      <c r="AU132" s="245" t="s">
        <v>83</v>
      </c>
      <c r="AY132" s="16" t="s">
        <v>124</v>
      </c>
      <c r="BE132" s="246">
        <f>IF(N132="základní",J132,0)</f>
        <v>0</v>
      </c>
      <c r="BF132" s="246">
        <f>IF(N132="snížená",J132,0)</f>
        <v>0</v>
      </c>
      <c r="BG132" s="246">
        <f>IF(N132="zákl. přenesená",J132,0)</f>
        <v>0</v>
      </c>
      <c r="BH132" s="246">
        <f>IF(N132="sníž. přenesená",J132,0)</f>
        <v>0</v>
      </c>
      <c r="BI132" s="246">
        <f>IF(N132="nulová",J132,0)</f>
        <v>0</v>
      </c>
      <c r="BJ132" s="16" t="s">
        <v>81</v>
      </c>
      <c r="BK132" s="246">
        <f>ROUND(I132*H132,2)</f>
        <v>0</v>
      </c>
      <c r="BL132" s="16" t="s">
        <v>132</v>
      </c>
      <c r="BM132" s="245" t="s">
        <v>725</v>
      </c>
    </row>
    <row r="133" s="2" customFormat="1">
      <c r="A133" s="37"/>
      <c r="B133" s="38"/>
      <c r="C133" s="39"/>
      <c r="D133" s="249" t="s">
        <v>181</v>
      </c>
      <c r="E133" s="39"/>
      <c r="F133" s="273" t="s">
        <v>614</v>
      </c>
      <c r="G133" s="39"/>
      <c r="H133" s="39"/>
      <c r="I133" s="143"/>
      <c r="J133" s="39"/>
      <c r="K133" s="39"/>
      <c r="L133" s="43"/>
      <c r="M133" s="274"/>
      <c r="N133" s="275"/>
      <c r="O133" s="90"/>
      <c r="P133" s="90"/>
      <c r="Q133" s="90"/>
      <c r="R133" s="90"/>
      <c r="S133" s="90"/>
      <c r="T133" s="91"/>
      <c r="U133" s="37"/>
      <c r="V133" s="37"/>
      <c r="W133" s="37"/>
      <c r="X133" s="37"/>
      <c r="Y133" s="37"/>
      <c r="Z133" s="37"/>
      <c r="AA133" s="37"/>
      <c r="AB133" s="37"/>
      <c r="AC133" s="37"/>
      <c r="AD133" s="37"/>
      <c r="AE133" s="37"/>
      <c r="AT133" s="16" t="s">
        <v>181</v>
      </c>
      <c r="AU133" s="16" t="s">
        <v>83</v>
      </c>
    </row>
    <row r="134" s="13" customFormat="1">
      <c r="A134" s="13"/>
      <c r="B134" s="247"/>
      <c r="C134" s="248"/>
      <c r="D134" s="249" t="s">
        <v>133</v>
      </c>
      <c r="E134" s="250" t="s">
        <v>1</v>
      </c>
      <c r="F134" s="251" t="s">
        <v>726</v>
      </c>
      <c r="G134" s="248"/>
      <c r="H134" s="252">
        <v>172.5</v>
      </c>
      <c r="I134" s="253"/>
      <c r="J134" s="248"/>
      <c r="K134" s="248"/>
      <c r="L134" s="254"/>
      <c r="M134" s="255"/>
      <c r="N134" s="256"/>
      <c r="O134" s="256"/>
      <c r="P134" s="256"/>
      <c r="Q134" s="256"/>
      <c r="R134" s="256"/>
      <c r="S134" s="256"/>
      <c r="T134" s="257"/>
      <c r="U134" s="13"/>
      <c r="V134" s="13"/>
      <c r="W134" s="13"/>
      <c r="X134" s="13"/>
      <c r="Y134" s="13"/>
      <c r="Z134" s="13"/>
      <c r="AA134" s="13"/>
      <c r="AB134" s="13"/>
      <c r="AC134" s="13"/>
      <c r="AD134" s="13"/>
      <c r="AE134" s="13"/>
      <c r="AT134" s="258" t="s">
        <v>133</v>
      </c>
      <c r="AU134" s="258" t="s">
        <v>83</v>
      </c>
      <c r="AV134" s="13" t="s">
        <v>83</v>
      </c>
      <c r="AW134" s="13" t="s">
        <v>30</v>
      </c>
      <c r="AX134" s="13" t="s">
        <v>81</v>
      </c>
      <c r="AY134" s="258" t="s">
        <v>124</v>
      </c>
    </row>
    <row r="135" s="2" customFormat="1" ht="55.5" customHeight="1">
      <c r="A135" s="37"/>
      <c r="B135" s="38"/>
      <c r="C135" s="234" t="s">
        <v>149</v>
      </c>
      <c r="D135" s="234" t="s">
        <v>127</v>
      </c>
      <c r="E135" s="235" t="s">
        <v>727</v>
      </c>
      <c r="F135" s="236" t="s">
        <v>728</v>
      </c>
      <c r="G135" s="237" t="s">
        <v>189</v>
      </c>
      <c r="H135" s="238">
        <v>192</v>
      </c>
      <c r="I135" s="239"/>
      <c r="J135" s="240">
        <f>ROUND(I135*H135,2)</f>
        <v>0</v>
      </c>
      <c r="K135" s="236" t="s">
        <v>131</v>
      </c>
      <c r="L135" s="43"/>
      <c r="M135" s="241" t="s">
        <v>1</v>
      </c>
      <c r="N135" s="242" t="s">
        <v>38</v>
      </c>
      <c r="O135" s="90"/>
      <c r="P135" s="243">
        <f>O135*H135</f>
        <v>0</v>
      </c>
      <c r="Q135" s="243">
        <v>0</v>
      </c>
      <c r="R135" s="243">
        <f>Q135*H135</f>
        <v>0</v>
      </c>
      <c r="S135" s="243">
        <v>0.29499999999999998</v>
      </c>
      <c r="T135" s="244">
        <f>S135*H135</f>
        <v>56.640000000000001</v>
      </c>
      <c r="U135" s="37"/>
      <c r="V135" s="37"/>
      <c r="W135" s="37"/>
      <c r="X135" s="37"/>
      <c r="Y135" s="37"/>
      <c r="Z135" s="37"/>
      <c r="AA135" s="37"/>
      <c r="AB135" s="37"/>
      <c r="AC135" s="37"/>
      <c r="AD135" s="37"/>
      <c r="AE135" s="37"/>
      <c r="AR135" s="245" t="s">
        <v>132</v>
      </c>
      <c r="AT135" s="245" t="s">
        <v>127</v>
      </c>
      <c r="AU135" s="245" t="s">
        <v>83</v>
      </c>
      <c r="AY135" s="16" t="s">
        <v>124</v>
      </c>
      <c r="BE135" s="246">
        <f>IF(N135="základní",J135,0)</f>
        <v>0</v>
      </c>
      <c r="BF135" s="246">
        <f>IF(N135="snížená",J135,0)</f>
        <v>0</v>
      </c>
      <c r="BG135" s="246">
        <f>IF(N135="zákl. přenesená",J135,0)</f>
        <v>0</v>
      </c>
      <c r="BH135" s="246">
        <f>IF(N135="sníž. přenesená",J135,0)</f>
        <v>0</v>
      </c>
      <c r="BI135" s="246">
        <f>IF(N135="nulová",J135,0)</f>
        <v>0</v>
      </c>
      <c r="BJ135" s="16" t="s">
        <v>81</v>
      </c>
      <c r="BK135" s="246">
        <f>ROUND(I135*H135,2)</f>
        <v>0</v>
      </c>
      <c r="BL135" s="16" t="s">
        <v>132</v>
      </c>
      <c r="BM135" s="245" t="s">
        <v>729</v>
      </c>
    </row>
    <row r="136" s="2" customFormat="1">
      <c r="A136" s="37"/>
      <c r="B136" s="38"/>
      <c r="C136" s="39"/>
      <c r="D136" s="249" t="s">
        <v>181</v>
      </c>
      <c r="E136" s="39"/>
      <c r="F136" s="273" t="s">
        <v>614</v>
      </c>
      <c r="G136" s="39"/>
      <c r="H136" s="39"/>
      <c r="I136" s="143"/>
      <c r="J136" s="39"/>
      <c r="K136" s="39"/>
      <c r="L136" s="43"/>
      <c r="M136" s="274"/>
      <c r="N136" s="275"/>
      <c r="O136" s="90"/>
      <c r="P136" s="90"/>
      <c r="Q136" s="90"/>
      <c r="R136" s="90"/>
      <c r="S136" s="90"/>
      <c r="T136" s="91"/>
      <c r="U136" s="37"/>
      <c r="V136" s="37"/>
      <c r="W136" s="37"/>
      <c r="X136" s="37"/>
      <c r="Y136" s="37"/>
      <c r="Z136" s="37"/>
      <c r="AA136" s="37"/>
      <c r="AB136" s="37"/>
      <c r="AC136" s="37"/>
      <c r="AD136" s="37"/>
      <c r="AE136" s="37"/>
      <c r="AT136" s="16" t="s">
        <v>181</v>
      </c>
      <c r="AU136" s="16" t="s">
        <v>83</v>
      </c>
    </row>
    <row r="137" s="13" customFormat="1">
      <c r="A137" s="13"/>
      <c r="B137" s="247"/>
      <c r="C137" s="248"/>
      <c r="D137" s="249" t="s">
        <v>133</v>
      </c>
      <c r="E137" s="250" t="s">
        <v>1</v>
      </c>
      <c r="F137" s="251" t="s">
        <v>730</v>
      </c>
      <c r="G137" s="248"/>
      <c r="H137" s="252">
        <v>192</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133</v>
      </c>
      <c r="AU137" s="258" t="s">
        <v>83</v>
      </c>
      <c r="AV137" s="13" t="s">
        <v>83</v>
      </c>
      <c r="AW137" s="13" t="s">
        <v>30</v>
      </c>
      <c r="AX137" s="13" t="s">
        <v>81</v>
      </c>
      <c r="AY137" s="258" t="s">
        <v>124</v>
      </c>
    </row>
    <row r="138" s="2" customFormat="1" ht="66.75" customHeight="1">
      <c r="A138" s="37"/>
      <c r="B138" s="38"/>
      <c r="C138" s="234" t="s">
        <v>152</v>
      </c>
      <c r="D138" s="234" t="s">
        <v>127</v>
      </c>
      <c r="E138" s="235" t="s">
        <v>731</v>
      </c>
      <c r="F138" s="236" t="s">
        <v>732</v>
      </c>
      <c r="G138" s="237" t="s">
        <v>189</v>
      </c>
      <c r="H138" s="238">
        <v>32</v>
      </c>
      <c r="I138" s="239"/>
      <c r="J138" s="240">
        <f>ROUND(I138*H138,2)</f>
        <v>0</v>
      </c>
      <c r="K138" s="236" t="s">
        <v>131</v>
      </c>
      <c r="L138" s="43"/>
      <c r="M138" s="241" t="s">
        <v>1</v>
      </c>
      <c r="N138" s="242" t="s">
        <v>38</v>
      </c>
      <c r="O138" s="90"/>
      <c r="P138" s="243">
        <f>O138*H138</f>
        <v>0</v>
      </c>
      <c r="Q138" s="243">
        <v>0</v>
      </c>
      <c r="R138" s="243">
        <f>Q138*H138</f>
        <v>0</v>
      </c>
      <c r="S138" s="243">
        <v>0.42499999999999999</v>
      </c>
      <c r="T138" s="244">
        <f>S138*H138</f>
        <v>13.6</v>
      </c>
      <c r="U138" s="37"/>
      <c r="V138" s="37"/>
      <c r="W138" s="37"/>
      <c r="X138" s="37"/>
      <c r="Y138" s="37"/>
      <c r="Z138" s="37"/>
      <c r="AA138" s="37"/>
      <c r="AB138" s="37"/>
      <c r="AC138" s="37"/>
      <c r="AD138" s="37"/>
      <c r="AE138" s="37"/>
      <c r="AR138" s="245" t="s">
        <v>132</v>
      </c>
      <c r="AT138" s="245" t="s">
        <v>127</v>
      </c>
      <c r="AU138" s="245" t="s">
        <v>83</v>
      </c>
      <c r="AY138" s="16" t="s">
        <v>124</v>
      </c>
      <c r="BE138" s="246">
        <f>IF(N138="základní",J138,0)</f>
        <v>0</v>
      </c>
      <c r="BF138" s="246">
        <f>IF(N138="snížená",J138,0)</f>
        <v>0</v>
      </c>
      <c r="BG138" s="246">
        <f>IF(N138="zákl. přenesená",J138,0)</f>
        <v>0</v>
      </c>
      <c r="BH138" s="246">
        <f>IF(N138="sníž. přenesená",J138,0)</f>
        <v>0</v>
      </c>
      <c r="BI138" s="246">
        <f>IF(N138="nulová",J138,0)</f>
        <v>0</v>
      </c>
      <c r="BJ138" s="16" t="s">
        <v>81</v>
      </c>
      <c r="BK138" s="246">
        <f>ROUND(I138*H138,2)</f>
        <v>0</v>
      </c>
      <c r="BL138" s="16" t="s">
        <v>132</v>
      </c>
      <c r="BM138" s="245" t="s">
        <v>733</v>
      </c>
    </row>
    <row r="139" s="2" customFormat="1">
      <c r="A139" s="37"/>
      <c r="B139" s="38"/>
      <c r="C139" s="39"/>
      <c r="D139" s="249" t="s">
        <v>181</v>
      </c>
      <c r="E139" s="39"/>
      <c r="F139" s="273" t="s">
        <v>614</v>
      </c>
      <c r="G139" s="39"/>
      <c r="H139" s="39"/>
      <c r="I139" s="143"/>
      <c r="J139" s="39"/>
      <c r="K139" s="39"/>
      <c r="L139" s="43"/>
      <c r="M139" s="274"/>
      <c r="N139" s="275"/>
      <c r="O139" s="90"/>
      <c r="P139" s="90"/>
      <c r="Q139" s="90"/>
      <c r="R139" s="90"/>
      <c r="S139" s="90"/>
      <c r="T139" s="91"/>
      <c r="U139" s="37"/>
      <c r="V139" s="37"/>
      <c r="W139" s="37"/>
      <c r="X139" s="37"/>
      <c r="Y139" s="37"/>
      <c r="Z139" s="37"/>
      <c r="AA139" s="37"/>
      <c r="AB139" s="37"/>
      <c r="AC139" s="37"/>
      <c r="AD139" s="37"/>
      <c r="AE139" s="37"/>
      <c r="AT139" s="16" t="s">
        <v>181</v>
      </c>
      <c r="AU139" s="16" t="s">
        <v>83</v>
      </c>
    </row>
    <row r="140" s="13" customFormat="1">
      <c r="A140" s="13"/>
      <c r="B140" s="247"/>
      <c r="C140" s="248"/>
      <c r="D140" s="249" t="s">
        <v>133</v>
      </c>
      <c r="E140" s="250" t="s">
        <v>1</v>
      </c>
      <c r="F140" s="251" t="s">
        <v>734</v>
      </c>
      <c r="G140" s="248"/>
      <c r="H140" s="252">
        <v>32</v>
      </c>
      <c r="I140" s="253"/>
      <c r="J140" s="248"/>
      <c r="K140" s="248"/>
      <c r="L140" s="254"/>
      <c r="M140" s="255"/>
      <c r="N140" s="256"/>
      <c r="O140" s="256"/>
      <c r="P140" s="256"/>
      <c r="Q140" s="256"/>
      <c r="R140" s="256"/>
      <c r="S140" s="256"/>
      <c r="T140" s="257"/>
      <c r="U140" s="13"/>
      <c r="V140" s="13"/>
      <c r="W140" s="13"/>
      <c r="X140" s="13"/>
      <c r="Y140" s="13"/>
      <c r="Z140" s="13"/>
      <c r="AA140" s="13"/>
      <c r="AB140" s="13"/>
      <c r="AC140" s="13"/>
      <c r="AD140" s="13"/>
      <c r="AE140" s="13"/>
      <c r="AT140" s="258" t="s">
        <v>133</v>
      </c>
      <c r="AU140" s="258" t="s">
        <v>83</v>
      </c>
      <c r="AV140" s="13" t="s">
        <v>83</v>
      </c>
      <c r="AW140" s="13" t="s">
        <v>30</v>
      </c>
      <c r="AX140" s="13" t="s">
        <v>81</v>
      </c>
      <c r="AY140" s="258" t="s">
        <v>124</v>
      </c>
    </row>
    <row r="141" s="2" customFormat="1" ht="55.5" customHeight="1">
      <c r="A141" s="37"/>
      <c r="B141" s="38"/>
      <c r="C141" s="234" t="s">
        <v>156</v>
      </c>
      <c r="D141" s="234" t="s">
        <v>127</v>
      </c>
      <c r="E141" s="235" t="s">
        <v>735</v>
      </c>
      <c r="F141" s="236" t="s">
        <v>736</v>
      </c>
      <c r="G141" s="237" t="s">
        <v>189</v>
      </c>
      <c r="H141" s="238">
        <v>1200</v>
      </c>
      <c r="I141" s="239"/>
      <c r="J141" s="240">
        <f>ROUND(I141*H141,2)</f>
        <v>0</v>
      </c>
      <c r="K141" s="236" t="s">
        <v>131</v>
      </c>
      <c r="L141" s="43"/>
      <c r="M141" s="241" t="s">
        <v>1</v>
      </c>
      <c r="N141" s="242" t="s">
        <v>38</v>
      </c>
      <c r="O141" s="90"/>
      <c r="P141" s="243">
        <f>O141*H141</f>
        <v>0</v>
      </c>
      <c r="Q141" s="243">
        <v>0</v>
      </c>
      <c r="R141" s="243">
        <f>Q141*H141</f>
        <v>0</v>
      </c>
      <c r="S141" s="243">
        <v>0.28999999999999998</v>
      </c>
      <c r="T141" s="244">
        <f>S141*H141</f>
        <v>348</v>
      </c>
      <c r="U141" s="37"/>
      <c r="V141" s="37"/>
      <c r="W141" s="37"/>
      <c r="X141" s="37"/>
      <c r="Y141" s="37"/>
      <c r="Z141" s="37"/>
      <c r="AA141" s="37"/>
      <c r="AB141" s="37"/>
      <c r="AC141" s="37"/>
      <c r="AD141" s="37"/>
      <c r="AE141" s="37"/>
      <c r="AR141" s="245" t="s">
        <v>132</v>
      </c>
      <c r="AT141" s="245" t="s">
        <v>127</v>
      </c>
      <c r="AU141" s="245" t="s">
        <v>83</v>
      </c>
      <c r="AY141" s="16" t="s">
        <v>124</v>
      </c>
      <c r="BE141" s="246">
        <f>IF(N141="základní",J141,0)</f>
        <v>0</v>
      </c>
      <c r="BF141" s="246">
        <f>IF(N141="snížená",J141,0)</f>
        <v>0</v>
      </c>
      <c r="BG141" s="246">
        <f>IF(N141="zákl. přenesená",J141,0)</f>
        <v>0</v>
      </c>
      <c r="BH141" s="246">
        <f>IF(N141="sníž. přenesená",J141,0)</f>
        <v>0</v>
      </c>
      <c r="BI141" s="246">
        <f>IF(N141="nulová",J141,0)</f>
        <v>0</v>
      </c>
      <c r="BJ141" s="16" t="s">
        <v>81</v>
      </c>
      <c r="BK141" s="246">
        <f>ROUND(I141*H141,2)</f>
        <v>0</v>
      </c>
      <c r="BL141" s="16" t="s">
        <v>132</v>
      </c>
      <c r="BM141" s="245" t="s">
        <v>737</v>
      </c>
    </row>
    <row r="142" s="2" customFormat="1">
      <c r="A142" s="37"/>
      <c r="B142" s="38"/>
      <c r="C142" s="39"/>
      <c r="D142" s="249" t="s">
        <v>181</v>
      </c>
      <c r="E142" s="39"/>
      <c r="F142" s="273" t="s">
        <v>191</v>
      </c>
      <c r="G142" s="39"/>
      <c r="H142" s="39"/>
      <c r="I142" s="143"/>
      <c r="J142" s="39"/>
      <c r="K142" s="39"/>
      <c r="L142" s="43"/>
      <c r="M142" s="274"/>
      <c r="N142" s="275"/>
      <c r="O142" s="90"/>
      <c r="P142" s="90"/>
      <c r="Q142" s="90"/>
      <c r="R142" s="90"/>
      <c r="S142" s="90"/>
      <c r="T142" s="91"/>
      <c r="U142" s="37"/>
      <c r="V142" s="37"/>
      <c r="W142" s="37"/>
      <c r="X142" s="37"/>
      <c r="Y142" s="37"/>
      <c r="Z142" s="37"/>
      <c r="AA142" s="37"/>
      <c r="AB142" s="37"/>
      <c r="AC142" s="37"/>
      <c r="AD142" s="37"/>
      <c r="AE142" s="37"/>
      <c r="AT142" s="16" t="s">
        <v>181</v>
      </c>
      <c r="AU142" s="16" t="s">
        <v>83</v>
      </c>
    </row>
    <row r="143" s="13" customFormat="1">
      <c r="A143" s="13"/>
      <c r="B143" s="247"/>
      <c r="C143" s="248"/>
      <c r="D143" s="249" t="s">
        <v>133</v>
      </c>
      <c r="E143" s="250" t="s">
        <v>1</v>
      </c>
      <c r="F143" s="251" t="s">
        <v>738</v>
      </c>
      <c r="G143" s="248"/>
      <c r="H143" s="252">
        <v>883</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133</v>
      </c>
      <c r="AU143" s="258" t="s">
        <v>83</v>
      </c>
      <c r="AV143" s="13" t="s">
        <v>83</v>
      </c>
      <c r="AW143" s="13" t="s">
        <v>30</v>
      </c>
      <c r="AX143" s="13" t="s">
        <v>73</v>
      </c>
      <c r="AY143" s="258" t="s">
        <v>124</v>
      </c>
    </row>
    <row r="144" s="13" customFormat="1">
      <c r="A144" s="13"/>
      <c r="B144" s="247"/>
      <c r="C144" s="248"/>
      <c r="D144" s="249" t="s">
        <v>133</v>
      </c>
      <c r="E144" s="250" t="s">
        <v>1</v>
      </c>
      <c r="F144" s="251" t="s">
        <v>739</v>
      </c>
      <c r="G144" s="248"/>
      <c r="H144" s="252">
        <v>192</v>
      </c>
      <c r="I144" s="253"/>
      <c r="J144" s="248"/>
      <c r="K144" s="248"/>
      <c r="L144" s="254"/>
      <c r="M144" s="255"/>
      <c r="N144" s="256"/>
      <c r="O144" s="256"/>
      <c r="P144" s="256"/>
      <c r="Q144" s="256"/>
      <c r="R144" s="256"/>
      <c r="S144" s="256"/>
      <c r="T144" s="257"/>
      <c r="U144" s="13"/>
      <c r="V144" s="13"/>
      <c r="W144" s="13"/>
      <c r="X144" s="13"/>
      <c r="Y144" s="13"/>
      <c r="Z144" s="13"/>
      <c r="AA144" s="13"/>
      <c r="AB144" s="13"/>
      <c r="AC144" s="13"/>
      <c r="AD144" s="13"/>
      <c r="AE144" s="13"/>
      <c r="AT144" s="258" t="s">
        <v>133</v>
      </c>
      <c r="AU144" s="258" t="s">
        <v>83</v>
      </c>
      <c r="AV144" s="13" t="s">
        <v>83</v>
      </c>
      <c r="AW144" s="13" t="s">
        <v>30</v>
      </c>
      <c r="AX144" s="13" t="s">
        <v>73</v>
      </c>
      <c r="AY144" s="258" t="s">
        <v>124</v>
      </c>
    </row>
    <row r="145" s="13" customFormat="1">
      <c r="A145" s="13"/>
      <c r="B145" s="247"/>
      <c r="C145" s="248"/>
      <c r="D145" s="249" t="s">
        <v>133</v>
      </c>
      <c r="E145" s="250" t="s">
        <v>1</v>
      </c>
      <c r="F145" s="251" t="s">
        <v>740</v>
      </c>
      <c r="G145" s="248"/>
      <c r="H145" s="252">
        <v>88</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133</v>
      </c>
      <c r="AU145" s="258" t="s">
        <v>83</v>
      </c>
      <c r="AV145" s="13" t="s">
        <v>83</v>
      </c>
      <c r="AW145" s="13" t="s">
        <v>30</v>
      </c>
      <c r="AX145" s="13" t="s">
        <v>73</v>
      </c>
      <c r="AY145" s="258" t="s">
        <v>124</v>
      </c>
    </row>
    <row r="146" s="13" customFormat="1">
      <c r="A146" s="13"/>
      <c r="B146" s="247"/>
      <c r="C146" s="248"/>
      <c r="D146" s="249" t="s">
        <v>133</v>
      </c>
      <c r="E146" s="250" t="s">
        <v>1</v>
      </c>
      <c r="F146" s="251" t="s">
        <v>741</v>
      </c>
      <c r="G146" s="248"/>
      <c r="H146" s="252">
        <v>5</v>
      </c>
      <c r="I146" s="253"/>
      <c r="J146" s="248"/>
      <c r="K146" s="248"/>
      <c r="L146" s="254"/>
      <c r="M146" s="255"/>
      <c r="N146" s="256"/>
      <c r="O146" s="256"/>
      <c r="P146" s="256"/>
      <c r="Q146" s="256"/>
      <c r="R146" s="256"/>
      <c r="S146" s="256"/>
      <c r="T146" s="257"/>
      <c r="U146" s="13"/>
      <c r="V146" s="13"/>
      <c r="W146" s="13"/>
      <c r="X146" s="13"/>
      <c r="Y146" s="13"/>
      <c r="Z146" s="13"/>
      <c r="AA146" s="13"/>
      <c r="AB146" s="13"/>
      <c r="AC146" s="13"/>
      <c r="AD146" s="13"/>
      <c r="AE146" s="13"/>
      <c r="AT146" s="258" t="s">
        <v>133</v>
      </c>
      <c r="AU146" s="258" t="s">
        <v>83</v>
      </c>
      <c r="AV146" s="13" t="s">
        <v>83</v>
      </c>
      <c r="AW146" s="13" t="s">
        <v>30</v>
      </c>
      <c r="AX146" s="13" t="s">
        <v>73</v>
      </c>
      <c r="AY146" s="258" t="s">
        <v>124</v>
      </c>
    </row>
    <row r="147" s="13" customFormat="1">
      <c r="A147" s="13"/>
      <c r="B147" s="247"/>
      <c r="C147" s="248"/>
      <c r="D147" s="249" t="s">
        <v>133</v>
      </c>
      <c r="E147" s="250" t="s">
        <v>1</v>
      </c>
      <c r="F147" s="251" t="s">
        <v>742</v>
      </c>
      <c r="G147" s="248"/>
      <c r="H147" s="252">
        <v>32</v>
      </c>
      <c r="I147" s="253"/>
      <c r="J147" s="248"/>
      <c r="K147" s="248"/>
      <c r="L147" s="254"/>
      <c r="M147" s="255"/>
      <c r="N147" s="256"/>
      <c r="O147" s="256"/>
      <c r="P147" s="256"/>
      <c r="Q147" s="256"/>
      <c r="R147" s="256"/>
      <c r="S147" s="256"/>
      <c r="T147" s="257"/>
      <c r="U147" s="13"/>
      <c r="V147" s="13"/>
      <c r="W147" s="13"/>
      <c r="X147" s="13"/>
      <c r="Y147" s="13"/>
      <c r="Z147" s="13"/>
      <c r="AA147" s="13"/>
      <c r="AB147" s="13"/>
      <c r="AC147" s="13"/>
      <c r="AD147" s="13"/>
      <c r="AE147" s="13"/>
      <c r="AT147" s="258" t="s">
        <v>133</v>
      </c>
      <c r="AU147" s="258" t="s">
        <v>83</v>
      </c>
      <c r="AV147" s="13" t="s">
        <v>83</v>
      </c>
      <c r="AW147" s="13" t="s">
        <v>30</v>
      </c>
      <c r="AX147" s="13" t="s">
        <v>73</v>
      </c>
      <c r="AY147" s="258" t="s">
        <v>124</v>
      </c>
    </row>
    <row r="148" s="14" customFormat="1">
      <c r="A148" s="14"/>
      <c r="B148" s="259"/>
      <c r="C148" s="260"/>
      <c r="D148" s="249" t="s">
        <v>133</v>
      </c>
      <c r="E148" s="261" t="s">
        <v>1</v>
      </c>
      <c r="F148" s="262" t="s">
        <v>135</v>
      </c>
      <c r="G148" s="260"/>
      <c r="H148" s="263">
        <v>1200</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133</v>
      </c>
      <c r="AU148" s="269" t="s">
        <v>83</v>
      </c>
      <c r="AV148" s="14" t="s">
        <v>132</v>
      </c>
      <c r="AW148" s="14" t="s">
        <v>30</v>
      </c>
      <c r="AX148" s="14" t="s">
        <v>81</v>
      </c>
      <c r="AY148" s="269" t="s">
        <v>124</v>
      </c>
    </row>
    <row r="149" s="2" customFormat="1" ht="55.5" customHeight="1">
      <c r="A149" s="37"/>
      <c r="B149" s="38"/>
      <c r="C149" s="234" t="s">
        <v>151</v>
      </c>
      <c r="D149" s="234" t="s">
        <v>127</v>
      </c>
      <c r="E149" s="235" t="s">
        <v>187</v>
      </c>
      <c r="F149" s="236" t="s">
        <v>188</v>
      </c>
      <c r="G149" s="237" t="s">
        <v>189</v>
      </c>
      <c r="H149" s="238">
        <v>1253</v>
      </c>
      <c r="I149" s="239"/>
      <c r="J149" s="240">
        <f>ROUND(I149*H149,2)</f>
        <v>0</v>
      </c>
      <c r="K149" s="236" t="s">
        <v>131</v>
      </c>
      <c r="L149" s="43"/>
      <c r="M149" s="241" t="s">
        <v>1</v>
      </c>
      <c r="N149" s="242" t="s">
        <v>38</v>
      </c>
      <c r="O149" s="90"/>
      <c r="P149" s="243">
        <f>O149*H149</f>
        <v>0</v>
      </c>
      <c r="Q149" s="243">
        <v>0</v>
      </c>
      <c r="R149" s="243">
        <f>Q149*H149</f>
        <v>0</v>
      </c>
      <c r="S149" s="243">
        <v>0.44</v>
      </c>
      <c r="T149" s="244">
        <f>S149*H149</f>
        <v>551.32000000000005</v>
      </c>
      <c r="U149" s="37"/>
      <c r="V149" s="37"/>
      <c r="W149" s="37"/>
      <c r="X149" s="37"/>
      <c r="Y149" s="37"/>
      <c r="Z149" s="37"/>
      <c r="AA149" s="37"/>
      <c r="AB149" s="37"/>
      <c r="AC149" s="37"/>
      <c r="AD149" s="37"/>
      <c r="AE149" s="37"/>
      <c r="AR149" s="245" t="s">
        <v>132</v>
      </c>
      <c r="AT149" s="245" t="s">
        <v>127</v>
      </c>
      <c r="AU149" s="245" t="s">
        <v>83</v>
      </c>
      <c r="AY149" s="16" t="s">
        <v>124</v>
      </c>
      <c r="BE149" s="246">
        <f>IF(N149="základní",J149,0)</f>
        <v>0</v>
      </c>
      <c r="BF149" s="246">
        <f>IF(N149="snížená",J149,0)</f>
        <v>0</v>
      </c>
      <c r="BG149" s="246">
        <f>IF(N149="zákl. přenesená",J149,0)</f>
        <v>0</v>
      </c>
      <c r="BH149" s="246">
        <f>IF(N149="sníž. přenesená",J149,0)</f>
        <v>0</v>
      </c>
      <c r="BI149" s="246">
        <f>IF(N149="nulová",J149,0)</f>
        <v>0</v>
      </c>
      <c r="BJ149" s="16" t="s">
        <v>81</v>
      </c>
      <c r="BK149" s="246">
        <f>ROUND(I149*H149,2)</f>
        <v>0</v>
      </c>
      <c r="BL149" s="16" t="s">
        <v>132</v>
      </c>
      <c r="BM149" s="245" t="s">
        <v>743</v>
      </c>
    </row>
    <row r="150" s="2" customFormat="1">
      <c r="A150" s="37"/>
      <c r="B150" s="38"/>
      <c r="C150" s="39"/>
      <c r="D150" s="249" t="s">
        <v>181</v>
      </c>
      <c r="E150" s="39"/>
      <c r="F150" s="273" t="s">
        <v>191</v>
      </c>
      <c r="G150" s="39"/>
      <c r="H150" s="39"/>
      <c r="I150" s="143"/>
      <c r="J150" s="39"/>
      <c r="K150" s="39"/>
      <c r="L150" s="43"/>
      <c r="M150" s="274"/>
      <c r="N150" s="275"/>
      <c r="O150" s="90"/>
      <c r="P150" s="90"/>
      <c r="Q150" s="90"/>
      <c r="R150" s="90"/>
      <c r="S150" s="90"/>
      <c r="T150" s="91"/>
      <c r="U150" s="37"/>
      <c r="V150" s="37"/>
      <c r="W150" s="37"/>
      <c r="X150" s="37"/>
      <c r="Y150" s="37"/>
      <c r="Z150" s="37"/>
      <c r="AA150" s="37"/>
      <c r="AB150" s="37"/>
      <c r="AC150" s="37"/>
      <c r="AD150" s="37"/>
      <c r="AE150" s="37"/>
      <c r="AT150" s="16" t="s">
        <v>181</v>
      </c>
      <c r="AU150" s="16" t="s">
        <v>83</v>
      </c>
    </row>
    <row r="151" s="13" customFormat="1">
      <c r="A151" s="13"/>
      <c r="B151" s="247"/>
      <c r="C151" s="248"/>
      <c r="D151" s="249" t="s">
        <v>133</v>
      </c>
      <c r="E151" s="250" t="s">
        <v>1</v>
      </c>
      <c r="F151" s="251" t="s">
        <v>744</v>
      </c>
      <c r="G151" s="248"/>
      <c r="H151" s="252">
        <v>1253</v>
      </c>
      <c r="I151" s="253"/>
      <c r="J151" s="248"/>
      <c r="K151" s="248"/>
      <c r="L151" s="254"/>
      <c r="M151" s="255"/>
      <c r="N151" s="256"/>
      <c r="O151" s="256"/>
      <c r="P151" s="256"/>
      <c r="Q151" s="256"/>
      <c r="R151" s="256"/>
      <c r="S151" s="256"/>
      <c r="T151" s="257"/>
      <c r="U151" s="13"/>
      <c r="V151" s="13"/>
      <c r="W151" s="13"/>
      <c r="X151" s="13"/>
      <c r="Y151" s="13"/>
      <c r="Z151" s="13"/>
      <c r="AA151" s="13"/>
      <c r="AB151" s="13"/>
      <c r="AC151" s="13"/>
      <c r="AD151" s="13"/>
      <c r="AE151" s="13"/>
      <c r="AT151" s="258" t="s">
        <v>133</v>
      </c>
      <c r="AU151" s="258" t="s">
        <v>83</v>
      </c>
      <c r="AV151" s="13" t="s">
        <v>83</v>
      </c>
      <c r="AW151" s="13" t="s">
        <v>30</v>
      </c>
      <c r="AX151" s="13" t="s">
        <v>81</v>
      </c>
      <c r="AY151" s="258" t="s">
        <v>124</v>
      </c>
    </row>
    <row r="152" s="2" customFormat="1" ht="44.25" customHeight="1">
      <c r="A152" s="37"/>
      <c r="B152" s="38"/>
      <c r="C152" s="234" t="s">
        <v>222</v>
      </c>
      <c r="D152" s="234" t="s">
        <v>127</v>
      </c>
      <c r="E152" s="235" t="s">
        <v>745</v>
      </c>
      <c r="F152" s="236" t="s">
        <v>746</v>
      </c>
      <c r="G152" s="237" t="s">
        <v>189</v>
      </c>
      <c r="H152" s="238">
        <v>88</v>
      </c>
      <c r="I152" s="239"/>
      <c r="J152" s="240">
        <f>ROUND(I152*H152,2)</f>
        <v>0</v>
      </c>
      <c r="K152" s="236" t="s">
        <v>131</v>
      </c>
      <c r="L152" s="43"/>
      <c r="M152" s="241" t="s">
        <v>1</v>
      </c>
      <c r="N152" s="242" t="s">
        <v>38</v>
      </c>
      <c r="O152" s="90"/>
      <c r="P152" s="243">
        <f>O152*H152</f>
        <v>0</v>
      </c>
      <c r="Q152" s="243">
        <v>0</v>
      </c>
      <c r="R152" s="243">
        <f>Q152*H152</f>
        <v>0</v>
      </c>
      <c r="S152" s="243">
        <v>0.23999999999999999</v>
      </c>
      <c r="T152" s="244">
        <f>S152*H152</f>
        <v>21.119999999999997</v>
      </c>
      <c r="U152" s="37"/>
      <c r="V152" s="37"/>
      <c r="W152" s="37"/>
      <c r="X152" s="37"/>
      <c r="Y152" s="37"/>
      <c r="Z152" s="37"/>
      <c r="AA152" s="37"/>
      <c r="AB152" s="37"/>
      <c r="AC152" s="37"/>
      <c r="AD152" s="37"/>
      <c r="AE152" s="37"/>
      <c r="AR152" s="245" t="s">
        <v>132</v>
      </c>
      <c r="AT152" s="245" t="s">
        <v>127</v>
      </c>
      <c r="AU152" s="245" t="s">
        <v>83</v>
      </c>
      <c r="AY152" s="16" t="s">
        <v>124</v>
      </c>
      <c r="BE152" s="246">
        <f>IF(N152="základní",J152,0)</f>
        <v>0</v>
      </c>
      <c r="BF152" s="246">
        <f>IF(N152="snížená",J152,0)</f>
        <v>0</v>
      </c>
      <c r="BG152" s="246">
        <f>IF(N152="zákl. přenesená",J152,0)</f>
        <v>0</v>
      </c>
      <c r="BH152" s="246">
        <f>IF(N152="sníž. přenesená",J152,0)</f>
        <v>0</v>
      </c>
      <c r="BI152" s="246">
        <f>IF(N152="nulová",J152,0)</f>
        <v>0</v>
      </c>
      <c r="BJ152" s="16" t="s">
        <v>81</v>
      </c>
      <c r="BK152" s="246">
        <f>ROUND(I152*H152,2)</f>
        <v>0</v>
      </c>
      <c r="BL152" s="16" t="s">
        <v>132</v>
      </c>
      <c r="BM152" s="245" t="s">
        <v>747</v>
      </c>
    </row>
    <row r="153" s="2" customFormat="1">
      <c r="A153" s="37"/>
      <c r="B153" s="38"/>
      <c r="C153" s="39"/>
      <c r="D153" s="249" t="s">
        <v>181</v>
      </c>
      <c r="E153" s="39"/>
      <c r="F153" s="273" t="s">
        <v>191</v>
      </c>
      <c r="G153" s="39"/>
      <c r="H153" s="39"/>
      <c r="I153" s="143"/>
      <c r="J153" s="39"/>
      <c r="K153" s="39"/>
      <c r="L153" s="43"/>
      <c r="M153" s="274"/>
      <c r="N153" s="275"/>
      <c r="O153" s="90"/>
      <c r="P153" s="90"/>
      <c r="Q153" s="90"/>
      <c r="R153" s="90"/>
      <c r="S153" s="90"/>
      <c r="T153" s="91"/>
      <c r="U153" s="37"/>
      <c r="V153" s="37"/>
      <c r="W153" s="37"/>
      <c r="X153" s="37"/>
      <c r="Y153" s="37"/>
      <c r="Z153" s="37"/>
      <c r="AA153" s="37"/>
      <c r="AB153" s="37"/>
      <c r="AC153" s="37"/>
      <c r="AD153" s="37"/>
      <c r="AE153" s="37"/>
      <c r="AT153" s="16" t="s">
        <v>181</v>
      </c>
      <c r="AU153" s="16" t="s">
        <v>83</v>
      </c>
    </row>
    <row r="154" s="13" customFormat="1">
      <c r="A154" s="13"/>
      <c r="B154" s="247"/>
      <c r="C154" s="248"/>
      <c r="D154" s="249" t="s">
        <v>133</v>
      </c>
      <c r="E154" s="250" t="s">
        <v>1</v>
      </c>
      <c r="F154" s="251" t="s">
        <v>748</v>
      </c>
      <c r="G154" s="248"/>
      <c r="H154" s="252">
        <v>88</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133</v>
      </c>
      <c r="AU154" s="258" t="s">
        <v>83</v>
      </c>
      <c r="AV154" s="13" t="s">
        <v>83</v>
      </c>
      <c r="AW154" s="13" t="s">
        <v>30</v>
      </c>
      <c r="AX154" s="13" t="s">
        <v>81</v>
      </c>
      <c r="AY154" s="258" t="s">
        <v>124</v>
      </c>
    </row>
    <row r="155" s="2" customFormat="1" ht="44.25" customHeight="1">
      <c r="A155" s="37"/>
      <c r="B155" s="38"/>
      <c r="C155" s="234" t="s">
        <v>155</v>
      </c>
      <c r="D155" s="234" t="s">
        <v>127</v>
      </c>
      <c r="E155" s="235" t="s">
        <v>193</v>
      </c>
      <c r="F155" s="236" t="s">
        <v>194</v>
      </c>
      <c r="G155" s="237" t="s">
        <v>189</v>
      </c>
      <c r="H155" s="238">
        <v>1253</v>
      </c>
      <c r="I155" s="239"/>
      <c r="J155" s="240">
        <f>ROUND(I155*H155,2)</f>
        <v>0</v>
      </c>
      <c r="K155" s="236" t="s">
        <v>131</v>
      </c>
      <c r="L155" s="43"/>
      <c r="M155" s="241" t="s">
        <v>1</v>
      </c>
      <c r="N155" s="242" t="s">
        <v>38</v>
      </c>
      <c r="O155" s="90"/>
      <c r="P155" s="243">
        <f>O155*H155</f>
        <v>0</v>
      </c>
      <c r="Q155" s="243">
        <v>0.00016000000000000001</v>
      </c>
      <c r="R155" s="243">
        <f>Q155*H155</f>
        <v>0.20048000000000002</v>
      </c>
      <c r="S155" s="243">
        <v>0.25600000000000001</v>
      </c>
      <c r="T155" s="244">
        <f>S155*H155</f>
        <v>320.76800000000003</v>
      </c>
      <c r="U155" s="37"/>
      <c r="V155" s="37"/>
      <c r="W155" s="37"/>
      <c r="X155" s="37"/>
      <c r="Y155" s="37"/>
      <c r="Z155" s="37"/>
      <c r="AA155" s="37"/>
      <c r="AB155" s="37"/>
      <c r="AC155" s="37"/>
      <c r="AD155" s="37"/>
      <c r="AE155" s="37"/>
      <c r="AR155" s="245" t="s">
        <v>132</v>
      </c>
      <c r="AT155" s="245" t="s">
        <v>127</v>
      </c>
      <c r="AU155" s="245" t="s">
        <v>83</v>
      </c>
      <c r="AY155" s="16" t="s">
        <v>124</v>
      </c>
      <c r="BE155" s="246">
        <f>IF(N155="základní",J155,0)</f>
        <v>0</v>
      </c>
      <c r="BF155" s="246">
        <f>IF(N155="snížená",J155,0)</f>
        <v>0</v>
      </c>
      <c r="BG155" s="246">
        <f>IF(N155="zákl. přenesená",J155,0)</f>
        <v>0</v>
      </c>
      <c r="BH155" s="246">
        <f>IF(N155="sníž. přenesená",J155,0)</f>
        <v>0</v>
      </c>
      <c r="BI155" s="246">
        <f>IF(N155="nulová",J155,0)</f>
        <v>0</v>
      </c>
      <c r="BJ155" s="16" t="s">
        <v>81</v>
      </c>
      <c r="BK155" s="246">
        <f>ROUND(I155*H155,2)</f>
        <v>0</v>
      </c>
      <c r="BL155" s="16" t="s">
        <v>132</v>
      </c>
      <c r="BM155" s="245" t="s">
        <v>749</v>
      </c>
    </row>
    <row r="156" s="2" customFormat="1">
      <c r="A156" s="37"/>
      <c r="B156" s="38"/>
      <c r="C156" s="39"/>
      <c r="D156" s="249" t="s">
        <v>181</v>
      </c>
      <c r="E156" s="39"/>
      <c r="F156" s="273" t="s">
        <v>196</v>
      </c>
      <c r="G156" s="39"/>
      <c r="H156" s="39"/>
      <c r="I156" s="143"/>
      <c r="J156" s="39"/>
      <c r="K156" s="39"/>
      <c r="L156" s="43"/>
      <c r="M156" s="274"/>
      <c r="N156" s="275"/>
      <c r="O156" s="90"/>
      <c r="P156" s="90"/>
      <c r="Q156" s="90"/>
      <c r="R156" s="90"/>
      <c r="S156" s="90"/>
      <c r="T156" s="91"/>
      <c r="U156" s="37"/>
      <c r="V156" s="37"/>
      <c r="W156" s="37"/>
      <c r="X156" s="37"/>
      <c r="Y156" s="37"/>
      <c r="Z156" s="37"/>
      <c r="AA156" s="37"/>
      <c r="AB156" s="37"/>
      <c r="AC156" s="37"/>
      <c r="AD156" s="37"/>
      <c r="AE156" s="37"/>
      <c r="AT156" s="16" t="s">
        <v>181</v>
      </c>
      <c r="AU156" s="16" t="s">
        <v>83</v>
      </c>
    </row>
    <row r="157" s="13" customFormat="1">
      <c r="A157" s="13"/>
      <c r="B157" s="247"/>
      <c r="C157" s="248"/>
      <c r="D157" s="249" t="s">
        <v>133</v>
      </c>
      <c r="E157" s="250" t="s">
        <v>1</v>
      </c>
      <c r="F157" s="251" t="s">
        <v>750</v>
      </c>
      <c r="G157" s="248"/>
      <c r="H157" s="252">
        <v>1253</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133</v>
      </c>
      <c r="AU157" s="258" t="s">
        <v>83</v>
      </c>
      <c r="AV157" s="13" t="s">
        <v>83</v>
      </c>
      <c r="AW157" s="13" t="s">
        <v>30</v>
      </c>
      <c r="AX157" s="13" t="s">
        <v>81</v>
      </c>
      <c r="AY157" s="258" t="s">
        <v>124</v>
      </c>
    </row>
    <row r="158" s="2" customFormat="1" ht="44.25" customHeight="1">
      <c r="A158" s="37"/>
      <c r="B158" s="38"/>
      <c r="C158" s="234" t="s">
        <v>234</v>
      </c>
      <c r="D158" s="234" t="s">
        <v>127</v>
      </c>
      <c r="E158" s="235" t="s">
        <v>621</v>
      </c>
      <c r="F158" s="236" t="s">
        <v>622</v>
      </c>
      <c r="G158" s="237" t="s">
        <v>304</v>
      </c>
      <c r="H158" s="238">
        <v>35</v>
      </c>
      <c r="I158" s="239"/>
      <c r="J158" s="240">
        <f>ROUND(I158*H158,2)</f>
        <v>0</v>
      </c>
      <c r="K158" s="236" t="s">
        <v>131</v>
      </c>
      <c r="L158" s="43"/>
      <c r="M158" s="241" t="s">
        <v>1</v>
      </c>
      <c r="N158" s="242" t="s">
        <v>38</v>
      </c>
      <c r="O158" s="90"/>
      <c r="P158" s="243">
        <f>O158*H158</f>
        <v>0</v>
      </c>
      <c r="Q158" s="243">
        <v>0</v>
      </c>
      <c r="R158" s="243">
        <f>Q158*H158</f>
        <v>0</v>
      </c>
      <c r="S158" s="243">
        <v>0.20499999999999999</v>
      </c>
      <c r="T158" s="244">
        <f>S158*H158</f>
        <v>7.1749999999999998</v>
      </c>
      <c r="U158" s="37"/>
      <c r="V158" s="37"/>
      <c r="W158" s="37"/>
      <c r="X158" s="37"/>
      <c r="Y158" s="37"/>
      <c r="Z158" s="37"/>
      <c r="AA158" s="37"/>
      <c r="AB158" s="37"/>
      <c r="AC158" s="37"/>
      <c r="AD158" s="37"/>
      <c r="AE158" s="37"/>
      <c r="AR158" s="245" t="s">
        <v>132</v>
      </c>
      <c r="AT158" s="245" t="s">
        <v>127</v>
      </c>
      <c r="AU158" s="245" t="s">
        <v>83</v>
      </c>
      <c r="AY158" s="16" t="s">
        <v>124</v>
      </c>
      <c r="BE158" s="246">
        <f>IF(N158="základní",J158,0)</f>
        <v>0</v>
      </c>
      <c r="BF158" s="246">
        <f>IF(N158="snížená",J158,0)</f>
        <v>0</v>
      </c>
      <c r="BG158" s="246">
        <f>IF(N158="zákl. přenesená",J158,0)</f>
        <v>0</v>
      </c>
      <c r="BH158" s="246">
        <f>IF(N158="sníž. přenesená",J158,0)</f>
        <v>0</v>
      </c>
      <c r="BI158" s="246">
        <f>IF(N158="nulová",J158,0)</f>
        <v>0</v>
      </c>
      <c r="BJ158" s="16" t="s">
        <v>81</v>
      </c>
      <c r="BK158" s="246">
        <f>ROUND(I158*H158,2)</f>
        <v>0</v>
      </c>
      <c r="BL158" s="16" t="s">
        <v>132</v>
      </c>
      <c r="BM158" s="245" t="s">
        <v>751</v>
      </c>
    </row>
    <row r="159" s="2" customFormat="1">
      <c r="A159" s="37"/>
      <c r="B159" s="38"/>
      <c r="C159" s="39"/>
      <c r="D159" s="249" t="s">
        <v>181</v>
      </c>
      <c r="E159" s="39"/>
      <c r="F159" s="273" t="s">
        <v>624</v>
      </c>
      <c r="G159" s="39"/>
      <c r="H159" s="39"/>
      <c r="I159" s="143"/>
      <c r="J159" s="39"/>
      <c r="K159" s="39"/>
      <c r="L159" s="43"/>
      <c r="M159" s="274"/>
      <c r="N159" s="275"/>
      <c r="O159" s="90"/>
      <c r="P159" s="90"/>
      <c r="Q159" s="90"/>
      <c r="R159" s="90"/>
      <c r="S159" s="90"/>
      <c r="T159" s="91"/>
      <c r="U159" s="37"/>
      <c r="V159" s="37"/>
      <c r="W159" s="37"/>
      <c r="X159" s="37"/>
      <c r="Y159" s="37"/>
      <c r="Z159" s="37"/>
      <c r="AA159" s="37"/>
      <c r="AB159" s="37"/>
      <c r="AC159" s="37"/>
      <c r="AD159" s="37"/>
      <c r="AE159" s="37"/>
      <c r="AT159" s="16" t="s">
        <v>181</v>
      </c>
      <c r="AU159" s="16" t="s">
        <v>83</v>
      </c>
    </row>
    <row r="160" s="13" customFormat="1">
      <c r="A160" s="13"/>
      <c r="B160" s="247"/>
      <c r="C160" s="248"/>
      <c r="D160" s="249" t="s">
        <v>133</v>
      </c>
      <c r="E160" s="250" t="s">
        <v>1</v>
      </c>
      <c r="F160" s="251" t="s">
        <v>752</v>
      </c>
      <c r="G160" s="248"/>
      <c r="H160" s="252">
        <v>35</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133</v>
      </c>
      <c r="AU160" s="258" t="s">
        <v>83</v>
      </c>
      <c r="AV160" s="13" t="s">
        <v>83</v>
      </c>
      <c r="AW160" s="13" t="s">
        <v>30</v>
      </c>
      <c r="AX160" s="13" t="s">
        <v>81</v>
      </c>
      <c r="AY160" s="258" t="s">
        <v>124</v>
      </c>
    </row>
    <row r="161" s="2" customFormat="1" ht="21.75" customHeight="1">
      <c r="A161" s="37"/>
      <c r="B161" s="38"/>
      <c r="C161" s="234" t="s">
        <v>159</v>
      </c>
      <c r="D161" s="234" t="s">
        <v>127</v>
      </c>
      <c r="E161" s="235" t="s">
        <v>198</v>
      </c>
      <c r="F161" s="236" t="s">
        <v>199</v>
      </c>
      <c r="G161" s="237" t="s">
        <v>189</v>
      </c>
      <c r="H161" s="238">
        <v>2408.4000000000001</v>
      </c>
      <c r="I161" s="239"/>
      <c r="J161" s="240">
        <f>ROUND(I161*H161,2)</f>
        <v>0</v>
      </c>
      <c r="K161" s="236" t="s">
        <v>131</v>
      </c>
      <c r="L161" s="43"/>
      <c r="M161" s="241" t="s">
        <v>1</v>
      </c>
      <c r="N161" s="242" t="s">
        <v>38</v>
      </c>
      <c r="O161" s="90"/>
      <c r="P161" s="243">
        <f>O161*H161</f>
        <v>0</v>
      </c>
      <c r="Q161" s="243">
        <v>0</v>
      </c>
      <c r="R161" s="243">
        <f>Q161*H161</f>
        <v>0</v>
      </c>
      <c r="S161" s="243">
        <v>0</v>
      </c>
      <c r="T161" s="244">
        <f>S161*H161</f>
        <v>0</v>
      </c>
      <c r="U161" s="37"/>
      <c r="V161" s="37"/>
      <c r="W161" s="37"/>
      <c r="X161" s="37"/>
      <c r="Y161" s="37"/>
      <c r="Z161" s="37"/>
      <c r="AA161" s="37"/>
      <c r="AB161" s="37"/>
      <c r="AC161" s="37"/>
      <c r="AD161" s="37"/>
      <c r="AE161" s="37"/>
      <c r="AR161" s="245" t="s">
        <v>132</v>
      </c>
      <c r="AT161" s="245" t="s">
        <v>127</v>
      </c>
      <c r="AU161" s="245" t="s">
        <v>83</v>
      </c>
      <c r="AY161" s="16" t="s">
        <v>124</v>
      </c>
      <c r="BE161" s="246">
        <f>IF(N161="základní",J161,0)</f>
        <v>0</v>
      </c>
      <c r="BF161" s="246">
        <f>IF(N161="snížená",J161,0)</f>
        <v>0</v>
      </c>
      <c r="BG161" s="246">
        <f>IF(N161="zákl. přenesená",J161,0)</f>
        <v>0</v>
      </c>
      <c r="BH161" s="246">
        <f>IF(N161="sníž. přenesená",J161,0)</f>
        <v>0</v>
      </c>
      <c r="BI161" s="246">
        <f>IF(N161="nulová",J161,0)</f>
        <v>0</v>
      </c>
      <c r="BJ161" s="16" t="s">
        <v>81</v>
      </c>
      <c r="BK161" s="246">
        <f>ROUND(I161*H161,2)</f>
        <v>0</v>
      </c>
      <c r="BL161" s="16" t="s">
        <v>132</v>
      </c>
      <c r="BM161" s="245" t="s">
        <v>753</v>
      </c>
    </row>
    <row r="162" s="2" customFormat="1">
      <c r="A162" s="37"/>
      <c r="B162" s="38"/>
      <c r="C162" s="39"/>
      <c r="D162" s="249" t="s">
        <v>181</v>
      </c>
      <c r="E162" s="39"/>
      <c r="F162" s="273" t="s">
        <v>201</v>
      </c>
      <c r="G162" s="39"/>
      <c r="H162" s="39"/>
      <c r="I162" s="143"/>
      <c r="J162" s="39"/>
      <c r="K162" s="39"/>
      <c r="L162" s="43"/>
      <c r="M162" s="274"/>
      <c r="N162" s="275"/>
      <c r="O162" s="90"/>
      <c r="P162" s="90"/>
      <c r="Q162" s="90"/>
      <c r="R162" s="90"/>
      <c r="S162" s="90"/>
      <c r="T162" s="91"/>
      <c r="U162" s="37"/>
      <c r="V162" s="37"/>
      <c r="W162" s="37"/>
      <c r="X162" s="37"/>
      <c r="Y162" s="37"/>
      <c r="Z162" s="37"/>
      <c r="AA162" s="37"/>
      <c r="AB162" s="37"/>
      <c r="AC162" s="37"/>
      <c r="AD162" s="37"/>
      <c r="AE162" s="37"/>
      <c r="AT162" s="16" t="s">
        <v>181</v>
      </c>
      <c r="AU162" s="16" t="s">
        <v>83</v>
      </c>
    </row>
    <row r="163" s="13" customFormat="1">
      <c r="A163" s="13"/>
      <c r="B163" s="247"/>
      <c r="C163" s="248"/>
      <c r="D163" s="249" t="s">
        <v>133</v>
      </c>
      <c r="E163" s="250" t="s">
        <v>1</v>
      </c>
      <c r="F163" s="251" t="s">
        <v>754</v>
      </c>
      <c r="G163" s="248"/>
      <c r="H163" s="252">
        <v>2408.4000000000001</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133</v>
      </c>
      <c r="AU163" s="258" t="s">
        <v>83</v>
      </c>
      <c r="AV163" s="13" t="s">
        <v>83</v>
      </c>
      <c r="AW163" s="13" t="s">
        <v>30</v>
      </c>
      <c r="AX163" s="13" t="s">
        <v>81</v>
      </c>
      <c r="AY163" s="258" t="s">
        <v>124</v>
      </c>
    </row>
    <row r="164" s="2" customFormat="1" ht="33" customHeight="1">
      <c r="A164" s="37"/>
      <c r="B164" s="38"/>
      <c r="C164" s="234" t="s">
        <v>246</v>
      </c>
      <c r="D164" s="234" t="s">
        <v>127</v>
      </c>
      <c r="E164" s="235" t="s">
        <v>203</v>
      </c>
      <c r="F164" s="236" t="s">
        <v>204</v>
      </c>
      <c r="G164" s="237" t="s">
        <v>205</v>
      </c>
      <c r="H164" s="238">
        <v>694.50999999999999</v>
      </c>
      <c r="I164" s="239"/>
      <c r="J164" s="240">
        <f>ROUND(I164*H164,2)</f>
        <v>0</v>
      </c>
      <c r="K164" s="236" t="s">
        <v>131</v>
      </c>
      <c r="L164" s="43"/>
      <c r="M164" s="241" t="s">
        <v>1</v>
      </c>
      <c r="N164" s="242" t="s">
        <v>38</v>
      </c>
      <c r="O164" s="90"/>
      <c r="P164" s="243">
        <f>O164*H164</f>
        <v>0</v>
      </c>
      <c r="Q164" s="243">
        <v>0</v>
      </c>
      <c r="R164" s="243">
        <f>Q164*H164</f>
        <v>0</v>
      </c>
      <c r="S164" s="243">
        <v>0</v>
      </c>
      <c r="T164" s="244">
        <f>S164*H164</f>
        <v>0</v>
      </c>
      <c r="U164" s="37"/>
      <c r="V164" s="37"/>
      <c r="W164" s="37"/>
      <c r="X164" s="37"/>
      <c r="Y164" s="37"/>
      <c r="Z164" s="37"/>
      <c r="AA164" s="37"/>
      <c r="AB164" s="37"/>
      <c r="AC164" s="37"/>
      <c r="AD164" s="37"/>
      <c r="AE164" s="37"/>
      <c r="AR164" s="245" t="s">
        <v>132</v>
      </c>
      <c r="AT164" s="245" t="s">
        <v>127</v>
      </c>
      <c r="AU164" s="245" t="s">
        <v>83</v>
      </c>
      <c r="AY164" s="16" t="s">
        <v>124</v>
      </c>
      <c r="BE164" s="246">
        <f>IF(N164="základní",J164,0)</f>
        <v>0</v>
      </c>
      <c r="BF164" s="246">
        <f>IF(N164="snížená",J164,0)</f>
        <v>0</v>
      </c>
      <c r="BG164" s="246">
        <f>IF(N164="zákl. přenesená",J164,0)</f>
        <v>0</v>
      </c>
      <c r="BH164" s="246">
        <f>IF(N164="sníž. přenesená",J164,0)</f>
        <v>0</v>
      </c>
      <c r="BI164" s="246">
        <f>IF(N164="nulová",J164,0)</f>
        <v>0</v>
      </c>
      <c r="BJ164" s="16" t="s">
        <v>81</v>
      </c>
      <c r="BK164" s="246">
        <f>ROUND(I164*H164,2)</f>
        <v>0</v>
      </c>
      <c r="BL164" s="16" t="s">
        <v>132</v>
      </c>
      <c r="BM164" s="245" t="s">
        <v>755</v>
      </c>
    </row>
    <row r="165" s="2" customFormat="1">
      <c r="A165" s="37"/>
      <c r="B165" s="38"/>
      <c r="C165" s="39"/>
      <c r="D165" s="249" t="s">
        <v>181</v>
      </c>
      <c r="E165" s="39"/>
      <c r="F165" s="273" t="s">
        <v>207</v>
      </c>
      <c r="G165" s="39"/>
      <c r="H165" s="39"/>
      <c r="I165" s="143"/>
      <c r="J165" s="39"/>
      <c r="K165" s="39"/>
      <c r="L165" s="43"/>
      <c r="M165" s="274"/>
      <c r="N165" s="275"/>
      <c r="O165" s="90"/>
      <c r="P165" s="90"/>
      <c r="Q165" s="90"/>
      <c r="R165" s="90"/>
      <c r="S165" s="90"/>
      <c r="T165" s="91"/>
      <c r="U165" s="37"/>
      <c r="V165" s="37"/>
      <c r="W165" s="37"/>
      <c r="X165" s="37"/>
      <c r="Y165" s="37"/>
      <c r="Z165" s="37"/>
      <c r="AA165" s="37"/>
      <c r="AB165" s="37"/>
      <c r="AC165" s="37"/>
      <c r="AD165" s="37"/>
      <c r="AE165" s="37"/>
      <c r="AT165" s="16" t="s">
        <v>181</v>
      </c>
      <c r="AU165" s="16" t="s">
        <v>83</v>
      </c>
    </row>
    <row r="166" s="13" customFormat="1">
      <c r="A166" s="13"/>
      <c r="B166" s="247"/>
      <c r="C166" s="248"/>
      <c r="D166" s="249" t="s">
        <v>133</v>
      </c>
      <c r="E166" s="250" t="s">
        <v>1</v>
      </c>
      <c r="F166" s="251" t="s">
        <v>756</v>
      </c>
      <c r="G166" s="248"/>
      <c r="H166" s="252">
        <v>43.240000000000002</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133</v>
      </c>
      <c r="AU166" s="258" t="s">
        <v>83</v>
      </c>
      <c r="AV166" s="13" t="s">
        <v>83</v>
      </c>
      <c r="AW166" s="13" t="s">
        <v>30</v>
      </c>
      <c r="AX166" s="13" t="s">
        <v>73</v>
      </c>
      <c r="AY166" s="258" t="s">
        <v>124</v>
      </c>
    </row>
    <row r="167" s="13" customFormat="1">
      <c r="A167" s="13"/>
      <c r="B167" s="247"/>
      <c r="C167" s="248"/>
      <c r="D167" s="249" t="s">
        <v>133</v>
      </c>
      <c r="E167" s="250" t="s">
        <v>1</v>
      </c>
      <c r="F167" s="251" t="s">
        <v>757</v>
      </c>
      <c r="G167" s="248"/>
      <c r="H167" s="252">
        <v>410.63999999999999</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133</v>
      </c>
      <c r="AU167" s="258" t="s">
        <v>83</v>
      </c>
      <c r="AV167" s="13" t="s">
        <v>83</v>
      </c>
      <c r="AW167" s="13" t="s">
        <v>30</v>
      </c>
      <c r="AX167" s="13" t="s">
        <v>73</v>
      </c>
      <c r="AY167" s="258" t="s">
        <v>124</v>
      </c>
    </row>
    <row r="168" s="13" customFormat="1">
      <c r="A168" s="13"/>
      <c r="B168" s="247"/>
      <c r="C168" s="248"/>
      <c r="D168" s="249" t="s">
        <v>133</v>
      </c>
      <c r="E168" s="250" t="s">
        <v>1</v>
      </c>
      <c r="F168" s="251" t="s">
        <v>758</v>
      </c>
      <c r="G168" s="248"/>
      <c r="H168" s="252">
        <v>827.82000000000005</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133</v>
      </c>
      <c r="AU168" s="258" t="s">
        <v>83</v>
      </c>
      <c r="AV168" s="13" t="s">
        <v>83</v>
      </c>
      <c r="AW168" s="13" t="s">
        <v>30</v>
      </c>
      <c r="AX168" s="13" t="s">
        <v>73</v>
      </c>
      <c r="AY168" s="258" t="s">
        <v>124</v>
      </c>
    </row>
    <row r="169" s="13" customFormat="1">
      <c r="A169" s="13"/>
      <c r="B169" s="247"/>
      <c r="C169" s="248"/>
      <c r="D169" s="249" t="s">
        <v>133</v>
      </c>
      <c r="E169" s="250" t="s">
        <v>1</v>
      </c>
      <c r="F169" s="251" t="s">
        <v>759</v>
      </c>
      <c r="G169" s="248"/>
      <c r="H169" s="252">
        <v>46.661999999999999</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133</v>
      </c>
      <c r="AU169" s="258" t="s">
        <v>83</v>
      </c>
      <c r="AV169" s="13" t="s">
        <v>83</v>
      </c>
      <c r="AW169" s="13" t="s">
        <v>30</v>
      </c>
      <c r="AX169" s="13" t="s">
        <v>73</v>
      </c>
      <c r="AY169" s="258" t="s">
        <v>124</v>
      </c>
    </row>
    <row r="170" s="13" customFormat="1">
      <c r="A170" s="13"/>
      <c r="B170" s="247"/>
      <c r="C170" s="248"/>
      <c r="D170" s="249" t="s">
        <v>133</v>
      </c>
      <c r="E170" s="250" t="s">
        <v>1</v>
      </c>
      <c r="F170" s="251" t="s">
        <v>760</v>
      </c>
      <c r="G170" s="248"/>
      <c r="H170" s="252">
        <v>2.0880000000000001</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133</v>
      </c>
      <c r="AU170" s="258" t="s">
        <v>83</v>
      </c>
      <c r="AV170" s="13" t="s">
        <v>83</v>
      </c>
      <c r="AW170" s="13" t="s">
        <v>30</v>
      </c>
      <c r="AX170" s="13" t="s">
        <v>73</v>
      </c>
      <c r="AY170" s="258" t="s">
        <v>124</v>
      </c>
    </row>
    <row r="171" s="13" customFormat="1">
      <c r="A171" s="13"/>
      <c r="B171" s="247"/>
      <c r="C171" s="248"/>
      <c r="D171" s="249" t="s">
        <v>133</v>
      </c>
      <c r="E171" s="250" t="s">
        <v>1</v>
      </c>
      <c r="F171" s="251" t="s">
        <v>761</v>
      </c>
      <c r="G171" s="248"/>
      <c r="H171" s="252">
        <v>122.70999999999999</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133</v>
      </c>
      <c r="AU171" s="258" t="s">
        <v>83</v>
      </c>
      <c r="AV171" s="13" t="s">
        <v>83</v>
      </c>
      <c r="AW171" s="13" t="s">
        <v>30</v>
      </c>
      <c r="AX171" s="13" t="s">
        <v>73</v>
      </c>
      <c r="AY171" s="258" t="s">
        <v>124</v>
      </c>
    </row>
    <row r="172" s="13" customFormat="1">
      <c r="A172" s="13"/>
      <c r="B172" s="247"/>
      <c r="C172" s="248"/>
      <c r="D172" s="249" t="s">
        <v>133</v>
      </c>
      <c r="E172" s="250" t="s">
        <v>1</v>
      </c>
      <c r="F172" s="251" t="s">
        <v>762</v>
      </c>
      <c r="G172" s="248"/>
      <c r="H172" s="252">
        <v>-758.64999999999998</v>
      </c>
      <c r="I172" s="253"/>
      <c r="J172" s="248"/>
      <c r="K172" s="248"/>
      <c r="L172" s="254"/>
      <c r="M172" s="255"/>
      <c r="N172" s="256"/>
      <c r="O172" s="256"/>
      <c r="P172" s="256"/>
      <c r="Q172" s="256"/>
      <c r="R172" s="256"/>
      <c r="S172" s="256"/>
      <c r="T172" s="257"/>
      <c r="U172" s="13"/>
      <c r="V172" s="13"/>
      <c r="W172" s="13"/>
      <c r="X172" s="13"/>
      <c r="Y172" s="13"/>
      <c r="Z172" s="13"/>
      <c r="AA172" s="13"/>
      <c r="AB172" s="13"/>
      <c r="AC172" s="13"/>
      <c r="AD172" s="13"/>
      <c r="AE172" s="13"/>
      <c r="AT172" s="258" t="s">
        <v>133</v>
      </c>
      <c r="AU172" s="258" t="s">
        <v>83</v>
      </c>
      <c r="AV172" s="13" t="s">
        <v>83</v>
      </c>
      <c r="AW172" s="13" t="s">
        <v>30</v>
      </c>
      <c r="AX172" s="13" t="s">
        <v>73</v>
      </c>
      <c r="AY172" s="258" t="s">
        <v>124</v>
      </c>
    </row>
    <row r="173" s="14" customFormat="1">
      <c r="A173" s="14"/>
      <c r="B173" s="259"/>
      <c r="C173" s="260"/>
      <c r="D173" s="249" t="s">
        <v>133</v>
      </c>
      <c r="E173" s="261" t="s">
        <v>1</v>
      </c>
      <c r="F173" s="262" t="s">
        <v>135</v>
      </c>
      <c r="G173" s="260"/>
      <c r="H173" s="263">
        <v>694.5100000000001</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133</v>
      </c>
      <c r="AU173" s="269" t="s">
        <v>83</v>
      </c>
      <c r="AV173" s="14" t="s">
        <v>132</v>
      </c>
      <c r="AW173" s="14" t="s">
        <v>30</v>
      </c>
      <c r="AX173" s="14" t="s">
        <v>81</v>
      </c>
      <c r="AY173" s="269" t="s">
        <v>124</v>
      </c>
    </row>
    <row r="174" s="2" customFormat="1" ht="33" customHeight="1">
      <c r="A174" s="37"/>
      <c r="B174" s="38"/>
      <c r="C174" s="234" t="s">
        <v>251</v>
      </c>
      <c r="D174" s="234" t="s">
        <v>127</v>
      </c>
      <c r="E174" s="235" t="s">
        <v>524</v>
      </c>
      <c r="F174" s="236" t="s">
        <v>525</v>
      </c>
      <c r="G174" s="237" t="s">
        <v>205</v>
      </c>
      <c r="H174" s="238">
        <v>7.2000000000000002</v>
      </c>
      <c r="I174" s="239"/>
      <c r="J174" s="240">
        <f>ROUND(I174*H174,2)</f>
        <v>0</v>
      </c>
      <c r="K174" s="236" t="s">
        <v>131</v>
      </c>
      <c r="L174" s="43"/>
      <c r="M174" s="241" t="s">
        <v>1</v>
      </c>
      <c r="N174" s="242" t="s">
        <v>38</v>
      </c>
      <c r="O174" s="90"/>
      <c r="P174" s="243">
        <f>O174*H174</f>
        <v>0</v>
      </c>
      <c r="Q174" s="243">
        <v>0</v>
      </c>
      <c r="R174" s="243">
        <f>Q174*H174</f>
        <v>0</v>
      </c>
      <c r="S174" s="243">
        <v>0</v>
      </c>
      <c r="T174" s="244">
        <f>S174*H174</f>
        <v>0</v>
      </c>
      <c r="U174" s="37"/>
      <c r="V174" s="37"/>
      <c r="W174" s="37"/>
      <c r="X174" s="37"/>
      <c r="Y174" s="37"/>
      <c r="Z174" s="37"/>
      <c r="AA174" s="37"/>
      <c r="AB174" s="37"/>
      <c r="AC174" s="37"/>
      <c r="AD174" s="37"/>
      <c r="AE174" s="37"/>
      <c r="AR174" s="245" t="s">
        <v>132</v>
      </c>
      <c r="AT174" s="245" t="s">
        <v>127</v>
      </c>
      <c r="AU174" s="245" t="s">
        <v>83</v>
      </c>
      <c r="AY174" s="16" t="s">
        <v>124</v>
      </c>
      <c r="BE174" s="246">
        <f>IF(N174="základní",J174,0)</f>
        <v>0</v>
      </c>
      <c r="BF174" s="246">
        <f>IF(N174="snížená",J174,0)</f>
        <v>0</v>
      </c>
      <c r="BG174" s="246">
        <f>IF(N174="zákl. přenesená",J174,0)</f>
        <v>0</v>
      </c>
      <c r="BH174" s="246">
        <f>IF(N174="sníž. přenesená",J174,0)</f>
        <v>0</v>
      </c>
      <c r="BI174" s="246">
        <f>IF(N174="nulová",J174,0)</f>
        <v>0</v>
      </c>
      <c r="BJ174" s="16" t="s">
        <v>81</v>
      </c>
      <c r="BK174" s="246">
        <f>ROUND(I174*H174,2)</f>
        <v>0</v>
      </c>
      <c r="BL174" s="16" t="s">
        <v>132</v>
      </c>
      <c r="BM174" s="245" t="s">
        <v>763</v>
      </c>
    </row>
    <row r="175" s="2" customFormat="1">
      <c r="A175" s="37"/>
      <c r="B175" s="38"/>
      <c r="C175" s="39"/>
      <c r="D175" s="249" t="s">
        <v>181</v>
      </c>
      <c r="E175" s="39"/>
      <c r="F175" s="273" t="s">
        <v>215</v>
      </c>
      <c r="G175" s="39"/>
      <c r="H175" s="39"/>
      <c r="I175" s="143"/>
      <c r="J175" s="39"/>
      <c r="K175" s="39"/>
      <c r="L175" s="43"/>
      <c r="M175" s="274"/>
      <c r="N175" s="275"/>
      <c r="O175" s="90"/>
      <c r="P175" s="90"/>
      <c r="Q175" s="90"/>
      <c r="R175" s="90"/>
      <c r="S175" s="90"/>
      <c r="T175" s="91"/>
      <c r="U175" s="37"/>
      <c r="V175" s="37"/>
      <c r="W175" s="37"/>
      <c r="X175" s="37"/>
      <c r="Y175" s="37"/>
      <c r="Z175" s="37"/>
      <c r="AA175" s="37"/>
      <c r="AB175" s="37"/>
      <c r="AC175" s="37"/>
      <c r="AD175" s="37"/>
      <c r="AE175" s="37"/>
      <c r="AT175" s="16" t="s">
        <v>181</v>
      </c>
      <c r="AU175" s="16" t="s">
        <v>83</v>
      </c>
    </row>
    <row r="176" s="13" customFormat="1">
      <c r="A176" s="13"/>
      <c r="B176" s="247"/>
      <c r="C176" s="248"/>
      <c r="D176" s="249" t="s">
        <v>133</v>
      </c>
      <c r="E176" s="250" t="s">
        <v>1</v>
      </c>
      <c r="F176" s="251" t="s">
        <v>764</v>
      </c>
      <c r="G176" s="248"/>
      <c r="H176" s="252">
        <v>7.2000000000000002</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133</v>
      </c>
      <c r="AU176" s="258" t="s">
        <v>83</v>
      </c>
      <c r="AV176" s="13" t="s">
        <v>83</v>
      </c>
      <c r="AW176" s="13" t="s">
        <v>30</v>
      </c>
      <c r="AX176" s="13" t="s">
        <v>81</v>
      </c>
      <c r="AY176" s="258" t="s">
        <v>124</v>
      </c>
    </row>
    <row r="177" s="2" customFormat="1" ht="55.5" customHeight="1">
      <c r="A177" s="37"/>
      <c r="B177" s="38"/>
      <c r="C177" s="234" t="s">
        <v>8</v>
      </c>
      <c r="D177" s="234" t="s">
        <v>127</v>
      </c>
      <c r="E177" s="235" t="s">
        <v>223</v>
      </c>
      <c r="F177" s="236" t="s">
        <v>224</v>
      </c>
      <c r="G177" s="237" t="s">
        <v>205</v>
      </c>
      <c r="H177" s="238">
        <v>828.54999999999995</v>
      </c>
      <c r="I177" s="239"/>
      <c r="J177" s="240">
        <f>ROUND(I177*H177,2)</f>
        <v>0</v>
      </c>
      <c r="K177" s="236" t="s">
        <v>131</v>
      </c>
      <c r="L177" s="43"/>
      <c r="M177" s="241" t="s">
        <v>1</v>
      </c>
      <c r="N177" s="242" t="s">
        <v>38</v>
      </c>
      <c r="O177" s="90"/>
      <c r="P177" s="243">
        <f>O177*H177</f>
        <v>0</v>
      </c>
      <c r="Q177" s="243">
        <v>0</v>
      </c>
      <c r="R177" s="243">
        <f>Q177*H177</f>
        <v>0</v>
      </c>
      <c r="S177" s="243">
        <v>0</v>
      </c>
      <c r="T177" s="244">
        <f>S177*H177</f>
        <v>0</v>
      </c>
      <c r="U177" s="37"/>
      <c r="V177" s="37"/>
      <c r="W177" s="37"/>
      <c r="X177" s="37"/>
      <c r="Y177" s="37"/>
      <c r="Z177" s="37"/>
      <c r="AA177" s="37"/>
      <c r="AB177" s="37"/>
      <c r="AC177" s="37"/>
      <c r="AD177" s="37"/>
      <c r="AE177" s="37"/>
      <c r="AR177" s="245" t="s">
        <v>132</v>
      </c>
      <c r="AT177" s="245" t="s">
        <v>127</v>
      </c>
      <c r="AU177" s="245" t="s">
        <v>83</v>
      </c>
      <c r="AY177" s="16" t="s">
        <v>124</v>
      </c>
      <c r="BE177" s="246">
        <f>IF(N177="základní",J177,0)</f>
        <v>0</v>
      </c>
      <c r="BF177" s="246">
        <f>IF(N177="snížená",J177,0)</f>
        <v>0</v>
      </c>
      <c r="BG177" s="246">
        <f>IF(N177="zákl. přenesená",J177,0)</f>
        <v>0</v>
      </c>
      <c r="BH177" s="246">
        <f>IF(N177="sníž. přenesená",J177,0)</f>
        <v>0</v>
      </c>
      <c r="BI177" s="246">
        <f>IF(N177="nulová",J177,0)</f>
        <v>0</v>
      </c>
      <c r="BJ177" s="16" t="s">
        <v>81</v>
      </c>
      <c r="BK177" s="246">
        <f>ROUND(I177*H177,2)</f>
        <v>0</v>
      </c>
      <c r="BL177" s="16" t="s">
        <v>132</v>
      </c>
      <c r="BM177" s="245" t="s">
        <v>765</v>
      </c>
    </row>
    <row r="178" s="2" customFormat="1">
      <c r="A178" s="37"/>
      <c r="B178" s="38"/>
      <c r="C178" s="39"/>
      <c r="D178" s="249" t="s">
        <v>181</v>
      </c>
      <c r="E178" s="39"/>
      <c r="F178" s="273" t="s">
        <v>226</v>
      </c>
      <c r="G178" s="39"/>
      <c r="H178" s="39"/>
      <c r="I178" s="143"/>
      <c r="J178" s="39"/>
      <c r="K178" s="39"/>
      <c r="L178" s="43"/>
      <c r="M178" s="274"/>
      <c r="N178" s="275"/>
      <c r="O178" s="90"/>
      <c r="P178" s="90"/>
      <c r="Q178" s="90"/>
      <c r="R178" s="90"/>
      <c r="S178" s="90"/>
      <c r="T178" s="91"/>
      <c r="U178" s="37"/>
      <c r="V178" s="37"/>
      <c r="W178" s="37"/>
      <c r="X178" s="37"/>
      <c r="Y178" s="37"/>
      <c r="Z178" s="37"/>
      <c r="AA178" s="37"/>
      <c r="AB178" s="37"/>
      <c r="AC178" s="37"/>
      <c r="AD178" s="37"/>
      <c r="AE178" s="37"/>
      <c r="AT178" s="16" t="s">
        <v>181</v>
      </c>
      <c r="AU178" s="16" t="s">
        <v>83</v>
      </c>
    </row>
    <row r="179" s="13" customFormat="1">
      <c r="A179" s="13"/>
      <c r="B179" s="247"/>
      <c r="C179" s="248"/>
      <c r="D179" s="249" t="s">
        <v>133</v>
      </c>
      <c r="E179" s="250" t="s">
        <v>1</v>
      </c>
      <c r="F179" s="251" t="s">
        <v>766</v>
      </c>
      <c r="G179" s="248"/>
      <c r="H179" s="252">
        <v>701.71000000000004</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133</v>
      </c>
      <c r="AU179" s="258" t="s">
        <v>83</v>
      </c>
      <c r="AV179" s="13" t="s">
        <v>83</v>
      </c>
      <c r="AW179" s="13" t="s">
        <v>30</v>
      </c>
      <c r="AX179" s="13" t="s">
        <v>73</v>
      </c>
      <c r="AY179" s="258" t="s">
        <v>124</v>
      </c>
    </row>
    <row r="180" s="13" customFormat="1">
      <c r="A180" s="13"/>
      <c r="B180" s="247"/>
      <c r="C180" s="248"/>
      <c r="D180" s="249" t="s">
        <v>133</v>
      </c>
      <c r="E180" s="250" t="s">
        <v>1</v>
      </c>
      <c r="F180" s="251" t="s">
        <v>767</v>
      </c>
      <c r="G180" s="248"/>
      <c r="H180" s="252">
        <v>132.24000000000001</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133</v>
      </c>
      <c r="AU180" s="258" t="s">
        <v>83</v>
      </c>
      <c r="AV180" s="13" t="s">
        <v>83</v>
      </c>
      <c r="AW180" s="13" t="s">
        <v>30</v>
      </c>
      <c r="AX180" s="13" t="s">
        <v>73</v>
      </c>
      <c r="AY180" s="258" t="s">
        <v>124</v>
      </c>
    </row>
    <row r="181" s="13" customFormat="1">
      <c r="A181" s="13"/>
      <c r="B181" s="247"/>
      <c r="C181" s="248"/>
      <c r="D181" s="249" t="s">
        <v>133</v>
      </c>
      <c r="E181" s="250" t="s">
        <v>1</v>
      </c>
      <c r="F181" s="251" t="s">
        <v>768</v>
      </c>
      <c r="G181" s="248"/>
      <c r="H181" s="252">
        <v>-5.4000000000000004</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133</v>
      </c>
      <c r="AU181" s="258" t="s">
        <v>83</v>
      </c>
      <c r="AV181" s="13" t="s">
        <v>83</v>
      </c>
      <c r="AW181" s="13" t="s">
        <v>30</v>
      </c>
      <c r="AX181" s="13" t="s">
        <v>73</v>
      </c>
      <c r="AY181" s="258" t="s">
        <v>124</v>
      </c>
    </row>
    <row r="182" s="14" customFormat="1">
      <c r="A182" s="14"/>
      <c r="B182" s="259"/>
      <c r="C182" s="260"/>
      <c r="D182" s="249" t="s">
        <v>133</v>
      </c>
      <c r="E182" s="261" t="s">
        <v>1</v>
      </c>
      <c r="F182" s="262" t="s">
        <v>135</v>
      </c>
      <c r="G182" s="260"/>
      <c r="H182" s="263">
        <v>828.55000000000007</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133</v>
      </c>
      <c r="AU182" s="269" t="s">
        <v>83</v>
      </c>
      <c r="AV182" s="14" t="s">
        <v>132</v>
      </c>
      <c r="AW182" s="14" t="s">
        <v>30</v>
      </c>
      <c r="AX182" s="14" t="s">
        <v>81</v>
      </c>
      <c r="AY182" s="269" t="s">
        <v>124</v>
      </c>
    </row>
    <row r="183" s="2" customFormat="1" ht="66.75" customHeight="1">
      <c r="A183" s="37"/>
      <c r="B183" s="38"/>
      <c r="C183" s="234" t="s">
        <v>262</v>
      </c>
      <c r="D183" s="234" t="s">
        <v>127</v>
      </c>
      <c r="E183" s="235" t="s">
        <v>230</v>
      </c>
      <c r="F183" s="236" t="s">
        <v>231</v>
      </c>
      <c r="G183" s="237" t="s">
        <v>205</v>
      </c>
      <c r="H183" s="238">
        <v>4142.75</v>
      </c>
      <c r="I183" s="239"/>
      <c r="J183" s="240">
        <f>ROUND(I183*H183,2)</f>
        <v>0</v>
      </c>
      <c r="K183" s="236" t="s">
        <v>131</v>
      </c>
      <c r="L183" s="43"/>
      <c r="M183" s="241" t="s">
        <v>1</v>
      </c>
      <c r="N183" s="242" t="s">
        <v>38</v>
      </c>
      <c r="O183" s="90"/>
      <c r="P183" s="243">
        <f>O183*H183</f>
        <v>0</v>
      </c>
      <c r="Q183" s="243">
        <v>0</v>
      </c>
      <c r="R183" s="243">
        <f>Q183*H183</f>
        <v>0</v>
      </c>
      <c r="S183" s="243">
        <v>0</v>
      </c>
      <c r="T183" s="244">
        <f>S183*H183</f>
        <v>0</v>
      </c>
      <c r="U183" s="37"/>
      <c r="V183" s="37"/>
      <c r="W183" s="37"/>
      <c r="X183" s="37"/>
      <c r="Y183" s="37"/>
      <c r="Z183" s="37"/>
      <c r="AA183" s="37"/>
      <c r="AB183" s="37"/>
      <c r="AC183" s="37"/>
      <c r="AD183" s="37"/>
      <c r="AE183" s="37"/>
      <c r="AR183" s="245" t="s">
        <v>132</v>
      </c>
      <c r="AT183" s="245" t="s">
        <v>127</v>
      </c>
      <c r="AU183" s="245" t="s">
        <v>83</v>
      </c>
      <c r="AY183" s="16" t="s">
        <v>124</v>
      </c>
      <c r="BE183" s="246">
        <f>IF(N183="základní",J183,0)</f>
        <v>0</v>
      </c>
      <c r="BF183" s="246">
        <f>IF(N183="snížená",J183,0)</f>
        <v>0</v>
      </c>
      <c r="BG183" s="246">
        <f>IF(N183="zákl. přenesená",J183,0)</f>
        <v>0</v>
      </c>
      <c r="BH183" s="246">
        <f>IF(N183="sníž. přenesená",J183,0)</f>
        <v>0</v>
      </c>
      <c r="BI183" s="246">
        <f>IF(N183="nulová",J183,0)</f>
        <v>0</v>
      </c>
      <c r="BJ183" s="16" t="s">
        <v>81</v>
      </c>
      <c r="BK183" s="246">
        <f>ROUND(I183*H183,2)</f>
        <v>0</v>
      </c>
      <c r="BL183" s="16" t="s">
        <v>132</v>
      </c>
      <c r="BM183" s="245" t="s">
        <v>769</v>
      </c>
    </row>
    <row r="184" s="2" customFormat="1">
      <c r="A184" s="37"/>
      <c r="B184" s="38"/>
      <c r="C184" s="39"/>
      <c r="D184" s="249" t="s">
        <v>181</v>
      </c>
      <c r="E184" s="39"/>
      <c r="F184" s="273" t="s">
        <v>226</v>
      </c>
      <c r="G184" s="39"/>
      <c r="H184" s="39"/>
      <c r="I184" s="143"/>
      <c r="J184" s="39"/>
      <c r="K184" s="39"/>
      <c r="L184" s="43"/>
      <c r="M184" s="274"/>
      <c r="N184" s="275"/>
      <c r="O184" s="90"/>
      <c r="P184" s="90"/>
      <c r="Q184" s="90"/>
      <c r="R184" s="90"/>
      <c r="S184" s="90"/>
      <c r="T184" s="91"/>
      <c r="U184" s="37"/>
      <c r="V184" s="37"/>
      <c r="W184" s="37"/>
      <c r="X184" s="37"/>
      <c r="Y184" s="37"/>
      <c r="Z184" s="37"/>
      <c r="AA184" s="37"/>
      <c r="AB184" s="37"/>
      <c r="AC184" s="37"/>
      <c r="AD184" s="37"/>
      <c r="AE184" s="37"/>
      <c r="AT184" s="16" t="s">
        <v>181</v>
      </c>
      <c r="AU184" s="16" t="s">
        <v>83</v>
      </c>
    </row>
    <row r="185" s="13" customFormat="1">
      <c r="A185" s="13"/>
      <c r="B185" s="247"/>
      <c r="C185" s="248"/>
      <c r="D185" s="249" t="s">
        <v>133</v>
      </c>
      <c r="E185" s="250" t="s">
        <v>1</v>
      </c>
      <c r="F185" s="251" t="s">
        <v>770</v>
      </c>
      <c r="G185" s="248"/>
      <c r="H185" s="252">
        <v>4142.75</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133</v>
      </c>
      <c r="AU185" s="258" t="s">
        <v>83</v>
      </c>
      <c r="AV185" s="13" t="s">
        <v>83</v>
      </c>
      <c r="AW185" s="13" t="s">
        <v>30</v>
      </c>
      <c r="AX185" s="13" t="s">
        <v>81</v>
      </c>
      <c r="AY185" s="258" t="s">
        <v>124</v>
      </c>
    </row>
    <row r="186" s="2" customFormat="1" ht="33" customHeight="1">
      <c r="A186" s="37"/>
      <c r="B186" s="38"/>
      <c r="C186" s="234" t="s">
        <v>267</v>
      </c>
      <c r="D186" s="234" t="s">
        <v>127</v>
      </c>
      <c r="E186" s="235" t="s">
        <v>247</v>
      </c>
      <c r="F186" s="236" t="s">
        <v>248</v>
      </c>
      <c r="G186" s="237" t="s">
        <v>205</v>
      </c>
      <c r="H186" s="238">
        <v>828.54999999999995</v>
      </c>
      <c r="I186" s="239"/>
      <c r="J186" s="240">
        <f>ROUND(I186*H186,2)</f>
        <v>0</v>
      </c>
      <c r="K186" s="236" t="s">
        <v>131</v>
      </c>
      <c r="L186" s="43"/>
      <c r="M186" s="241" t="s">
        <v>1</v>
      </c>
      <c r="N186" s="242" t="s">
        <v>38</v>
      </c>
      <c r="O186" s="90"/>
      <c r="P186" s="243">
        <f>O186*H186</f>
        <v>0</v>
      </c>
      <c r="Q186" s="243">
        <v>0</v>
      </c>
      <c r="R186" s="243">
        <f>Q186*H186</f>
        <v>0</v>
      </c>
      <c r="S186" s="243">
        <v>0</v>
      </c>
      <c r="T186" s="244">
        <f>S186*H186</f>
        <v>0</v>
      </c>
      <c r="U186" s="37"/>
      <c r="V186" s="37"/>
      <c r="W186" s="37"/>
      <c r="X186" s="37"/>
      <c r="Y186" s="37"/>
      <c r="Z186" s="37"/>
      <c r="AA186" s="37"/>
      <c r="AB186" s="37"/>
      <c r="AC186" s="37"/>
      <c r="AD186" s="37"/>
      <c r="AE186" s="37"/>
      <c r="AR186" s="245" t="s">
        <v>132</v>
      </c>
      <c r="AT186" s="245" t="s">
        <v>127</v>
      </c>
      <c r="AU186" s="245" t="s">
        <v>83</v>
      </c>
      <c r="AY186" s="16" t="s">
        <v>124</v>
      </c>
      <c r="BE186" s="246">
        <f>IF(N186="základní",J186,0)</f>
        <v>0</v>
      </c>
      <c r="BF186" s="246">
        <f>IF(N186="snížená",J186,0)</f>
        <v>0</v>
      </c>
      <c r="BG186" s="246">
        <f>IF(N186="zákl. přenesená",J186,0)</f>
        <v>0</v>
      </c>
      <c r="BH186" s="246">
        <f>IF(N186="sníž. přenesená",J186,0)</f>
        <v>0</v>
      </c>
      <c r="BI186" s="246">
        <f>IF(N186="nulová",J186,0)</f>
        <v>0</v>
      </c>
      <c r="BJ186" s="16" t="s">
        <v>81</v>
      </c>
      <c r="BK186" s="246">
        <f>ROUND(I186*H186,2)</f>
        <v>0</v>
      </c>
      <c r="BL186" s="16" t="s">
        <v>132</v>
      </c>
      <c r="BM186" s="245" t="s">
        <v>771</v>
      </c>
    </row>
    <row r="187" s="2" customFormat="1">
      <c r="A187" s="37"/>
      <c r="B187" s="38"/>
      <c r="C187" s="39"/>
      <c r="D187" s="249" t="s">
        <v>181</v>
      </c>
      <c r="E187" s="39"/>
      <c r="F187" s="273" t="s">
        <v>250</v>
      </c>
      <c r="G187" s="39"/>
      <c r="H187" s="39"/>
      <c r="I187" s="143"/>
      <c r="J187" s="39"/>
      <c r="K187" s="39"/>
      <c r="L187" s="43"/>
      <c r="M187" s="274"/>
      <c r="N187" s="275"/>
      <c r="O187" s="90"/>
      <c r="P187" s="90"/>
      <c r="Q187" s="90"/>
      <c r="R187" s="90"/>
      <c r="S187" s="90"/>
      <c r="T187" s="91"/>
      <c r="U187" s="37"/>
      <c r="V187" s="37"/>
      <c r="W187" s="37"/>
      <c r="X187" s="37"/>
      <c r="Y187" s="37"/>
      <c r="Z187" s="37"/>
      <c r="AA187" s="37"/>
      <c r="AB187" s="37"/>
      <c r="AC187" s="37"/>
      <c r="AD187" s="37"/>
      <c r="AE187" s="37"/>
      <c r="AT187" s="16" t="s">
        <v>181</v>
      </c>
      <c r="AU187" s="16" t="s">
        <v>83</v>
      </c>
    </row>
    <row r="188" s="2" customFormat="1" ht="33" customHeight="1">
      <c r="A188" s="37"/>
      <c r="B188" s="38"/>
      <c r="C188" s="234" t="s">
        <v>273</v>
      </c>
      <c r="D188" s="234" t="s">
        <v>127</v>
      </c>
      <c r="E188" s="235" t="s">
        <v>252</v>
      </c>
      <c r="F188" s="236" t="s">
        <v>253</v>
      </c>
      <c r="G188" s="237" t="s">
        <v>243</v>
      </c>
      <c r="H188" s="238">
        <v>1574.2449999999999</v>
      </c>
      <c r="I188" s="239"/>
      <c r="J188" s="240">
        <f>ROUND(I188*H188,2)</f>
        <v>0</v>
      </c>
      <c r="K188" s="236" t="s">
        <v>131</v>
      </c>
      <c r="L188" s="43"/>
      <c r="M188" s="241" t="s">
        <v>1</v>
      </c>
      <c r="N188" s="242" t="s">
        <v>38</v>
      </c>
      <c r="O188" s="90"/>
      <c r="P188" s="243">
        <f>O188*H188</f>
        <v>0</v>
      </c>
      <c r="Q188" s="243">
        <v>0</v>
      </c>
      <c r="R188" s="243">
        <f>Q188*H188</f>
        <v>0</v>
      </c>
      <c r="S188" s="243">
        <v>0</v>
      </c>
      <c r="T188" s="244">
        <f>S188*H188</f>
        <v>0</v>
      </c>
      <c r="U188" s="37"/>
      <c r="V188" s="37"/>
      <c r="W188" s="37"/>
      <c r="X188" s="37"/>
      <c r="Y188" s="37"/>
      <c r="Z188" s="37"/>
      <c r="AA188" s="37"/>
      <c r="AB188" s="37"/>
      <c r="AC188" s="37"/>
      <c r="AD188" s="37"/>
      <c r="AE188" s="37"/>
      <c r="AR188" s="245" t="s">
        <v>132</v>
      </c>
      <c r="AT188" s="245" t="s">
        <v>127</v>
      </c>
      <c r="AU188" s="245" t="s">
        <v>83</v>
      </c>
      <c r="AY188" s="16" t="s">
        <v>124</v>
      </c>
      <c r="BE188" s="246">
        <f>IF(N188="základní",J188,0)</f>
        <v>0</v>
      </c>
      <c r="BF188" s="246">
        <f>IF(N188="snížená",J188,0)</f>
        <v>0</v>
      </c>
      <c r="BG188" s="246">
        <f>IF(N188="zákl. přenesená",J188,0)</f>
        <v>0</v>
      </c>
      <c r="BH188" s="246">
        <f>IF(N188="sníž. přenesená",J188,0)</f>
        <v>0</v>
      </c>
      <c r="BI188" s="246">
        <f>IF(N188="nulová",J188,0)</f>
        <v>0</v>
      </c>
      <c r="BJ188" s="16" t="s">
        <v>81</v>
      </c>
      <c r="BK188" s="246">
        <f>ROUND(I188*H188,2)</f>
        <v>0</v>
      </c>
      <c r="BL188" s="16" t="s">
        <v>132</v>
      </c>
      <c r="BM188" s="245" t="s">
        <v>772</v>
      </c>
    </row>
    <row r="189" s="2" customFormat="1">
      <c r="A189" s="37"/>
      <c r="B189" s="38"/>
      <c r="C189" s="39"/>
      <c r="D189" s="249" t="s">
        <v>181</v>
      </c>
      <c r="E189" s="39"/>
      <c r="F189" s="273" t="s">
        <v>255</v>
      </c>
      <c r="G189" s="39"/>
      <c r="H189" s="39"/>
      <c r="I189" s="143"/>
      <c r="J189" s="39"/>
      <c r="K189" s="39"/>
      <c r="L189" s="43"/>
      <c r="M189" s="274"/>
      <c r="N189" s="275"/>
      <c r="O189" s="90"/>
      <c r="P189" s="90"/>
      <c r="Q189" s="90"/>
      <c r="R189" s="90"/>
      <c r="S189" s="90"/>
      <c r="T189" s="91"/>
      <c r="U189" s="37"/>
      <c r="V189" s="37"/>
      <c r="W189" s="37"/>
      <c r="X189" s="37"/>
      <c r="Y189" s="37"/>
      <c r="Z189" s="37"/>
      <c r="AA189" s="37"/>
      <c r="AB189" s="37"/>
      <c r="AC189" s="37"/>
      <c r="AD189" s="37"/>
      <c r="AE189" s="37"/>
      <c r="AT189" s="16" t="s">
        <v>181</v>
      </c>
      <c r="AU189" s="16" t="s">
        <v>83</v>
      </c>
    </row>
    <row r="190" s="13" customFormat="1">
      <c r="A190" s="13"/>
      <c r="B190" s="247"/>
      <c r="C190" s="248"/>
      <c r="D190" s="249" t="s">
        <v>133</v>
      </c>
      <c r="E190" s="250" t="s">
        <v>1</v>
      </c>
      <c r="F190" s="251" t="s">
        <v>773</v>
      </c>
      <c r="G190" s="248"/>
      <c r="H190" s="252">
        <v>1574.2449999999999</v>
      </c>
      <c r="I190" s="253"/>
      <c r="J190" s="248"/>
      <c r="K190" s="248"/>
      <c r="L190" s="254"/>
      <c r="M190" s="255"/>
      <c r="N190" s="256"/>
      <c r="O190" s="256"/>
      <c r="P190" s="256"/>
      <c r="Q190" s="256"/>
      <c r="R190" s="256"/>
      <c r="S190" s="256"/>
      <c r="T190" s="257"/>
      <c r="U190" s="13"/>
      <c r="V190" s="13"/>
      <c r="W190" s="13"/>
      <c r="X190" s="13"/>
      <c r="Y190" s="13"/>
      <c r="Z190" s="13"/>
      <c r="AA190" s="13"/>
      <c r="AB190" s="13"/>
      <c r="AC190" s="13"/>
      <c r="AD190" s="13"/>
      <c r="AE190" s="13"/>
      <c r="AT190" s="258" t="s">
        <v>133</v>
      </c>
      <c r="AU190" s="258" t="s">
        <v>83</v>
      </c>
      <c r="AV190" s="13" t="s">
        <v>83</v>
      </c>
      <c r="AW190" s="13" t="s">
        <v>30</v>
      </c>
      <c r="AX190" s="13" t="s">
        <v>81</v>
      </c>
      <c r="AY190" s="258" t="s">
        <v>124</v>
      </c>
    </row>
    <row r="191" s="2" customFormat="1" ht="33" customHeight="1">
      <c r="A191" s="37"/>
      <c r="B191" s="38"/>
      <c r="C191" s="234" t="s">
        <v>279</v>
      </c>
      <c r="D191" s="234" t="s">
        <v>127</v>
      </c>
      <c r="E191" s="235" t="s">
        <v>537</v>
      </c>
      <c r="F191" s="236" t="s">
        <v>258</v>
      </c>
      <c r="G191" s="237" t="s">
        <v>205</v>
      </c>
      <c r="H191" s="238">
        <v>5.4000000000000004</v>
      </c>
      <c r="I191" s="239"/>
      <c r="J191" s="240">
        <f>ROUND(I191*H191,2)</f>
        <v>0</v>
      </c>
      <c r="K191" s="236" t="s">
        <v>131</v>
      </c>
      <c r="L191" s="43"/>
      <c r="M191" s="241" t="s">
        <v>1</v>
      </c>
      <c r="N191" s="242" t="s">
        <v>38</v>
      </c>
      <c r="O191" s="90"/>
      <c r="P191" s="243">
        <f>O191*H191</f>
        <v>0</v>
      </c>
      <c r="Q191" s="243">
        <v>0</v>
      </c>
      <c r="R191" s="243">
        <f>Q191*H191</f>
        <v>0</v>
      </c>
      <c r="S191" s="243">
        <v>0</v>
      </c>
      <c r="T191" s="244">
        <f>S191*H191</f>
        <v>0</v>
      </c>
      <c r="U191" s="37"/>
      <c r="V191" s="37"/>
      <c r="W191" s="37"/>
      <c r="X191" s="37"/>
      <c r="Y191" s="37"/>
      <c r="Z191" s="37"/>
      <c r="AA191" s="37"/>
      <c r="AB191" s="37"/>
      <c r="AC191" s="37"/>
      <c r="AD191" s="37"/>
      <c r="AE191" s="37"/>
      <c r="AR191" s="245" t="s">
        <v>132</v>
      </c>
      <c r="AT191" s="245" t="s">
        <v>127</v>
      </c>
      <c r="AU191" s="245" t="s">
        <v>83</v>
      </c>
      <c r="AY191" s="16" t="s">
        <v>124</v>
      </c>
      <c r="BE191" s="246">
        <f>IF(N191="základní",J191,0)</f>
        <v>0</v>
      </c>
      <c r="BF191" s="246">
        <f>IF(N191="snížená",J191,0)</f>
        <v>0</v>
      </c>
      <c r="BG191" s="246">
        <f>IF(N191="zákl. přenesená",J191,0)</f>
        <v>0</v>
      </c>
      <c r="BH191" s="246">
        <f>IF(N191="sníž. přenesená",J191,0)</f>
        <v>0</v>
      </c>
      <c r="BI191" s="246">
        <f>IF(N191="nulová",J191,0)</f>
        <v>0</v>
      </c>
      <c r="BJ191" s="16" t="s">
        <v>81</v>
      </c>
      <c r="BK191" s="246">
        <f>ROUND(I191*H191,2)</f>
        <v>0</v>
      </c>
      <c r="BL191" s="16" t="s">
        <v>132</v>
      </c>
      <c r="BM191" s="245" t="s">
        <v>774</v>
      </c>
    </row>
    <row r="192" s="2" customFormat="1">
      <c r="A192" s="37"/>
      <c r="B192" s="38"/>
      <c r="C192" s="39"/>
      <c r="D192" s="249" t="s">
        <v>181</v>
      </c>
      <c r="E192" s="39"/>
      <c r="F192" s="273" t="s">
        <v>260</v>
      </c>
      <c r="G192" s="39"/>
      <c r="H192" s="39"/>
      <c r="I192" s="143"/>
      <c r="J192" s="39"/>
      <c r="K192" s="39"/>
      <c r="L192" s="43"/>
      <c r="M192" s="274"/>
      <c r="N192" s="275"/>
      <c r="O192" s="90"/>
      <c r="P192" s="90"/>
      <c r="Q192" s="90"/>
      <c r="R192" s="90"/>
      <c r="S192" s="90"/>
      <c r="T192" s="91"/>
      <c r="U192" s="37"/>
      <c r="V192" s="37"/>
      <c r="W192" s="37"/>
      <c r="X192" s="37"/>
      <c r="Y192" s="37"/>
      <c r="Z192" s="37"/>
      <c r="AA192" s="37"/>
      <c r="AB192" s="37"/>
      <c r="AC192" s="37"/>
      <c r="AD192" s="37"/>
      <c r="AE192" s="37"/>
      <c r="AT192" s="16" t="s">
        <v>181</v>
      </c>
      <c r="AU192" s="16" t="s">
        <v>83</v>
      </c>
    </row>
    <row r="193" s="13" customFormat="1">
      <c r="A193" s="13"/>
      <c r="B193" s="247"/>
      <c r="C193" s="248"/>
      <c r="D193" s="249" t="s">
        <v>133</v>
      </c>
      <c r="E193" s="250" t="s">
        <v>1</v>
      </c>
      <c r="F193" s="251" t="s">
        <v>775</v>
      </c>
      <c r="G193" s="248"/>
      <c r="H193" s="252">
        <v>5.4000000000000004</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133</v>
      </c>
      <c r="AU193" s="258" t="s">
        <v>83</v>
      </c>
      <c r="AV193" s="13" t="s">
        <v>83</v>
      </c>
      <c r="AW193" s="13" t="s">
        <v>30</v>
      </c>
      <c r="AX193" s="13" t="s">
        <v>81</v>
      </c>
      <c r="AY193" s="258" t="s">
        <v>124</v>
      </c>
    </row>
    <row r="194" s="2" customFormat="1" ht="21.75" customHeight="1">
      <c r="A194" s="37"/>
      <c r="B194" s="38"/>
      <c r="C194" s="234" t="s">
        <v>285</v>
      </c>
      <c r="D194" s="234" t="s">
        <v>127</v>
      </c>
      <c r="E194" s="235" t="s">
        <v>263</v>
      </c>
      <c r="F194" s="236" t="s">
        <v>264</v>
      </c>
      <c r="G194" s="237" t="s">
        <v>189</v>
      </c>
      <c r="H194" s="238">
        <v>1086</v>
      </c>
      <c r="I194" s="239"/>
      <c r="J194" s="240">
        <f>ROUND(I194*H194,2)</f>
        <v>0</v>
      </c>
      <c r="K194" s="236" t="s">
        <v>131</v>
      </c>
      <c r="L194" s="43"/>
      <c r="M194" s="241" t="s">
        <v>1</v>
      </c>
      <c r="N194" s="242" t="s">
        <v>38</v>
      </c>
      <c r="O194" s="90"/>
      <c r="P194" s="243">
        <f>O194*H194</f>
        <v>0</v>
      </c>
      <c r="Q194" s="243">
        <v>0</v>
      </c>
      <c r="R194" s="243">
        <f>Q194*H194</f>
        <v>0</v>
      </c>
      <c r="S194" s="243">
        <v>0</v>
      </c>
      <c r="T194" s="244">
        <f>S194*H194</f>
        <v>0</v>
      </c>
      <c r="U194" s="37"/>
      <c r="V194" s="37"/>
      <c r="W194" s="37"/>
      <c r="X194" s="37"/>
      <c r="Y194" s="37"/>
      <c r="Z194" s="37"/>
      <c r="AA194" s="37"/>
      <c r="AB194" s="37"/>
      <c r="AC194" s="37"/>
      <c r="AD194" s="37"/>
      <c r="AE194" s="37"/>
      <c r="AR194" s="245" t="s">
        <v>132</v>
      </c>
      <c r="AT194" s="245" t="s">
        <v>127</v>
      </c>
      <c r="AU194" s="245" t="s">
        <v>83</v>
      </c>
      <c r="AY194" s="16" t="s">
        <v>124</v>
      </c>
      <c r="BE194" s="246">
        <f>IF(N194="základní",J194,0)</f>
        <v>0</v>
      </c>
      <c r="BF194" s="246">
        <f>IF(N194="snížená",J194,0)</f>
        <v>0</v>
      </c>
      <c r="BG194" s="246">
        <f>IF(N194="zákl. přenesená",J194,0)</f>
        <v>0</v>
      </c>
      <c r="BH194" s="246">
        <f>IF(N194="sníž. přenesená",J194,0)</f>
        <v>0</v>
      </c>
      <c r="BI194" s="246">
        <f>IF(N194="nulová",J194,0)</f>
        <v>0</v>
      </c>
      <c r="BJ194" s="16" t="s">
        <v>81</v>
      </c>
      <c r="BK194" s="246">
        <f>ROUND(I194*H194,2)</f>
        <v>0</v>
      </c>
      <c r="BL194" s="16" t="s">
        <v>132</v>
      </c>
      <c r="BM194" s="245" t="s">
        <v>776</v>
      </c>
    </row>
    <row r="195" s="2" customFormat="1">
      <c r="A195" s="37"/>
      <c r="B195" s="38"/>
      <c r="C195" s="39"/>
      <c r="D195" s="249" t="s">
        <v>181</v>
      </c>
      <c r="E195" s="39"/>
      <c r="F195" s="273" t="s">
        <v>266</v>
      </c>
      <c r="G195" s="39"/>
      <c r="H195" s="39"/>
      <c r="I195" s="143"/>
      <c r="J195" s="39"/>
      <c r="K195" s="39"/>
      <c r="L195" s="43"/>
      <c r="M195" s="274"/>
      <c r="N195" s="275"/>
      <c r="O195" s="90"/>
      <c r="P195" s="90"/>
      <c r="Q195" s="90"/>
      <c r="R195" s="90"/>
      <c r="S195" s="90"/>
      <c r="T195" s="91"/>
      <c r="U195" s="37"/>
      <c r="V195" s="37"/>
      <c r="W195" s="37"/>
      <c r="X195" s="37"/>
      <c r="Y195" s="37"/>
      <c r="Z195" s="37"/>
      <c r="AA195" s="37"/>
      <c r="AB195" s="37"/>
      <c r="AC195" s="37"/>
      <c r="AD195" s="37"/>
      <c r="AE195" s="37"/>
      <c r="AT195" s="16" t="s">
        <v>181</v>
      </c>
      <c r="AU195" s="16" t="s">
        <v>83</v>
      </c>
    </row>
    <row r="196" s="13" customFormat="1">
      <c r="A196" s="13"/>
      <c r="B196" s="247"/>
      <c r="C196" s="248"/>
      <c r="D196" s="249" t="s">
        <v>133</v>
      </c>
      <c r="E196" s="250" t="s">
        <v>1</v>
      </c>
      <c r="F196" s="251" t="s">
        <v>777</v>
      </c>
      <c r="G196" s="248"/>
      <c r="H196" s="252">
        <v>1086</v>
      </c>
      <c r="I196" s="253"/>
      <c r="J196" s="248"/>
      <c r="K196" s="248"/>
      <c r="L196" s="254"/>
      <c r="M196" s="255"/>
      <c r="N196" s="256"/>
      <c r="O196" s="256"/>
      <c r="P196" s="256"/>
      <c r="Q196" s="256"/>
      <c r="R196" s="256"/>
      <c r="S196" s="256"/>
      <c r="T196" s="257"/>
      <c r="U196" s="13"/>
      <c r="V196" s="13"/>
      <c r="W196" s="13"/>
      <c r="X196" s="13"/>
      <c r="Y196" s="13"/>
      <c r="Z196" s="13"/>
      <c r="AA196" s="13"/>
      <c r="AB196" s="13"/>
      <c r="AC196" s="13"/>
      <c r="AD196" s="13"/>
      <c r="AE196" s="13"/>
      <c r="AT196" s="258" t="s">
        <v>133</v>
      </c>
      <c r="AU196" s="258" t="s">
        <v>83</v>
      </c>
      <c r="AV196" s="13" t="s">
        <v>83</v>
      </c>
      <c r="AW196" s="13" t="s">
        <v>30</v>
      </c>
      <c r="AX196" s="13" t="s">
        <v>81</v>
      </c>
      <c r="AY196" s="258" t="s">
        <v>124</v>
      </c>
    </row>
    <row r="197" s="2" customFormat="1" ht="21.75" customHeight="1">
      <c r="A197" s="37"/>
      <c r="B197" s="38"/>
      <c r="C197" s="234" t="s">
        <v>7</v>
      </c>
      <c r="D197" s="234" t="s">
        <v>127</v>
      </c>
      <c r="E197" s="235" t="s">
        <v>268</v>
      </c>
      <c r="F197" s="236" t="s">
        <v>269</v>
      </c>
      <c r="G197" s="237" t="s">
        <v>189</v>
      </c>
      <c r="H197" s="238">
        <v>3947.9000000000001</v>
      </c>
      <c r="I197" s="239"/>
      <c r="J197" s="240">
        <f>ROUND(I197*H197,2)</f>
        <v>0</v>
      </c>
      <c r="K197" s="236" t="s">
        <v>131</v>
      </c>
      <c r="L197" s="43"/>
      <c r="M197" s="241" t="s">
        <v>1</v>
      </c>
      <c r="N197" s="242" t="s">
        <v>38</v>
      </c>
      <c r="O197" s="90"/>
      <c r="P197" s="243">
        <f>O197*H197</f>
        <v>0</v>
      </c>
      <c r="Q197" s="243">
        <v>0</v>
      </c>
      <c r="R197" s="243">
        <f>Q197*H197</f>
        <v>0</v>
      </c>
      <c r="S197" s="243">
        <v>0</v>
      </c>
      <c r="T197" s="244">
        <f>S197*H197</f>
        <v>0</v>
      </c>
      <c r="U197" s="37"/>
      <c r="V197" s="37"/>
      <c r="W197" s="37"/>
      <c r="X197" s="37"/>
      <c r="Y197" s="37"/>
      <c r="Z197" s="37"/>
      <c r="AA197" s="37"/>
      <c r="AB197" s="37"/>
      <c r="AC197" s="37"/>
      <c r="AD197" s="37"/>
      <c r="AE197" s="37"/>
      <c r="AR197" s="245" t="s">
        <v>132</v>
      </c>
      <c r="AT197" s="245" t="s">
        <v>127</v>
      </c>
      <c r="AU197" s="245" t="s">
        <v>83</v>
      </c>
      <c r="AY197" s="16" t="s">
        <v>124</v>
      </c>
      <c r="BE197" s="246">
        <f>IF(N197="základní",J197,0)</f>
        <v>0</v>
      </c>
      <c r="BF197" s="246">
        <f>IF(N197="snížená",J197,0)</f>
        <v>0</v>
      </c>
      <c r="BG197" s="246">
        <f>IF(N197="zákl. přenesená",J197,0)</f>
        <v>0</v>
      </c>
      <c r="BH197" s="246">
        <f>IF(N197="sníž. přenesená",J197,0)</f>
        <v>0</v>
      </c>
      <c r="BI197" s="246">
        <f>IF(N197="nulová",J197,0)</f>
        <v>0</v>
      </c>
      <c r="BJ197" s="16" t="s">
        <v>81</v>
      </c>
      <c r="BK197" s="246">
        <f>ROUND(I197*H197,2)</f>
        <v>0</v>
      </c>
      <c r="BL197" s="16" t="s">
        <v>132</v>
      </c>
      <c r="BM197" s="245" t="s">
        <v>778</v>
      </c>
    </row>
    <row r="198" s="2" customFormat="1">
      <c r="A198" s="37"/>
      <c r="B198" s="38"/>
      <c r="C198" s="39"/>
      <c r="D198" s="249" t="s">
        <v>181</v>
      </c>
      <c r="E198" s="39"/>
      <c r="F198" s="273" t="s">
        <v>266</v>
      </c>
      <c r="G198" s="39"/>
      <c r="H198" s="39"/>
      <c r="I198" s="143"/>
      <c r="J198" s="39"/>
      <c r="K198" s="39"/>
      <c r="L198" s="43"/>
      <c r="M198" s="274"/>
      <c r="N198" s="275"/>
      <c r="O198" s="90"/>
      <c r="P198" s="90"/>
      <c r="Q198" s="90"/>
      <c r="R198" s="90"/>
      <c r="S198" s="90"/>
      <c r="T198" s="91"/>
      <c r="U198" s="37"/>
      <c r="V198" s="37"/>
      <c r="W198" s="37"/>
      <c r="X198" s="37"/>
      <c r="Y198" s="37"/>
      <c r="Z198" s="37"/>
      <c r="AA198" s="37"/>
      <c r="AB198" s="37"/>
      <c r="AC198" s="37"/>
      <c r="AD198" s="37"/>
      <c r="AE198" s="37"/>
      <c r="AT198" s="16" t="s">
        <v>181</v>
      </c>
      <c r="AU198" s="16" t="s">
        <v>83</v>
      </c>
    </row>
    <row r="199" s="13" customFormat="1">
      <c r="A199" s="13"/>
      <c r="B199" s="247"/>
      <c r="C199" s="248"/>
      <c r="D199" s="249" t="s">
        <v>133</v>
      </c>
      <c r="E199" s="250" t="s">
        <v>1</v>
      </c>
      <c r="F199" s="251" t="s">
        <v>779</v>
      </c>
      <c r="G199" s="248"/>
      <c r="H199" s="252">
        <v>92</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133</v>
      </c>
      <c r="AU199" s="258" t="s">
        <v>83</v>
      </c>
      <c r="AV199" s="13" t="s">
        <v>83</v>
      </c>
      <c r="AW199" s="13" t="s">
        <v>30</v>
      </c>
      <c r="AX199" s="13" t="s">
        <v>73</v>
      </c>
      <c r="AY199" s="258" t="s">
        <v>124</v>
      </c>
    </row>
    <row r="200" s="13" customFormat="1">
      <c r="A200" s="13"/>
      <c r="B200" s="247"/>
      <c r="C200" s="248"/>
      <c r="D200" s="249" t="s">
        <v>133</v>
      </c>
      <c r="E200" s="250" t="s">
        <v>1</v>
      </c>
      <c r="F200" s="251" t="s">
        <v>780</v>
      </c>
      <c r="G200" s="248"/>
      <c r="H200" s="252">
        <v>1416</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133</v>
      </c>
      <c r="AU200" s="258" t="s">
        <v>83</v>
      </c>
      <c r="AV200" s="13" t="s">
        <v>83</v>
      </c>
      <c r="AW200" s="13" t="s">
        <v>30</v>
      </c>
      <c r="AX200" s="13" t="s">
        <v>73</v>
      </c>
      <c r="AY200" s="258" t="s">
        <v>124</v>
      </c>
    </row>
    <row r="201" s="13" customFormat="1">
      <c r="A201" s="13"/>
      <c r="B201" s="247"/>
      <c r="C201" s="248"/>
      <c r="D201" s="249" t="s">
        <v>133</v>
      </c>
      <c r="E201" s="250" t="s">
        <v>1</v>
      </c>
      <c r="F201" s="251" t="s">
        <v>781</v>
      </c>
      <c r="G201" s="248"/>
      <c r="H201" s="252">
        <v>1971</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133</v>
      </c>
      <c r="AU201" s="258" t="s">
        <v>83</v>
      </c>
      <c r="AV201" s="13" t="s">
        <v>83</v>
      </c>
      <c r="AW201" s="13" t="s">
        <v>30</v>
      </c>
      <c r="AX201" s="13" t="s">
        <v>73</v>
      </c>
      <c r="AY201" s="258" t="s">
        <v>124</v>
      </c>
    </row>
    <row r="202" s="13" customFormat="1">
      <c r="A202" s="13"/>
      <c r="B202" s="247"/>
      <c r="C202" s="248"/>
      <c r="D202" s="249" t="s">
        <v>133</v>
      </c>
      <c r="E202" s="250" t="s">
        <v>1</v>
      </c>
      <c r="F202" s="251" t="s">
        <v>782</v>
      </c>
      <c r="G202" s="248"/>
      <c r="H202" s="252">
        <v>111.09999999999999</v>
      </c>
      <c r="I202" s="253"/>
      <c r="J202" s="248"/>
      <c r="K202" s="248"/>
      <c r="L202" s="254"/>
      <c r="M202" s="255"/>
      <c r="N202" s="256"/>
      <c r="O202" s="256"/>
      <c r="P202" s="256"/>
      <c r="Q202" s="256"/>
      <c r="R202" s="256"/>
      <c r="S202" s="256"/>
      <c r="T202" s="257"/>
      <c r="U202" s="13"/>
      <c r="V202" s="13"/>
      <c r="W202" s="13"/>
      <c r="X202" s="13"/>
      <c r="Y202" s="13"/>
      <c r="Z202" s="13"/>
      <c r="AA202" s="13"/>
      <c r="AB202" s="13"/>
      <c r="AC202" s="13"/>
      <c r="AD202" s="13"/>
      <c r="AE202" s="13"/>
      <c r="AT202" s="258" t="s">
        <v>133</v>
      </c>
      <c r="AU202" s="258" t="s">
        <v>83</v>
      </c>
      <c r="AV202" s="13" t="s">
        <v>83</v>
      </c>
      <c r="AW202" s="13" t="s">
        <v>30</v>
      </c>
      <c r="AX202" s="13" t="s">
        <v>73</v>
      </c>
      <c r="AY202" s="258" t="s">
        <v>124</v>
      </c>
    </row>
    <row r="203" s="13" customFormat="1">
      <c r="A203" s="13"/>
      <c r="B203" s="247"/>
      <c r="C203" s="248"/>
      <c r="D203" s="249" t="s">
        <v>133</v>
      </c>
      <c r="E203" s="250" t="s">
        <v>1</v>
      </c>
      <c r="F203" s="251" t="s">
        <v>783</v>
      </c>
      <c r="G203" s="248"/>
      <c r="H203" s="252">
        <v>7.2000000000000002</v>
      </c>
      <c r="I203" s="253"/>
      <c r="J203" s="248"/>
      <c r="K203" s="248"/>
      <c r="L203" s="254"/>
      <c r="M203" s="255"/>
      <c r="N203" s="256"/>
      <c r="O203" s="256"/>
      <c r="P203" s="256"/>
      <c r="Q203" s="256"/>
      <c r="R203" s="256"/>
      <c r="S203" s="256"/>
      <c r="T203" s="257"/>
      <c r="U203" s="13"/>
      <c r="V203" s="13"/>
      <c r="W203" s="13"/>
      <c r="X203" s="13"/>
      <c r="Y203" s="13"/>
      <c r="Z203" s="13"/>
      <c r="AA203" s="13"/>
      <c r="AB203" s="13"/>
      <c r="AC203" s="13"/>
      <c r="AD203" s="13"/>
      <c r="AE203" s="13"/>
      <c r="AT203" s="258" t="s">
        <v>133</v>
      </c>
      <c r="AU203" s="258" t="s">
        <v>83</v>
      </c>
      <c r="AV203" s="13" t="s">
        <v>83</v>
      </c>
      <c r="AW203" s="13" t="s">
        <v>30</v>
      </c>
      <c r="AX203" s="13" t="s">
        <v>73</v>
      </c>
      <c r="AY203" s="258" t="s">
        <v>124</v>
      </c>
    </row>
    <row r="204" s="13" customFormat="1">
      <c r="A204" s="13"/>
      <c r="B204" s="247"/>
      <c r="C204" s="248"/>
      <c r="D204" s="249" t="s">
        <v>133</v>
      </c>
      <c r="E204" s="250" t="s">
        <v>1</v>
      </c>
      <c r="F204" s="251" t="s">
        <v>784</v>
      </c>
      <c r="G204" s="248"/>
      <c r="H204" s="252">
        <v>350.60000000000002</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133</v>
      </c>
      <c r="AU204" s="258" t="s">
        <v>83</v>
      </c>
      <c r="AV204" s="13" t="s">
        <v>83</v>
      </c>
      <c r="AW204" s="13" t="s">
        <v>30</v>
      </c>
      <c r="AX204" s="13" t="s">
        <v>73</v>
      </c>
      <c r="AY204" s="258" t="s">
        <v>124</v>
      </c>
    </row>
    <row r="205" s="14" customFormat="1">
      <c r="A205" s="14"/>
      <c r="B205" s="259"/>
      <c r="C205" s="260"/>
      <c r="D205" s="249" t="s">
        <v>133</v>
      </c>
      <c r="E205" s="261" t="s">
        <v>1</v>
      </c>
      <c r="F205" s="262" t="s">
        <v>135</v>
      </c>
      <c r="G205" s="260"/>
      <c r="H205" s="263">
        <v>3947.8999999999996</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133</v>
      </c>
      <c r="AU205" s="269" t="s">
        <v>83</v>
      </c>
      <c r="AV205" s="14" t="s">
        <v>132</v>
      </c>
      <c r="AW205" s="14" t="s">
        <v>30</v>
      </c>
      <c r="AX205" s="14" t="s">
        <v>81</v>
      </c>
      <c r="AY205" s="269" t="s">
        <v>124</v>
      </c>
    </row>
    <row r="206" s="2" customFormat="1" ht="33" customHeight="1">
      <c r="A206" s="37"/>
      <c r="B206" s="38"/>
      <c r="C206" s="234" t="s">
        <v>297</v>
      </c>
      <c r="D206" s="234" t="s">
        <v>127</v>
      </c>
      <c r="E206" s="235" t="s">
        <v>274</v>
      </c>
      <c r="F206" s="236" t="s">
        <v>275</v>
      </c>
      <c r="G206" s="237" t="s">
        <v>189</v>
      </c>
      <c r="H206" s="238">
        <v>108.59999999999999</v>
      </c>
      <c r="I206" s="239"/>
      <c r="J206" s="240">
        <f>ROUND(I206*H206,2)</f>
        <v>0</v>
      </c>
      <c r="K206" s="236" t="s">
        <v>131</v>
      </c>
      <c r="L206" s="43"/>
      <c r="M206" s="241" t="s">
        <v>1</v>
      </c>
      <c r="N206" s="242" t="s">
        <v>38</v>
      </c>
      <c r="O206" s="90"/>
      <c r="P206" s="243">
        <f>O206*H206</f>
        <v>0</v>
      </c>
      <c r="Q206" s="243">
        <v>0</v>
      </c>
      <c r="R206" s="243">
        <f>Q206*H206</f>
        <v>0</v>
      </c>
      <c r="S206" s="243">
        <v>0</v>
      </c>
      <c r="T206" s="244">
        <f>S206*H206</f>
        <v>0</v>
      </c>
      <c r="U206" s="37"/>
      <c r="V206" s="37"/>
      <c r="W206" s="37"/>
      <c r="X206" s="37"/>
      <c r="Y206" s="37"/>
      <c r="Z206" s="37"/>
      <c r="AA206" s="37"/>
      <c r="AB206" s="37"/>
      <c r="AC206" s="37"/>
      <c r="AD206" s="37"/>
      <c r="AE206" s="37"/>
      <c r="AR206" s="245" t="s">
        <v>132</v>
      </c>
      <c r="AT206" s="245" t="s">
        <v>127</v>
      </c>
      <c r="AU206" s="245" t="s">
        <v>83</v>
      </c>
      <c r="AY206" s="16" t="s">
        <v>124</v>
      </c>
      <c r="BE206" s="246">
        <f>IF(N206="základní",J206,0)</f>
        <v>0</v>
      </c>
      <c r="BF206" s="246">
        <f>IF(N206="snížená",J206,0)</f>
        <v>0</v>
      </c>
      <c r="BG206" s="246">
        <f>IF(N206="zákl. přenesená",J206,0)</f>
        <v>0</v>
      </c>
      <c r="BH206" s="246">
        <f>IF(N206="sníž. přenesená",J206,0)</f>
        <v>0</v>
      </c>
      <c r="BI206" s="246">
        <f>IF(N206="nulová",J206,0)</f>
        <v>0</v>
      </c>
      <c r="BJ206" s="16" t="s">
        <v>81</v>
      </c>
      <c r="BK206" s="246">
        <f>ROUND(I206*H206,2)</f>
        <v>0</v>
      </c>
      <c r="BL206" s="16" t="s">
        <v>132</v>
      </c>
      <c r="BM206" s="245" t="s">
        <v>785</v>
      </c>
    </row>
    <row r="207" s="2" customFormat="1">
      <c r="A207" s="37"/>
      <c r="B207" s="38"/>
      <c r="C207" s="39"/>
      <c r="D207" s="249" t="s">
        <v>181</v>
      </c>
      <c r="E207" s="39"/>
      <c r="F207" s="273" t="s">
        <v>277</v>
      </c>
      <c r="G207" s="39"/>
      <c r="H207" s="39"/>
      <c r="I207" s="143"/>
      <c r="J207" s="39"/>
      <c r="K207" s="39"/>
      <c r="L207" s="43"/>
      <c r="M207" s="274"/>
      <c r="N207" s="275"/>
      <c r="O207" s="90"/>
      <c r="P207" s="90"/>
      <c r="Q207" s="90"/>
      <c r="R207" s="90"/>
      <c r="S207" s="90"/>
      <c r="T207" s="91"/>
      <c r="U207" s="37"/>
      <c r="V207" s="37"/>
      <c r="W207" s="37"/>
      <c r="X207" s="37"/>
      <c r="Y207" s="37"/>
      <c r="Z207" s="37"/>
      <c r="AA207" s="37"/>
      <c r="AB207" s="37"/>
      <c r="AC207" s="37"/>
      <c r="AD207" s="37"/>
      <c r="AE207" s="37"/>
      <c r="AT207" s="16" t="s">
        <v>181</v>
      </c>
      <c r="AU207" s="16" t="s">
        <v>83</v>
      </c>
    </row>
    <row r="208" s="13" customFormat="1">
      <c r="A208" s="13"/>
      <c r="B208" s="247"/>
      <c r="C208" s="248"/>
      <c r="D208" s="249" t="s">
        <v>133</v>
      </c>
      <c r="E208" s="250" t="s">
        <v>1</v>
      </c>
      <c r="F208" s="251" t="s">
        <v>786</v>
      </c>
      <c r="G208" s="248"/>
      <c r="H208" s="252">
        <v>108.59999999999999</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133</v>
      </c>
      <c r="AU208" s="258" t="s">
        <v>83</v>
      </c>
      <c r="AV208" s="13" t="s">
        <v>83</v>
      </c>
      <c r="AW208" s="13" t="s">
        <v>30</v>
      </c>
      <c r="AX208" s="13" t="s">
        <v>81</v>
      </c>
      <c r="AY208" s="258" t="s">
        <v>124</v>
      </c>
    </row>
    <row r="209" s="2" customFormat="1" ht="33" customHeight="1">
      <c r="A209" s="37"/>
      <c r="B209" s="38"/>
      <c r="C209" s="234" t="s">
        <v>301</v>
      </c>
      <c r="D209" s="234" t="s">
        <v>127</v>
      </c>
      <c r="E209" s="235" t="s">
        <v>280</v>
      </c>
      <c r="F209" s="236" t="s">
        <v>281</v>
      </c>
      <c r="G209" s="237" t="s">
        <v>189</v>
      </c>
      <c r="H209" s="238">
        <v>1086</v>
      </c>
      <c r="I209" s="239"/>
      <c r="J209" s="240">
        <f>ROUND(I209*H209,2)</f>
        <v>0</v>
      </c>
      <c r="K209" s="236" t="s">
        <v>131</v>
      </c>
      <c r="L209" s="43"/>
      <c r="M209" s="241" t="s">
        <v>1</v>
      </c>
      <c r="N209" s="242" t="s">
        <v>38</v>
      </c>
      <c r="O209" s="90"/>
      <c r="P209" s="243">
        <f>O209*H209</f>
        <v>0</v>
      </c>
      <c r="Q209" s="243">
        <v>0</v>
      </c>
      <c r="R209" s="243">
        <f>Q209*H209</f>
        <v>0</v>
      </c>
      <c r="S209" s="243">
        <v>0</v>
      </c>
      <c r="T209" s="244">
        <f>S209*H209</f>
        <v>0</v>
      </c>
      <c r="U209" s="37"/>
      <c r="V209" s="37"/>
      <c r="W209" s="37"/>
      <c r="X209" s="37"/>
      <c r="Y209" s="37"/>
      <c r="Z209" s="37"/>
      <c r="AA209" s="37"/>
      <c r="AB209" s="37"/>
      <c r="AC209" s="37"/>
      <c r="AD209" s="37"/>
      <c r="AE209" s="37"/>
      <c r="AR209" s="245" t="s">
        <v>132</v>
      </c>
      <c r="AT209" s="245" t="s">
        <v>127</v>
      </c>
      <c r="AU209" s="245" t="s">
        <v>83</v>
      </c>
      <c r="AY209" s="16" t="s">
        <v>124</v>
      </c>
      <c r="BE209" s="246">
        <f>IF(N209="základní",J209,0)</f>
        <v>0</v>
      </c>
      <c r="BF209" s="246">
        <f>IF(N209="snížená",J209,0)</f>
        <v>0</v>
      </c>
      <c r="BG209" s="246">
        <f>IF(N209="zákl. přenesená",J209,0)</f>
        <v>0</v>
      </c>
      <c r="BH209" s="246">
        <f>IF(N209="sníž. přenesená",J209,0)</f>
        <v>0</v>
      </c>
      <c r="BI209" s="246">
        <f>IF(N209="nulová",J209,0)</f>
        <v>0</v>
      </c>
      <c r="BJ209" s="16" t="s">
        <v>81</v>
      </c>
      <c r="BK209" s="246">
        <f>ROUND(I209*H209,2)</f>
        <v>0</v>
      </c>
      <c r="BL209" s="16" t="s">
        <v>132</v>
      </c>
      <c r="BM209" s="245" t="s">
        <v>787</v>
      </c>
    </row>
    <row r="210" s="2" customFormat="1">
      <c r="A210" s="37"/>
      <c r="B210" s="38"/>
      <c r="C210" s="39"/>
      <c r="D210" s="249" t="s">
        <v>181</v>
      </c>
      <c r="E210" s="39"/>
      <c r="F210" s="273" t="s">
        <v>283</v>
      </c>
      <c r="G210" s="39"/>
      <c r="H210" s="39"/>
      <c r="I210" s="143"/>
      <c r="J210" s="39"/>
      <c r="K210" s="39"/>
      <c r="L210" s="43"/>
      <c r="M210" s="274"/>
      <c r="N210" s="275"/>
      <c r="O210" s="90"/>
      <c r="P210" s="90"/>
      <c r="Q210" s="90"/>
      <c r="R210" s="90"/>
      <c r="S210" s="90"/>
      <c r="T210" s="91"/>
      <c r="U210" s="37"/>
      <c r="V210" s="37"/>
      <c r="W210" s="37"/>
      <c r="X210" s="37"/>
      <c r="Y210" s="37"/>
      <c r="Z210" s="37"/>
      <c r="AA210" s="37"/>
      <c r="AB210" s="37"/>
      <c r="AC210" s="37"/>
      <c r="AD210" s="37"/>
      <c r="AE210" s="37"/>
      <c r="AT210" s="16" t="s">
        <v>181</v>
      </c>
      <c r="AU210" s="16" t="s">
        <v>83</v>
      </c>
    </row>
    <row r="211" s="13" customFormat="1">
      <c r="A211" s="13"/>
      <c r="B211" s="247"/>
      <c r="C211" s="248"/>
      <c r="D211" s="249" t="s">
        <v>133</v>
      </c>
      <c r="E211" s="250" t="s">
        <v>1</v>
      </c>
      <c r="F211" s="251" t="s">
        <v>788</v>
      </c>
      <c r="G211" s="248"/>
      <c r="H211" s="252">
        <v>1086</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133</v>
      </c>
      <c r="AU211" s="258" t="s">
        <v>83</v>
      </c>
      <c r="AV211" s="13" t="s">
        <v>83</v>
      </c>
      <c r="AW211" s="13" t="s">
        <v>30</v>
      </c>
      <c r="AX211" s="13" t="s">
        <v>81</v>
      </c>
      <c r="AY211" s="258" t="s">
        <v>124</v>
      </c>
    </row>
    <row r="212" s="2" customFormat="1" ht="16.5" customHeight="1">
      <c r="A212" s="37"/>
      <c r="B212" s="38"/>
      <c r="C212" s="276" t="s">
        <v>164</v>
      </c>
      <c r="D212" s="276" t="s">
        <v>240</v>
      </c>
      <c r="E212" s="277" t="s">
        <v>286</v>
      </c>
      <c r="F212" s="278" t="s">
        <v>287</v>
      </c>
      <c r="G212" s="279" t="s">
        <v>288</v>
      </c>
      <c r="H212" s="280">
        <v>13.574999999999999</v>
      </c>
      <c r="I212" s="281"/>
      <c r="J212" s="282">
        <f>ROUND(I212*H212,2)</f>
        <v>0</v>
      </c>
      <c r="K212" s="278" t="s">
        <v>131</v>
      </c>
      <c r="L212" s="283"/>
      <c r="M212" s="284" t="s">
        <v>1</v>
      </c>
      <c r="N212" s="285" t="s">
        <v>38</v>
      </c>
      <c r="O212" s="90"/>
      <c r="P212" s="243">
        <f>O212*H212</f>
        <v>0</v>
      </c>
      <c r="Q212" s="243">
        <v>0.001</v>
      </c>
      <c r="R212" s="243">
        <f>Q212*H212</f>
        <v>0.013575</v>
      </c>
      <c r="S212" s="243">
        <v>0</v>
      </c>
      <c r="T212" s="244">
        <f>S212*H212</f>
        <v>0</v>
      </c>
      <c r="U212" s="37"/>
      <c r="V212" s="37"/>
      <c r="W212" s="37"/>
      <c r="X212" s="37"/>
      <c r="Y212" s="37"/>
      <c r="Z212" s="37"/>
      <c r="AA212" s="37"/>
      <c r="AB212" s="37"/>
      <c r="AC212" s="37"/>
      <c r="AD212" s="37"/>
      <c r="AE212" s="37"/>
      <c r="AR212" s="245" t="s">
        <v>151</v>
      </c>
      <c r="AT212" s="245" t="s">
        <v>240</v>
      </c>
      <c r="AU212" s="245" t="s">
        <v>83</v>
      </c>
      <c r="AY212" s="16" t="s">
        <v>124</v>
      </c>
      <c r="BE212" s="246">
        <f>IF(N212="základní",J212,0)</f>
        <v>0</v>
      </c>
      <c r="BF212" s="246">
        <f>IF(N212="snížená",J212,0)</f>
        <v>0</v>
      </c>
      <c r="BG212" s="246">
        <f>IF(N212="zákl. přenesená",J212,0)</f>
        <v>0</v>
      </c>
      <c r="BH212" s="246">
        <f>IF(N212="sníž. přenesená",J212,0)</f>
        <v>0</v>
      </c>
      <c r="BI212" s="246">
        <f>IF(N212="nulová",J212,0)</f>
        <v>0</v>
      </c>
      <c r="BJ212" s="16" t="s">
        <v>81</v>
      </c>
      <c r="BK212" s="246">
        <f>ROUND(I212*H212,2)</f>
        <v>0</v>
      </c>
      <c r="BL212" s="16" t="s">
        <v>132</v>
      </c>
      <c r="BM212" s="245" t="s">
        <v>789</v>
      </c>
    </row>
    <row r="213" s="13" customFormat="1">
      <c r="A213" s="13"/>
      <c r="B213" s="247"/>
      <c r="C213" s="248"/>
      <c r="D213" s="249" t="s">
        <v>133</v>
      </c>
      <c r="E213" s="250" t="s">
        <v>1</v>
      </c>
      <c r="F213" s="251" t="s">
        <v>790</v>
      </c>
      <c r="G213" s="248"/>
      <c r="H213" s="252">
        <v>13.574999999999999</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133</v>
      </c>
      <c r="AU213" s="258" t="s">
        <v>83</v>
      </c>
      <c r="AV213" s="13" t="s">
        <v>83</v>
      </c>
      <c r="AW213" s="13" t="s">
        <v>30</v>
      </c>
      <c r="AX213" s="13" t="s">
        <v>81</v>
      </c>
      <c r="AY213" s="258" t="s">
        <v>124</v>
      </c>
    </row>
    <row r="214" s="12" customFormat="1" ht="22.8" customHeight="1">
      <c r="A214" s="12"/>
      <c r="B214" s="218"/>
      <c r="C214" s="219"/>
      <c r="D214" s="220" t="s">
        <v>72</v>
      </c>
      <c r="E214" s="232" t="s">
        <v>149</v>
      </c>
      <c r="F214" s="232" t="s">
        <v>314</v>
      </c>
      <c r="G214" s="219"/>
      <c r="H214" s="219"/>
      <c r="I214" s="222"/>
      <c r="J214" s="233">
        <f>BK214</f>
        <v>0</v>
      </c>
      <c r="K214" s="219"/>
      <c r="L214" s="224"/>
      <c r="M214" s="225"/>
      <c r="N214" s="226"/>
      <c r="O214" s="226"/>
      <c r="P214" s="227">
        <f>SUM(P215:P247)</f>
        <v>0</v>
      </c>
      <c r="Q214" s="226"/>
      <c r="R214" s="227">
        <f>SUM(R215:R247)</f>
        <v>3237.5515160000004</v>
      </c>
      <c r="S214" s="226"/>
      <c r="T214" s="228">
        <f>SUM(T215:T247)</f>
        <v>0</v>
      </c>
      <c r="U214" s="12"/>
      <c r="V214" s="12"/>
      <c r="W214" s="12"/>
      <c r="X214" s="12"/>
      <c r="Y214" s="12"/>
      <c r="Z214" s="12"/>
      <c r="AA214" s="12"/>
      <c r="AB214" s="12"/>
      <c r="AC214" s="12"/>
      <c r="AD214" s="12"/>
      <c r="AE214" s="12"/>
      <c r="AR214" s="229" t="s">
        <v>81</v>
      </c>
      <c r="AT214" s="230" t="s">
        <v>72</v>
      </c>
      <c r="AU214" s="230" t="s">
        <v>81</v>
      </c>
      <c r="AY214" s="229" t="s">
        <v>124</v>
      </c>
      <c r="BK214" s="231">
        <f>SUM(BK215:BK247)</f>
        <v>0</v>
      </c>
    </row>
    <row r="215" s="2" customFormat="1" ht="21.75" customHeight="1">
      <c r="A215" s="37"/>
      <c r="B215" s="38"/>
      <c r="C215" s="234" t="s">
        <v>315</v>
      </c>
      <c r="D215" s="234" t="s">
        <v>127</v>
      </c>
      <c r="E215" s="235" t="s">
        <v>316</v>
      </c>
      <c r="F215" s="236" t="s">
        <v>317</v>
      </c>
      <c r="G215" s="237" t="s">
        <v>189</v>
      </c>
      <c r="H215" s="238">
        <v>2349.4000000000001</v>
      </c>
      <c r="I215" s="239"/>
      <c r="J215" s="240">
        <f>ROUND(I215*H215,2)</f>
        <v>0</v>
      </c>
      <c r="K215" s="236" t="s">
        <v>131</v>
      </c>
      <c r="L215" s="43"/>
      <c r="M215" s="241" t="s">
        <v>1</v>
      </c>
      <c r="N215" s="242" t="s">
        <v>38</v>
      </c>
      <c r="O215" s="90"/>
      <c r="P215" s="243">
        <f>O215*H215</f>
        <v>0</v>
      </c>
      <c r="Q215" s="243">
        <v>0.34499999999999997</v>
      </c>
      <c r="R215" s="243">
        <f>Q215*H215</f>
        <v>810.54300000000001</v>
      </c>
      <c r="S215" s="243">
        <v>0</v>
      </c>
      <c r="T215" s="244">
        <f>S215*H215</f>
        <v>0</v>
      </c>
      <c r="U215" s="37"/>
      <c r="V215" s="37"/>
      <c r="W215" s="37"/>
      <c r="X215" s="37"/>
      <c r="Y215" s="37"/>
      <c r="Z215" s="37"/>
      <c r="AA215" s="37"/>
      <c r="AB215" s="37"/>
      <c r="AC215" s="37"/>
      <c r="AD215" s="37"/>
      <c r="AE215" s="37"/>
      <c r="AR215" s="245" t="s">
        <v>132</v>
      </c>
      <c r="AT215" s="245" t="s">
        <v>127</v>
      </c>
      <c r="AU215" s="245" t="s">
        <v>83</v>
      </c>
      <c r="AY215" s="16" t="s">
        <v>124</v>
      </c>
      <c r="BE215" s="246">
        <f>IF(N215="základní",J215,0)</f>
        <v>0</v>
      </c>
      <c r="BF215" s="246">
        <f>IF(N215="snížená",J215,0)</f>
        <v>0</v>
      </c>
      <c r="BG215" s="246">
        <f>IF(N215="zákl. přenesená",J215,0)</f>
        <v>0</v>
      </c>
      <c r="BH215" s="246">
        <f>IF(N215="sníž. přenesená",J215,0)</f>
        <v>0</v>
      </c>
      <c r="BI215" s="246">
        <f>IF(N215="nulová",J215,0)</f>
        <v>0</v>
      </c>
      <c r="BJ215" s="16" t="s">
        <v>81</v>
      </c>
      <c r="BK215" s="246">
        <f>ROUND(I215*H215,2)</f>
        <v>0</v>
      </c>
      <c r="BL215" s="16" t="s">
        <v>132</v>
      </c>
      <c r="BM215" s="245" t="s">
        <v>791</v>
      </c>
    </row>
    <row r="216" s="13" customFormat="1">
      <c r="A216" s="13"/>
      <c r="B216" s="247"/>
      <c r="C216" s="248"/>
      <c r="D216" s="249" t="s">
        <v>133</v>
      </c>
      <c r="E216" s="250" t="s">
        <v>1</v>
      </c>
      <c r="F216" s="251" t="s">
        <v>779</v>
      </c>
      <c r="G216" s="248"/>
      <c r="H216" s="252">
        <v>92</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133</v>
      </c>
      <c r="AU216" s="258" t="s">
        <v>83</v>
      </c>
      <c r="AV216" s="13" t="s">
        <v>83</v>
      </c>
      <c r="AW216" s="13" t="s">
        <v>30</v>
      </c>
      <c r="AX216" s="13" t="s">
        <v>73</v>
      </c>
      <c r="AY216" s="258" t="s">
        <v>124</v>
      </c>
    </row>
    <row r="217" s="13" customFormat="1">
      <c r="A217" s="13"/>
      <c r="B217" s="247"/>
      <c r="C217" s="248"/>
      <c r="D217" s="249" t="s">
        <v>133</v>
      </c>
      <c r="E217" s="250" t="s">
        <v>1</v>
      </c>
      <c r="F217" s="251" t="s">
        <v>781</v>
      </c>
      <c r="G217" s="248"/>
      <c r="H217" s="252">
        <v>1971</v>
      </c>
      <c r="I217" s="253"/>
      <c r="J217" s="248"/>
      <c r="K217" s="248"/>
      <c r="L217" s="254"/>
      <c r="M217" s="255"/>
      <c r="N217" s="256"/>
      <c r="O217" s="256"/>
      <c r="P217" s="256"/>
      <c r="Q217" s="256"/>
      <c r="R217" s="256"/>
      <c r="S217" s="256"/>
      <c r="T217" s="257"/>
      <c r="U217" s="13"/>
      <c r="V217" s="13"/>
      <c r="W217" s="13"/>
      <c r="X217" s="13"/>
      <c r="Y217" s="13"/>
      <c r="Z217" s="13"/>
      <c r="AA217" s="13"/>
      <c r="AB217" s="13"/>
      <c r="AC217" s="13"/>
      <c r="AD217" s="13"/>
      <c r="AE217" s="13"/>
      <c r="AT217" s="258" t="s">
        <v>133</v>
      </c>
      <c r="AU217" s="258" t="s">
        <v>83</v>
      </c>
      <c r="AV217" s="13" t="s">
        <v>83</v>
      </c>
      <c r="AW217" s="13" t="s">
        <v>30</v>
      </c>
      <c r="AX217" s="13" t="s">
        <v>73</v>
      </c>
      <c r="AY217" s="258" t="s">
        <v>124</v>
      </c>
    </row>
    <row r="218" s="13" customFormat="1">
      <c r="A218" s="13"/>
      <c r="B218" s="247"/>
      <c r="C218" s="248"/>
      <c r="D218" s="249" t="s">
        <v>133</v>
      </c>
      <c r="E218" s="250" t="s">
        <v>1</v>
      </c>
      <c r="F218" s="251" t="s">
        <v>782</v>
      </c>
      <c r="G218" s="248"/>
      <c r="H218" s="252">
        <v>111.09999999999999</v>
      </c>
      <c r="I218" s="253"/>
      <c r="J218" s="248"/>
      <c r="K218" s="248"/>
      <c r="L218" s="254"/>
      <c r="M218" s="255"/>
      <c r="N218" s="256"/>
      <c r="O218" s="256"/>
      <c r="P218" s="256"/>
      <c r="Q218" s="256"/>
      <c r="R218" s="256"/>
      <c r="S218" s="256"/>
      <c r="T218" s="257"/>
      <c r="U218" s="13"/>
      <c r="V218" s="13"/>
      <c r="W218" s="13"/>
      <c r="X218" s="13"/>
      <c r="Y218" s="13"/>
      <c r="Z218" s="13"/>
      <c r="AA218" s="13"/>
      <c r="AB218" s="13"/>
      <c r="AC218" s="13"/>
      <c r="AD218" s="13"/>
      <c r="AE218" s="13"/>
      <c r="AT218" s="258" t="s">
        <v>133</v>
      </c>
      <c r="AU218" s="258" t="s">
        <v>83</v>
      </c>
      <c r="AV218" s="13" t="s">
        <v>83</v>
      </c>
      <c r="AW218" s="13" t="s">
        <v>30</v>
      </c>
      <c r="AX218" s="13" t="s">
        <v>73</v>
      </c>
      <c r="AY218" s="258" t="s">
        <v>124</v>
      </c>
    </row>
    <row r="219" s="13" customFormat="1">
      <c r="A219" s="13"/>
      <c r="B219" s="247"/>
      <c r="C219" s="248"/>
      <c r="D219" s="249" t="s">
        <v>133</v>
      </c>
      <c r="E219" s="250" t="s">
        <v>1</v>
      </c>
      <c r="F219" s="251" t="s">
        <v>792</v>
      </c>
      <c r="G219" s="248"/>
      <c r="H219" s="252">
        <v>175.30000000000001</v>
      </c>
      <c r="I219" s="253"/>
      <c r="J219" s="248"/>
      <c r="K219" s="248"/>
      <c r="L219" s="254"/>
      <c r="M219" s="255"/>
      <c r="N219" s="256"/>
      <c r="O219" s="256"/>
      <c r="P219" s="256"/>
      <c r="Q219" s="256"/>
      <c r="R219" s="256"/>
      <c r="S219" s="256"/>
      <c r="T219" s="257"/>
      <c r="U219" s="13"/>
      <c r="V219" s="13"/>
      <c r="W219" s="13"/>
      <c r="X219" s="13"/>
      <c r="Y219" s="13"/>
      <c r="Z219" s="13"/>
      <c r="AA219" s="13"/>
      <c r="AB219" s="13"/>
      <c r="AC219" s="13"/>
      <c r="AD219" s="13"/>
      <c r="AE219" s="13"/>
      <c r="AT219" s="258" t="s">
        <v>133</v>
      </c>
      <c r="AU219" s="258" t="s">
        <v>83</v>
      </c>
      <c r="AV219" s="13" t="s">
        <v>83</v>
      </c>
      <c r="AW219" s="13" t="s">
        <v>30</v>
      </c>
      <c r="AX219" s="13" t="s">
        <v>73</v>
      </c>
      <c r="AY219" s="258" t="s">
        <v>124</v>
      </c>
    </row>
    <row r="220" s="14" customFormat="1">
      <c r="A220" s="14"/>
      <c r="B220" s="259"/>
      <c r="C220" s="260"/>
      <c r="D220" s="249" t="s">
        <v>133</v>
      </c>
      <c r="E220" s="261" t="s">
        <v>1</v>
      </c>
      <c r="F220" s="262" t="s">
        <v>135</v>
      </c>
      <c r="G220" s="260"/>
      <c r="H220" s="263">
        <v>2349.4000000000001</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133</v>
      </c>
      <c r="AU220" s="269" t="s">
        <v>83</v>
      </c>
      <c r="AV220" s="14" t="s">
        <v>132</v>
      </c>
      <c r="AW220" s="14" t="s">
        <v>30</v>
      </c>
      <c r="AX220" s="14" t="s">
        <v>81</v>
      </c>
      <c r="AY220" s="269" t="s">
        <v>124</v>
      </c>
    </row>
    <row r="221" s="2" customFormat="1" ht="33" customHeight="1">
      <c r="A221" s="37"/>
      <c r="B221" s="38"/>
      <c r="C221" s="234" t="s">
        <v>319</v>
      </c>
      <c r="D221" s="234" t="s">
        <v>127</v>
      </c>
      <c r="E221" s="235" t="s">
        <v>552</v>
      </c>
      <c r="F221" s="236" t="s">
        <v>553</v>
      </c>
      <c r="G221" s="237" t="s">
        <v>189</v>
      </c>
      <c r="H221" s="238">
        <v>2174.0999999999999</v>
      </c>
      <c r="I221" s="239"/>
      <c r="J221" s="240">
        <f>ROUND(I221*H221,2)</f>
        <v>0</v>
      </c>
      <c r="K221" s="236" t="s">
        <v>131</v>
      </c>
      <c r="L221" s="43"/>
      <c r="M221" s="241" t="s">
        <v>1</v>
      </c>
      <c r="N221" s="242" t="s">
        <v>38</v>
      </c>
      <c r="O221" s="90"/>
      <c r="P221" s="243">
        <f>O221*H221</f>
        <v>0</v>
      </c>
      <c r="Q221" s="243">
        <v>0.37190000000000001</v>
      </c>
      <c r="R221" s="243">
        <f>Q221*H221</f>
        <v>808.54778999999996</v>
      </c>
      <c r="S221" s="243">
        <v>0</v>
      </c>
      <c r="T221" s="244">
        <f>S221*H221</f>
        <v>0</v>
      </c>
      <c r="U221" s="37"/>
      <c r="V221" s="37"/>
      <c r="W221" s="37"/>
      <c r="X221" s="37"/>
      <c r="Y221" s="37"/>
      <c r="Z221" s="37"/>
      <c r="AA221" s="37"/>
      <c r="AB221" s="37"/>
      <c r="AC221" s="37"/>
      <c r="AD221" s="37"/>
      <c r="AE221" s="37"/>
      <c r="AR221" s="245" t="s">
        <v>132</v>
      </c>
      <c r="AT221" s="245" t="s">
        <v>127</v>
      </c>
      <c r="AU221" s="245" t="s">
        <v>83</v>
      </c>
      <c r="AY221" s="16" t="s">
        <v>124</v>
      </c>
      <c r="BE221" s="246">
        <f>IF(N221="základní",J221,0)</f>
        <v>0</v>
      </c>
      <c r="BF221" s="246">
        <f>IF(N221="snížená",J221,0)</f>
        <v>0</v>
      </c>
      <c r="BG221" s="246">
        <f>IF(N221="zákl. přenesená",J221,0)</f>
        <v>0</v>
      </c>
      <c r="BH221" s="246">
        <f>IF(N221="sníž. přenesená",J221,0)</f>
        <v>0</v>
      </c>
      <c r="BI221" s="246">
        <f>IF(N221="nulová",J221,0)</f>
        <v>0</v>
      </c>
      <c r="BJ221" s="16" t="s">
        <v>81</v>
      </c>
      <c r="BK221" s="246">
        <f>ROUND(I221*H221,2)</f>
        <v>0</v>
      </c>
      <c r="BL221" s="16" t="s">
        <v>132</v>
      </c>
      <c r="BM221" s="245" t="s">
        <v>793</v>
      </c>
    </row>
    <row r="222" s="2" customFormat="1">
      <c r="A222" s="37"/>
      <c r="B222" s="38"/>
      <c r="C222" s="39"/>
      <c r="D222" s="249" t="s">
        <v>181</v>
      </c>
      <c r="E222" s="39"/>
      <c r="F222" s="273" t="s">
        <v>323</v>
      </c>
      <c r="G222" s="39"/>
      <c r="H222" s="39"/>
      <c r="I222" s="143"/>
      <c r="J222" s="39"/>
      <c r="K222" s="39"/>
      <c r="L222" s="43"/>
      <c r="M222" s="274"/>
      <c r="N222" s="275"/>
      <c r="O222" s="90"/>
      <c r="P222" s="90"/>
      <c r="Q222" s="90"/>
      <c r="R222" s="90"/>
      <c r="S222" s="90"/>
      <c r="T222" s="91"/>
      <c r="U222" s="37"/>
      <c r="V222" s="37"/>
      <c r="W222" s="37"/>
      <c r="X222" s="37"/>
      <c r="Y222" s="37"/>
      <c r="Z222" s="37"/>
      <c r="AA222" s="37"/>
      <c r="AB222" s="37"/>
      <c r="AC222" s="37"/>
      <c r="AD222" s="37"/>
      <c r="AE222" s="37"/>
      <c r="AT222" s="16" t="s">
        <v>181</v>
      </c>
      <c r="AU222" s="16" t="s">
        <v>83</v>
      </c>
    </row>
    <row r="223" s="13" customFormat="1">
      <c r="A223" s="13"/>
      <c r="B223" s="247"/>
      <c r="C223" s="248"/>
      <c r="D223" s="249" t="s">
        <v>133</v>
      </c>
      <c r="E223" s="250" t="s">
        <v>1</v>
      </c>
      <c r="F223" s="251" t="s">
        <v>779</v>
      </c>
      <c r="G223" s="248"/>
      <c r="H223" s="252">
        <v>92</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133</v>
      </c>
      <c r="AU223" s="258" t="s">
        <v>83</v>
      </c>
      <c r="AV223" s="13" t="s">
        <v>83</v>
      </c>
      <c r="AW223" s="13" t="s">
        <v>30</v>
      </c>
      <c r="AX223" s="13" t="s">
        <v>73</v>
      </c>
      <c r="AY223" s="258" t="s">
        <v>124</v>
      </c>
    </row>
    <row r="224" s="13" customFormat="1">
      <c r="A224" s="13"/>
      <c r="B224" s="247"/>
      <c r="C224" s="248"/>
      <c r="D224" s="249" t="s">
        <v>133</v>
      </c>
      <c r="E224" s="250" t="s">
        <v>1</v>
      </c>
      <c r="F224" s="251" t="s">
        <v>781</v>
      </c>
      <c r="G224" s="248"/>
      <c r="H224" s="252">
        <v>1971</v>
      </c>
      <c r="I224" s="253"/>
      <c r="J224" s="248"/>
      <c r="K224" s="248"/>
      <c r="L224" s="254"/>
      <c r="M224" s="255"/>
      <c r="N224" s="256"/>
      <c r="O224" s="256"/>
      <c r="P224" s="256"/>
      <c r="Q224" s="256"/>
      <c r="R224" s="256"/>
      <c r="S224" s="256"/>
      <c r="T224" s="257"/>
      <c r="U224" s="13"/>
      <c r="V224" s="13"/>
      <c r="W224" s="13"/>
      <c r="X224" s="13"/>
      <c r="Y224" s="13"/>
      <c r="Z224" s="13"/>
      <c r="AA224" s="13"/>
      <c r="AB224" s="13"/>
      <c r="AC224" s="13"/>
      <c r="AD224" s="13"/>
      <c r="AE224" s="13"/>
      <c r="AT224" s="258" t="s">
        <v>133</v>
      </c>
      <c r="AU224" s="258" t="s">
        <v>83</v>
      </c>
      <c r="AV224" s="13" t="s">
        <v>83</v>
      </c>
      <c r="AW224" s="13" t="s">
        <v>30</v>
      </c>
      <c r="AX224" s="13" t="s">
        <v>73</v>
      </c>
      <c r="AY224" s="258" t="s">
        <v>124</v>
      </c>
    </row>
    <row r="225" s="13" customFormat="1">
      <c r="A225" s="13"/>
      <c r="B225" s="247"/>
      <c r="C225" s="248"/>
      <c r="D225" s="249" t="s">
        <v>133</v>
      </c>
      <c r="E225" s="250" t="s">
        <v>1</v>
      </c>
      <c r="F225" s="251" t="s">
        <v>782</v>
      </c>
      <c r="G225" s="248"/>
      <c r="H225" s="252">
        <v>111.09999999999999</v>
      </c>
      <c r="I225" s="253"/>
      <c r="J225" s="248"/>
      <c r="K225" s="248"/>
      <c r="L225" s="254"/>
      <c r="M225" s="255"/>
      <c r="N225" s="256"/>
      <c r="O225" s="256"/>
      <c r="P225" s="256"/>
      <c r="Q225" s="256"/>
      <c r="R225" s="256"/>
      <c r="S225" s="256"/>
      <c r="T225" s="257"/>
      <c r="U225" s="13"/>
      <c r="V225" s="13"/>
      <c r="W225" s="13"/>
      <c r="X225" s="13"/>
      <c r="Y225" s="13"/>
      <c r="Z225" s="13"/>
      <c r="AA225" s="13"/>
      <c r="AB225" s="13"/>
      <c r="AC225" s="13"/>
      <c r="AD225" s="13"/>
      <c r="AE225" s="13"/>
      <c r="AT225" s="258" t="s">
        <v>133</v>
      </c>
      <c r="AU225" s="258" t="s">
        <v>83</v>
      </c>
      <c r="AV225" s="13" t="s">
        <v>83</v>
      </c>
      <c r="AW225" s="13" t="s">
        <v>30</v>
      </c>
      <c r="AX225" s="13" t="s">
        <v>73</v>
      </c>
      <c r="AY225" s="258" t="s">
        <v>124</v>
      </c>
    </row>
    <row r="226" s="14" customFormat="1">
      <c r="A226" s="14"/>
      <c r="B226" s="259"/>
      <c r="C226" s="260"/>
      <c r="D226" s="249" t="s">
        <v>133</v>
      </c>
      <c r="E226" s="261" t="s">
        <v>1</v>
      </c>
      <c r="F226" s="262" t="s">
        <v>135</v>
      </c>
      <c r="G226" s="260"/>
      <c r="H226" s="263">
        <v>2174.0999999999999</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133</v>
      </c>
      <c r="AU226" s="269" t="s">
        <v>83</v>
      </c>
      <c r="AV226" s="14" t="s">
        <v>132</v>
      </c>
      <c r="AW226" s="14" t="s">
        <v>30</v>
      </c>
      <c r="AX226" s="14" t="s">
        <v>81</v>
      </c>
      <c r="AY226" s="269" t="s">
        <v>124</v>
      </c>
    </row>
    <row r="227" s="2" customFormat="1" ht="33" customHeight="1">
      <c r="A227" s="37"/>
      <c r="B227" s="38"/>
      <c r="C227" s="234" t="s">
        <v>324</v>
      </c>
      <c r="D227" s="234" t="s">
        <v>127</v>
      </c>
      <c r="E227" s="235" t="s">
        <v>555</v>
      </c>
      <c r="F227" s="236" t="s">
        <v>556</v>
      </c>
      <c r="G227" s="237" t="s">
        <v>189</v>
      </c>
      <c r="H227" s="238">
        <v>1423.2000000000001</v>
      </c>
      <c r="I227" s="239"/>
      <c r="J227" s="240">
        <f>ROUND(I227*H227,2)</f>
        <v>0</v>
      </c>
      <c r="K227" s="236" t="s">
        <v>131</v>
      </c>
      <c r="L227" s="43"/>
      <c r="M227" s="241" t="s">
        <v>1</v>
      </c>
      <c r="N227" s="242" t="s">
        <v>38</v>
      </c>
      <c r="O227" s="90"/>
      <c r="P227" s="243">
        <f>O227*H227</f>
        <v>0</v>
      </c>
      <c r="Q227" s="243">
        <v>0.49586999999999998</v>
      </c>
      <c r="R227" s="243">
        <f>Q227*H227</f>
        <v>705.72218399999997</v>
      </c>
      <c r="S227" s="243">
        <v>0</v>
      </c>
      <c r="T227" s="244">
        <f>S227*H227</f>
        <v>0</v>
      </c>
      <c r="U227" s="37"/>
      <c r="V227" s="37"/>
      <c r="W227" s="37"/>
      <c r="X227" s="37"/>
      <c r="Y227" s="37"/>
      <c r="Z227" s="37"/>
      <c r="AA227" s="37"/>
      <c r="AB227" s="37"/>
      <c r="AC227" s="37"/>
      <c r="AD227" s="37"/>
      <c r="AE227" s="37"/>
      <c r="AR227" s="245" t="s">
        <v>132</v>
      </c>
      <c r="AT227" s="245" t="s">
        <v>127</v>
      </c>
      <c r="AU227" s="245" t="s">
        <v>83</v>
      </c>
      <c r="AY227" s="16" t="s">
        <v>124</v>
      </c>
      <c r="BE227" s="246">
        <f>IF(N227="základní",J227,0)</f>
        <v>0</v>
      </c>
      <c r="BF227" s="246">
        <f>IF(N227="snížená",J227,0)</f>
        <v>0</v>
      </c>
      <c r="BG227" s="246">
        <f>IF(N227="zákl. přenesená",J227,0)</f>
        <v>0</v>
      </c>
      <c r="BH227" s="246">
        <f>IF(N227="sníž. přenesená",J227,0)</f>
        <v>0</v>
      </c>
      <c r="BI227" s="246">
        <f>IF(N227="nulová",J227,0)</f>
        <v>0</v>
      </c>
      <c r="BJ227" s="16" t="s">
        <v>81</v>
      </c>
      <c r="BK227" s="246">
        <f>ROUND(I227*H227,2)</f>
        <v>0</v>
      </c>
      <c r="BL227" s="16" t="s">
        <v>132</v>
      </c>
      <c r="BM227" s="245" t="s">
        <v>794</v>
      </c>
    </row>
    <row r="228" s="2" customFormat="1">
      <c r="A228" s="37"/>
      <c r="B228" s="38"/>
      <c r="C228" s="39"/>
      <c r="D228" s="249" t="s">
        <v>181</v>
      </c>
      <c r="E228" s="39"/>
      <c r="F228" s="273" t="s">
        <v>323</v>
      </c>
      <c r="G228" s="39"/>
      <c r="H228" s="39"/>
      <c r="I228" s="143"/>
      <c r="J228" s="39"/>
      <c r="K228" s="39"/>
      <c r="L228" s="43"/>
      <c r="M228" s="274"/>
      <c r="N228" s="275"/>
      <c r="O228" s="90"/>
      <c r="P228" s="90"/>
      <c r="Q228" s="90"/>
      <c r="R228" s="90"/>
      <c r="S228" s="90"/>
      <c r="T228" s="91"/>
      <c r="U228" s="37"/>
      <c r="V228" s="37"/>
      <c r="W228" s="37"/>
      <c r="X228" s="37"/>
      <c r="Y228" s="37"/>
      <c r="Z228" s="37"/>
      <c r="AA228" s="37"/>
      <c r="AB228" s="37"/>
      <c r="AC228" s="37"/>
      <c r="AD228" s="37"/>
      <c r="AE228" s="37"/>
      <c r="AT228" s="16" t="s">
        <v>181</v>
      </c>
      <c r="AU228" s="16" t="s">
        <v>83</v>
      </c>
    </row>
    <row r="229" s="13" customFormat="1">
      <c r="A229" s="13"/>
      <c r="B229" s="247"/>
      <c r="C229" s="248"/>
      <c r="D229" s="249" t="s">
        <v>133</v>
      </c>
      <c r="E229" s="250" t="s">
        <v>1</v>
      </c>
      <c r="F229" s="251" t="s">
        <v>780</v>
      </c>
      <c r="G229" s="248"/>
      <c r="H229" s="252">
        <v>1416</v>
      </c>
      <c r="I229" s="253"/>
      <c r="J229" s="248"/>
      <c r="K229" s="248"/>
      <c r="L229" s="254"/>
      <c r="M229" s="255"/>
      <c r="N229" s="256"/>
      <c r="O229" s="256"/>
      <c r="P229" s="256"/>
      <c r="Q229" s="256"/>
      <c r="R229" s="256"/>
      <c r="S229" s="256"/>
      <c r="T229" s="257"/>
      <c r="U229" s="13"/>
      <c r="V229" s="13"/>
      <c r="W229" s="13"/>
      <c r="X229" s="13"/>
      <c r="Y229" s="13"/>
      <c r="Z229" s="13"/>
      <c r="AA229" s="13"/>
      <c r="AB229" s="13"/>
      <c r="AC229" s="13"/>
      <c r="AD229" s="13"/>
      <c r="AE229" s="13"/>
      <c r="AT229" s="258" t="s">
        <v>133</v>
      </c>
      <c r="AU229" s="258" t="s">
        <v>83</v>
      </c>
      <c r="AV229" s="13" t="s">
        <v>83</v>
      </c>
      <c r="AW229" s="13" t="s">
        <v>30</v>
      </c>
      <c r="AX229" s="13" t="s">
        <v>73</v>
      </c>
      <c r="AY229" s="258" t="s">
        <v>124</v>
      </c>
    </row>
    <row r="230" s="13" customFormat="1">
      <c r="A230" s="13"/>
      <c r="B230" s="247"/>
      <c r="C230" s="248"/>
      <c r="D230" s="249" t="s">
        <v>133</v>
      </c>
      <c r="E230" s="250" t="s">
        <v>1</v>
      </c>
      <c r="F230" s="251" t="s">
        <v>783</v>
      </c>
      <c r="G230" s="248"/>
      <c r="H230" s="252">
        <v>7.2000000000000002</v>
      </c>
      <c r="I230" s="253"/>
      <c r="J230" s="248"/>
      <c r="K230" s="248"/>
      <c r="L230" s="254"/>
      <c r="M230" s="255"/>
      <c r="N230" s="256"/>
      <c r="O230" s="256"/>
      <c r="P230" s="256"/>
      <c r="Q230" s="256"/>
      <c r="R230" s="256"/>
      <c r="S230" s="256"/>
      <c r="T230" s="257"/>
      <c r="U230" s="13"/>
      <c r="V230" s="13"/>
      <c r="W230" s="13"/>
      <c r="X230" s="13"/>
      <c r="Y230" s="13"/>
      <c r="Z230" s="13"/>
      <c r="AA230" s="13"/>
      <c r="AB230" s="13"/>
      <c r="AC230" s="13"/>
      <c r="AD230" s="13"/>
      <c r="AE230" s="13"/>
      <c r="AT230" s="258" t="s">
        <v>133</v>
      </c>
      <c r="AU230" s="258" t="s">
        <v>83</v>
      </c>
      <c r="AV230" s="13" t="s">
        <v>83</v>
      </c>
      <c r="AW230" s="13" t="s">
        <v>30</v>
      </c>
      <c r="AX230" s="13" t="s">
        <v>73</v>
      </c>
      <c r="AY230" s="258" t="s">
        <v>124</v>
      </c>
    </row>
    <row r="231" s="14" customFormat="1">
      <c r="A231" s="14"/>
      <c r="B231" s="259"/>
      <c r="C231" s="260"/>
      <c r="D231" s="249" t="s">
        <v>133</v>
      </c>
      <c r="E231" s="261" t="s">
        <v>1</v>
      </c>
      <c r="F231" s="262" t="s">
        <v>135</v>
      </c>
      <c r="G231" s="260"/>
      <c r="H231" s="263">
        <v>1423.2000000000001</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133</v>
      </c>
      <c r="AU231" s="269" t="s">
        <v>83</v>
      </c>
      <c r="AV231" s="14" t="s">
        <v>132</v>
      </c>
      <c r="AW231" s="14" t="s">
        <v>30</v>
      </c>
      <c r="AX231" s="14" t="s">
        <v>81</v>
      </c>
      <c r="AY231" s="269" t="s">
        <v>124</v>
      </c>
    </row>
    <row r="232" s="2" customFormat="1" ht="66.75" customHeight="1">
      <c r="A232" s="37"/>
      <c r="B232" s="38"/>
      <c r="C232" s="234" t="s">
        <v>328</v>
      </c>
      <c r="D232" s="234" t="s">
        <v>127</v>
      </c>
      <c r="E232" s="235" t="s">
        <v>558</v>
      </c>
      <c r="F232" s="236" t="s">
        <v>559</v>
      </c>
      <c r="G232" s="237" t="s">
        <v>189</v>
      </c>
      <c r="H232" s="238">
        <v>1423.2000000000001</v>
      </c>
      <c r="I232" s="239"/>
      <c r="J232" s="240">
        <f>ROUND(I232*H232,2)</f>
        <v>0</v>
      </c>
      <c r="K232" s="236" t="s">
        <v>131</v>
      </c>
      <c r="L232" s="43"/>
      <c r="M232" s="241" t="s">
        <v>1</v>
      </c>
      <c r="N232" s="242" t="s">
        <v>38</v>
      </c>
      <c r="O232" s="90"/>
      <c r="P232" s="243">
        <f>O232*H232</f>
        <v>0</v>
      </c>
      <c r="Q232" s="243">
        <v>0.084250000000000005</v>
      </c>
      <c r="R232" s="243">
        <f>Q232*H232</f>
        <v>119.90460000000002</v>
      </c>
      <c r="S232" s="243">
        <v>0</v>
      </c>
      <c r="T232" s="244">
        <f>S232*H232</f>
        <v>0</v>
      </c>
      <c r="U232" s="37"/>
      <c r="V232" s="37"/>
      <c r="W232" s="37"/>
      <c r="X232" s="37"/>
      <c r="Y232" s="37"/>
      <c r="Z232" s="37"/>
      <c r="AA232" s="37"/>
      <c r="AB232" s="37"/>
      <c r="AC232" s="37"/>
      <c r="AD232" s="37"/>
      <c r="AE232" s="37"/>
      <c r="AR232" s="245" t="s">
        <v>132</v>
      </c>
      <c r="AT232" s="245" t="s">
        <v>127</v>
      </c>
      <c r="AU232" s="245" t="s">
        <v>83</v>
      </c>
      <c r="AY232" s="16" t="s">
        <v>124</v>
      </c>
      <c r="BE232" s="246">
        <f>IF(N232="základní",J232,0)</f>
        <v>0</v>
      </c>
      <c r="BF232" s="246">
        <f>IF(N232="snížená",J232,0)</f>
        <v>0</v>
      </c>
      <c r="BG232" s="246">
        <f>IF(N232="zákl. přenesená",J232,0)</f>
        <v>0</v>
      </c>
      <c r="BH232" s="246">
        <f>IF(N232="sníž. přenesená",J232,0)</f>
        <v>0</v>
      </c>
      <c r="BI232" s="246">
        <f>IF(N232="nulová",J232,0)</f>
        <v>0</v>
      </c>
      <c r="BJ232" s="16" t="s">
        <v>81</v>
      </c>
      <c r="BK232" s="246">
        <f>ROUND(I232*H232,2)</f>
        <v>0</v>
      </c>
      <c r="BL232" s="16" t="s">
        <v>132</v>
      </c>
      <c r="BM232" s="245" t="s">
        <v>795</v>
      </c>
    </row>
    <row r="233" s="2" customFormat="1">
      <c r="A233" s="37"/>
      <c r="B233" s="38"/>
      <c r="C233" s="39"/>
      <c r="D233" s="249" t="s">
        <v>181</v>
      </c>
      <c r="E233" s="39"/>
      <c r="F233" s="273" t="s">
        <v>561</v>
      </c>
      <c r="G233" s="39"/>
      <c r="H233" s="39"/>
      <c r="I233" s="143"/>
      <c r="J233" s="39"/>
      <c r="K233" s="39"/>
      <c r="L233" s="43"/>
      <c r="M233" s="274"/>
      <c r="N233" s="275"/>
      <c r="O233" s="90"/>
      <c r="P233" s="90"/>
      <c r="Q233" s="90"/>
      <c r="R233" s="90"/>
      <c r="S233" s="90"/>
      <c r="T233" s="91"/>
      <c r="U233" s="37"/>
      <c r="V233" s="37"/>
      <c r="W233" s="37"/>
      <c r="X233" s="37"/>
      <c r="Y233" s="37"/>
      <c r="Z233" s="37"/>
      <c r="AA233" s="37"/>
      <c r="AB233" s="37"/>
      <c r="AC233" s="37"/>
      <c r="AD233" s="37"/>
      <c r="AE233" s="37"/>
      <c r="AT233" s="16" t="s">
        <v>181</v>
      </c>
      <c r="AU233" s="16" t="s">
        <v>83</v>
      </c>
    </row>
    <row r="234" s="13" customFormat="1">
      <c r="A234" s="13"/>
      <c r="B234" s="247"/>
      <c r="C234" s="248"/>
      <c r="D234" s="249" t="s">
        <v>133</v>
      </c>
      <c r="E234" s="250" t="s">
        <v>1</v>
      </c>
      <c r="F234" s="251" t="s">
        <v>780</v>
      </c>
      <c r="G234" s="248"/>
      <c r="H234" s="252">
        <v>1416</v>
      </c>
      <c r="I234" s="253"/>
      <c r="J234" s="248"/>
      <c r="K234" s="248"/>
      <c r="L234" s="254"/>
      <c r="M234" s="255"/>
      <c r="N234" s="256"/>
      <c r="O234" s="256"/>
      <c r="P234" s="256"/>
      <c r="Q234" s="256"/>
      <c r="R234" s="256"/>
      <c r="S234" s="256"/>
      <c r="T234" s="257"/>
      <c r="U234" s="13"/>
      <c r="V234" s="13"/>
      <c r="W234" s="13"/>
      <c r="X234" s="13"/>
      <c r="Y234" s="13"/>
      <c r="Z234" s="13"/>
      <c r="AA234" s="13"/>
      <c r="AB234" s="13"/>
      <c r="AC234" s="13"/>
      <c r="AD234" s="13"/>
      <c r="AE234" s="13"/>
      <c r="AT234" s="258" t="s">
        <v>133</v>
      </c>
      <c r="AU234" s="258" t="s">
        <v>83</v>
      </c>
      <c r="AV234" s="13" t="s">
        <v>83</v>
      </c>
      <c r="AW234" s="13" t="s">
        <v>30</v>
      </c>
      <c r="AX234" s="13" t="s">
        <v>73</v>
      </c>
      <c r="AY234" s="258" t="s">
        <v>124</v>
      </c>
    </row>
    <row r="235" s="13" customFormat="1">
      <c r="A235" s="13"/>
      <c r="B235" s="247"/>
      <c r="C235" s="248"/>
      <c r="D235" s="249" t="s">
        <v>133</v>
      </c>
      <c r="E235" s="250" t="s">
        <v>1</v>
      </c>
      <c r="F235" s="251" t="s">
        <v>783</v>
      </c>
      <c r="G235" s="248"/>
      <c r="H235" s="252">
        <v>7.2000000000000002</v>
      </c>
      <c r="I235" s="253"/>
      <c r="J235" s="248"/>
      <c r="K235" s="248"/>
      <c r="L235" s="254"/>
      <c r="M235" s="255"/>
      <c r="N235" s="256"/>
      <c r="O235" s="256"/>
      <c r="P235" s="256"/>
      <c r="Q235" s="256"/>
      <c r="R235" s="256"/>
      <c r="S235" s="256"/>
      <c r="T235" s="257"/>
      <c r="U235" s="13"/>
      <c r="V235" s="13"/>
      <c r="W235" s="13"/>
      <c r="X235" s="13"/>
      <c r="Y235" s="13"/>
      <c r="Z235" s="13"/>
      <c r="AA235" s="13"/>
      <c r="AB235" s="13"/>
      <c r="AC235" s="13"/>
      <c r="AD235" s="13"/>
      <c r="AE235" s="13"/>
      <c r="AT235" s="258" t="s">
        <v>133</v>
      </c>
      <c r="AU235" s="258" t="s">
        <v>83</v>
      </c>
      <c r="AV235" s="13" t="s">
        <v>83</v>
      </c>
      <c r="AW235" s="13" t="s">
        <v>30</v>
      </c>
      <c r="AX235" s="13" t="s">
        <v>73</v>
      </c>
      <c r="AY235" s="258" t="s">
        <v>124</v>
      </c>
    </row>
    <row r="236" s="14" customFormat="1">
      <c r="A236" s="14"/>
      <c r="B236" s="259"/>
      <c r="C236" s="260"/>
      <c r="D236" s="249" t="s">
        <v>133</v>
      </c>
      <c r="E236" s="261" t="s">
        <v>1</v>
      </c>
      <c r="F236" s="262" t="s">
        <v>135</v>
      </c>
      <c r="G236" s="260"/>
      <c r="H236" s="263">
        <v>1423.2000000000001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133</v>
      </c>
      <c r="AU236" s="269" t="s">
        <v>83</v>
      </c>
      <c r="AV236" s="14" t="s">
        <v>132</v>
      </c>
      <c r="AW236" s="14" t="s">
        <v>30</v>
      </c>
      <c r="AX236" s="14" t="s">
        <v>81</v>
      </c>
      <c r="AY236" s="269" t="s">
        <v>124</v>
      </c>
    </row>
    <row r="237" s="2" customFormat="1" ht="16.5" customHeight="1">
      <c r="A237" s="37"/>
      <c r="B237" s="38"/>
      <c r="C237" s="276" t="s">
        <v>333</v>
      </c>
      <c r="D237" s="276" t="s">
        <v>240</v>
      </c>
      <c r="E237" s="277" t="s">
        <v>796</v>
      </c>
      <c r="F237" s="278" t="s">
        <v>797</v>
      </c>
      <c r="G237" s="279" t="s">
        <v>189</v>
      </c>
      <c r="H237" s="280">
        <v>7.2000000000000002</v>
      </c>
      <c r="I237" s="281"/>
      <c r="J237" s="282">
        <f>ROUND(I237*H237,2)</f>
        <v>0</v>
      </c>
      <c r="K237" s="278" t="s">
        <v>131</v>
      </c>
      <c r="L237" s="283"/>
      <c r="M237" s="284" t="s">
        <v>1</v>
      </c>
      <c r="N237" s="285" t="s">
        <v>38</v>
      </c>
      <c r="O237" s="90"/>
      <c r="P237" s="243">
        <f>O237*H237</f>
        <v>0</v>
      </c>
      <c r="Q237" s="243">
        <v>0.13100000000000001</v>
      </c>
      <c r="R237" s="243">
        <f>Q237*H237</f>
        <v>0.94320000000000004</v>
      </c>
      <c r="S237" s="243">
        <v>0</v>
      </c>
      <c r="T237" s="244">
        <f>S237*H237</f>
        <v>0</v>
      </c>
      <c r="U237" s="37"/>
      <c r="V237" s="37"/>
      <c r="W237" s="37"/>
      <c r="X237" s="37"/>
      <c r="Y237" s="37"/>
      <c r="Z237" s="37"/>
      <c r="AA237" s="37"/>
      <c r="AB237" s="37"/>
      <c r="AC237" s="37"/>
      <c r="AD237" s="37"/>
      <c r="AE237" s="37"/>
      <c r="AR237" s="245" t="s">
        <v>151</v>
      </c>
      <c r="AT237" s="245" t="s">
        <v>240</v>
      </c>
      <c r="AU237" s="245" t="s">
        <v>83</v>
      </c>
      <c r="AY237" s="16" t="s">
        <v>124</v>
      </c>
      <c r="BE237" s="246">
        <f>IF(N237="základní",J237,0)</f>
        <v>0</v>
      </c>
      <c r="BF237" s="246">
        <f>IF(N237="snížená",J237,0)</f>
        <v>0</v>
      </c>
      <c r="BG237" s="246">
        <f>IF(N237="zákl. přenesená",J237,0)</f>
        <v>0</v>
      </c>
      <c r="BH237" s="246">
        <f>IF(N237="sníž. přenesená",J237,0)</f>
        <v>0</v>
      </c>
      <c r="BI237" s="246">
        <f>IF(N237="nulová",J237,0)</f>
        <v>0</v>
      </c>
      <c r="BJ237" s="16" t="s">
        <v>81</v>
      </c>
      <c r="BK237" s="246">
        <f>ROUND(I237*H237,2)</f>
        <v>0</v>
      </c>
      <c r="BL237" s="16" t="s">
        <v>132</v>
      </c>
      <c r="BM237" s="245" t="s">
        <v>798</v>
      </c>
    </row>
    <row r="238" s="2" customFormat="1" ht="16.5" customHeight="1">
      <c r="A238" s="37"/>
      <c r="B238" s="38"/>
      <c r="C238" s="276" t="s">
        <v>338</v>
      </c>
      <c r="D238" s="276" t="s">
        <v>240</v>
      </c>
      <c r="E238" s="277" t="s">
        <v>562</v>
      </c>
      <c r="F238" s="278" t="s">
        <v>563</v>
      </c>
      <c r="G238" s="279" t="s">
        <v>189</v>
      </c>
      <c r="H238" s="280">
        <v>1416</v>
      </c>
      <c r="I238" s="281"/>
      <c r="J238" s="282">
        <f>ROUND(I238*H238,2)</f>
        <v>0</v>
      </c>
      <c r="K238" s="278" t="s">
        <v>131</v>
      </c>
      <c r="L238" s="283"/>
      <c r="M238" s="284" t="s">
        <v>1</v>
      </c>
      <c r="N238" s="285" t="s">
        <v>38</v>
      </c>
      <c r="O238" s="90"/>
      <c r="P238" s="243">
        <f>O238*H238</f>
        <v>0</v>
      </c>
      <c r="Q238" s="243">
        <v>0.13</v>
      </c>
      <c r="R238" s="243">
        <f>Q238*H238</f>
        <v>184.08000000000001</v>
      </c>
      <c r="S238" s="243">
        <v>0</v>
      </c>
      <c r="T238" s="244">
        <f>S238*H238</f>
        <v>0</v>
      </c>
      <c r="U238" s="37"/>
      <c r="V238" s="37"/>
      <c r="W238" s="37"/>
      <c r="X238" s="37"/>
      <c r="Y238" s="37"/>
      <c r="Z238" s="37"/>
      <c r="AA238" s="37"/>
      <c r="AB238" s="37"/>
      <c r="AC238" s="37"/>
      <c r="AD238" s="37"/>
      <c r="AE238" s="37"/>
      <c r="AR238" s="245" t="s">
        <v>151</v>
      </c>
      <c r="AT238" s="245" t="s">
        <v>240</v>
      </c>
      <c r="AU238" s="245" t="s">
        <v>83</v>
      </c>
      <c r="AY238" s="16" t="s">
        <v>124</v>
      </c>
      <c r="BE238" s="246">
        <f>IF(N238="základní",J238,0)</f>
        <v>0</v>
      </c>
      <c r="BF238" s="246">
        <f>IF(N238="snížená",J238,0)</f>
        <v>0</v>
      </c>
      <c r="BG238" s="246">
        <f>IF(N238="zákl. přenesená",J238,0)</f>
        <v>0</v>
      </c>
      <c r="BH238" s="246">
        <f>IF(N238="sníž. přenesená",J238,0)</f>
        <v>0</v>
      </c>
      <c r="BI238" s="246">
        <f>IF(N238="nulová",J238,0)</f>
        <v>0</v>
      </c>
      <c r="BJ238" s="16" t="s">
        <v>81</v>
      </c>
      <c r="BK238" s="246">
        <f>ROUND(I238*H238,2)</f>
        <v>0</v>
      </c>
      <c r="BL238" s="16" t="s">
        <v>132</v>
      </c>
      <c r="BM238" s="245" t="s">
        <v>799</v>
      </c>
    </row>
    <row r="239" s="2" customFormat="1" ht="66.75" customHeight="1">
      <c r="A239" s="37"/>
      <c r="B239" s="38"/>
      <c r="C239" s="234" t="s">
        <v>343</v>
      </c>
      <c r="D239" s="234" t="s">
        <v>127</v>
      </c>
      <c r="E239" s="235" t="s">
        <v>565</v>
      </c>
      <c r="F239" s="236" t="s">
        <v>566</v>
      </c>
      <c r="G239" s="237" t="s">
        <v>189</v>
      </c>
      <c r="H239" s="238">
        <v>2174.0999999999999</v>
      </c>
      <c r="I239" s="239"/>
      <c r="J239" s="240">
        <f>ROUND(I239*H239,2)</f>
        <v>0</v>
      </c>
      <c r="K239" s="236" t="s">
        <v>131</v>
      </c>
      <c r="L239" s="43"/>
      <c r="M239" s="241" t="s">
        <v>1</v>
      </c>
      <c r="N239" s="242" t="s">
        <v>38</v>
      </c>
      <c r="O239" s="90"/>
      <c r="P239" s="243">
        <f>O239*H239</f>
        <v>0</v>
      </c>
      <c r="Q239" s="243">
        <v>0.10362</v>
      </c>
      <c r="R239" s="243">
        <f>Q239*H239</f>
        <v>225.28024199999999</v>
      </c>
      <c r="S239" s="243">
        <v>0</v>
      </c>
      <c r="T239" s="244">
        <f>S239*H239</f>
        <v>0</v>
      </c>
      <c r="U239" s="37"/>
      <c r="V239" s="37"/>
      <c r="W239" s="37"/>
      <c r="X239" s="37"/>
      <c r="Y239" s="37"/>
      <c r="Z239" s="37"/>
      <c r="AA239" s="37"/>
      <c r="AB239" s="37"/>
      <c r="AC239" s="37"/>
      <c r="AD239" s="37"/>
      <c r="AE239" s="37"/>
      <c r="AR239" s="245" t="s">
        <v>132</v>
      </c>
      <c r="AT239" s="245" t="s">
        <v>127</v>
      </c>
      <c r="AU239" s="245" t="s">
        <v>83</v>
      </c>
      <c r="AY239" s="16" t="s">
        <v>124</v>
      </c>
      <c r="BE239" s="246">
        <f>IF(N239="základní",J239,0)</f>
        <v>0</v>
      </c>
      <c r="BF239" s="246">
        <f>IF(N239="snížená",J239,0)</f>
        <v>0</v>
      </c>
      <c r="BG239" s="246">
        <f>IF(N239="zákl. přenesená",J239,0)</f>
        <v>0</v>
      </c>
      <c r="BH239" s="246">
        <f>IF(N239="sníž. přenesená",J239,0)</f>
        <v>0</v>
      </c>
      <c r="BI239" s="246">
        <f>IF(N239="nulová",J239,0)</f>
        <v>0</v>
      </c>
      <c r="BJ239" s="16" t="s">
        <v>81</v>
      </c>
      <c r="BK239" s="246">
        <f>ROUND(I239*H239,2)</f>
        <v>0</v>
      </c>
      <c r="BL239" s="16" t="s">
        <v>132</v>
      </c>
      <c r="BM239" s="245" t="s">
        <v>800</v>
      </c>
    </row>
    <row r="240" s="2" customFormat="1">
      <c r="A240" s="37"/>
      <c r="B240" s="38"/>
      <c r="C240" s="39"/>
      <c r="D240" s="249" t="s">
        <v>181</v>
      </c>
      <c r="E240" s="39"/>
      <c r="F240" s="273" t="s">
        <v>568</v>
      </c>
      <c r="G240" s="39"/>
      <c r="H240" s="39"/>
      <c r="I240" s="143"/>
      <c r="J240" s="39"/>
      <c r="K240" s="39"/>
      <c r="L240" s="43"/>
      <c r="M240" s="274"/>
      <c r="N240" s="275"/>
      <c r="O240" s="90"/>
      <c r="P240" s="90"/>
      <c r="Q240" s="90"/>
      <c r="R240" s="90"/>
      <c r="S240" s="90"/>
      <c r="T240" s="91"/>
      <c r="U240" s="37"/>
      <c r="V240" s="37"/>
      <c r="W240" s="37"/>
      <c r="X240" s="37"/>
      <c r="Y240" s="37"/>
      <c r="Z240" s="37"/>
      <c r="AA240" s="37"/>
      <c r="AB240" s="37"/>
      <c r="AC240" s="37"/>
      <c r="AD240" s="37"/>
      <c r="AE240" s="37"/>
      <c r="AT240" s="16" t="s">
        <v>181</v>
      </c>
      <c r="AU240" s="16" t="s">
        <v>83</v>
      </c>
    </row>
    <row r="241" s="13" customFormat="1">
      <c r="A241" s="13"/>
      <c r="B241" s="247"/>
      <c r="C241" s="248"/>
      <c r="D241" s="249" t="s">
        <v>133</v>
      </c>
      <c r="E241" s="250" t="s">
        <v>1</v>
      </c>
      <c r="F241" s="251" t="s">
        <v>779</v>
      </c>
      <c r="G241" s="248"/>
      <c r="H241" s="252">
        <v>92</v>
      </c>
      <c r="I241" s="253"/>
      <c r="J241" s="248"/>
      <c r="K241" s="248"/>
      <c r="L241" s="254"/>
      <c r="M241" s="255"/>
      <c r="N241" s="256"/>
      <c r="O241" s="256"/>
      <c r="P241" s="256"/>
      <c r="Q241" s="256"/>
      <c r="R241" s="256"/>
      <c r="S241" s="256"/>
      <c r="T241" s="257"/>
      <c r="U241" s="13"/>
      <c r="V241" s="13"/>
      <c r="W241" s="13"/>
      <c r="X241" s="13"/>
      <c r="Y241" s="13"/>
      <c r="Z241" s="13"/>
      <c r="AA241" s="13"/>
      <c r="AB241" s="13"/>
      <c r="AC241" s="13"/>
      <c r="AD241" s="13"/>
      <c r="AE241" s="13"/>
      <c r="AT241" s="258" t="s">
        <v>133</v>
      </c>
      <c r="AU241" s="258" t="s">
        <v>83</v>
      </c>
      <c r="AV241" s="13" t="s">
        <v>83</v>
      </c>
      <c r="AW241" s="13" t="s">
        <v>30</v>
      </c>
      <c r="AX241" s="13" t="s">
        <v>73</v>
      </c>
      <c r="AY241" s="258" t="s">
        <v>124</v>
      </c>
    </row>
    <row r="242" s="13" customFormat="1">
      <c r="A242" s="13"/>
      <c r="B242" s="247"/>
      <c r="C242" s="248"/>
      <c r="D242" s="249" t="s">
        <v>133</v>
      </c>
      <c r="E242" s="250" t="s">
        <v>1</v>
      </c>
      <c r="F242" s="251" t="s">
        <v>781</v>
      </c>
      <c r="G242" s="248"/>
      <c r="H242" s="252">
        <v>1971</v>
      </c>
      <c r="I242" s="253"/>
      <c r="J242" s="248"/>
      <c r="K242" s="248"/>
      <c r="L242" s="254"/>
      <c r="M242" s="255"/>
      <c r="N242" s="256"/>
      <c r="O242" s="256"/>
      <c r="P242" s="256"/>
      <c r="Q242" s="256"/>
      <c r="R242" s="256"/>
      <c r="S242" s="256"/>
      <c r="T242" s="257"/>
      <c r="U242" s="13"/>
      <c r="V242" s="13"/>
      <c r="W242" s="13"/>
      <c r="X242" s="13"/>
      <c r="Y242" s="13"/>
      <c r="Z242" s="13"/>
      <c r="AA242" s="13"/>
      <c r="AB242" s="13"/>
      <c r="AC242" s="13"/>
      <c r="AD242" s="13"/>
      <c r="AE242" s="13"/>
      <c r="AT242" s="258" t="s">
        <v>133</v>
      </c>
      <c r="AU242" s="258" t="s">
        <v>83</v>
      </c>
      <c r="AV242" s="13" t="s">
        <v>83</v>
      </c>
      <c r="AW242" s="13" t="s">
        <v>30</v>
      </c>
      <c r="AX242" s="13" t="s">
        <v>73</v>
      </c>
      <c r="AY242" s="258" t="s">
        <v>124</v>
      </c>
    </row>
    <row r="243" s="13" customFormat="1">
      <c r="A243" s="13"/>
      <c r="B243" s="247"/>
      <c r="C243" s="248"/>
      <c r="D243" s="249" t="s">
        <v>133</v>
      </c>
      <c r="E243" s="250" t="s">
        <v>1</v>
      </c>
      <c r="F243" s="251" t="s">
        <v>782</v>
      </c>
      <c r="G243" s="248"/>
      <c r="H243" s="252">
        <v>111.09999999999999</v>
      </c>
      <c r="I243" s="253"/>
      <c r="J243" s="248"/>
      <c r="K243" s="248"/>
      <c r="L243" s="254"/>
      <c r="M243" s="255"/>
      <c r="N243" s="256"/>
      <c r="O243" s="256"/>
      <c r="P243" s="256"/>
      <c r="Q243" s="256"/>
      <c r="R243" s="256"/>
      <c r="S243" s="256"/>
      <c r="T243" s="257"/>
      <c r="U243" s="13"/>
      <c r="V243" s="13"/>
      <c r="W243" s="13"/>
      <c r="X243" s="13"/>
      <c r="Y243" s="13"/>
      <c r="Z243" s="13"/>
      <c r="AA243" s="13"/>
      <c r="AB243" s="13"/>
      <c r="AC243" s="13"/>
      <c r="AD243" s="13"/>
      <c r="AE243" s="13"/>
      <c r="AT243" s="258" t="s">
        <v>133</v>
      </c>
      <c r="AU243" s="258" t="s">
        <v>83</v>
      </c>
      <c r="AV243" s="13" t="s">
        <v>83</v>
      </c>
      <c r="AW243" s="13" t="s">
        <v>30</v>
      </c>
      <c r="AX243" s="13" t="s">
        <v>73</v>
      </c>
      <c r="AY243" s="258" t="s">
        <v>124</v>
      </c>
    </row>
    <row r="244" s="14" customFormat="1">
      <c r="A244" s="14"/>
      <c r="B244" s="259"/>
      <c r="C244" s="260"/>
      <c r="D244" s="249" t="s">
        <v>133</v>
      </c>
      <c r="E244" s="261" t="s">
        <v>1</v>
      </c>
      <c r="F244" s="262" t="s">
        <v>135</v>
      </c>
      <c r="G244" s="260"/>
      <c r="H244" s="263">
        <v>2174.0999999999999</v>
      </c>
      <c r="I244" s="264"/>
      <c r="J244" s="260"/>
      <c r="K244" s="260"/>
      <c r="L244" s="265"/>
      <c r="M244" s="266"/>
      <c r="N244" s="267"/>
      <c r="O244" s="267"/>
      <c r="P244" s="267"/>
      <c r="Q244" s="267"/>
      <c r="R244" s="267"/>
      <c r="S244" s="267"/>
      <c r="T244" s="268"/>
      <c r="U244" s="14"/>
      <c r="V244" s="14"/>
      <c r="W244" s="14"/>
      <c r="X244" s="14"/>
      <c r="Y244" s="14"/>
      <c r="Z244" s="14"/>
      <c r="AA244" s="14"/>
      <c r="AB244" s="14"/>
      <c r="AC244" s="14"/>
      <c r="AD244" s="14"/>
      <c r="AE244" s="14"/>
      <c r="AT244" s="269" t="s">
        <v>133</v>
      </c>
      <c r="AU244" s="269" t="s">
        <v>83</v>
      </c>
      <c r="AV244" s="14" t="s">
        <v>132</v>
      </c>
      <c r="AW244" s="14" t="s">
        <v>30</v>
      </c>
      <c r="AX244" s="14" t="s">
        <v>81</v>
      </c>
      <c r="AY244" s="269" t="s">
        <v>124</v>
      </c>
    </row>
    <row r="245" s="2" customFormat="1" ht="21.75" customHeight="1">
      <c r="A245" s="37"/>
      <c r="B245" s="38"/>
      <c r="C245" s="276" t="s">
        <v>349</v>
      </c>
      <c r="D245" s="276" t="s">
        <v>240</v>
      </c>
      <c r="E245" s="277" t="s">
        <v>665</v>
      </c>
      <c r="F245" s="278" t="s">
        <v>666</v>
      </c>
      <c r="G245" s="279" t="s">
        <v>189</v>
      </c>
      <c r="H245" s="280">
        <v>111.09999999999999</v>
      </c>
      <c r="I245" s="281"/>
      <c r="J245" s="282">
        <f>ROUND(I245*H245,2)</f>
        <v>0</v>
      </c>
      <c r="K245" s="278" t="s">
        <v>131</v>
      </c>
      <c r="L245" s="283"/>
      <c r="M245" s="284" t="s">
        <v>1</v>
      </c>
      <c r="N245" s="285" t="s">
        <v>38</v>
      </c>
      <c r="O245" s="90"/>
      <c r="P245" s="243">
        <f>O245*H245</f>
        <v>0</v>
      </c>
      <c r="Q245" s="243">
        <v>0.17499999999999999</v>
      </c>
      <c r="R245" s="243">
        <f>Q245*H245</f>
        <v>19.442499999999999</v>
      </c>
      <c r="S245" s="243">
        <v>0</v>
      </c>
      <c r="T245" s="244">
        <f>S245*H245</f>
        <v>0</v>
      </c>
      <c r="U245" s="37"/>
      <c r="V245" s="37"/>
      <c r="W245" s="37"/>
      <c r="X245" s="37"/>
      <c r="Y245" s="37"/>
      <c r="Z245" s="37"/>
      <c r="AA245" s="37"/>
      <c r="AB245" s="37"/>
      <c r="AC245" s="37"/>
      <c r="AD245" s="37"/>
      <c r="AE245" s="37"/>
      <c r="AR245" s="245" t="s">
        <v>151</v>
      </c>
      <c r="AT245" s="245" t="s">
        <v>240</v>
      </c>
      <c r="AU245" s="245" t="s">
        <v>83</v>
      </c>
      <c r="AY245" s="16" t="s">
        <v>124</v>
      </c>
      <c r="BE245" s="246">
        <f>IF(N245="základní",J245,0)</f>
        <v>0</v>
      </c>
      <c r="BF245" s="246">
        <f>IF(N245="snížená",J245,0)</f>
        <v>0</v>
      </c>
      <c r="BG245" s="246">
        <f>IF(N245="zákl. přenesená",J245,0)</f>
        <v>0</v>
      </c>
      <c r="BH245" s="246">
        <f>IF(N245="sníž. přenesená",J245,0)</f>
        <v>0</v>
      </c>
      <c r="BI245" s="246">
        <f>IF(N245="nulová",J245,0)</f>
        <v>0</v>
      </c>
      <c r="BJ245" s="16" t="s">
        <v>81</v>
      </c>
      <c r="BK245" s="246">
        <f>ROUND(I245*H245,2)</f>
        <v>0</v>
      </c>
      <c r="BL245" s="16" t="s">
        <v>132</v>
      </c>
      <c r="BM245" s="245" t="s">
        <v>801</v>
      </c>
    </row>
    <row r="246" s="2" customFormat="1" ht="16.5" customHeight="1">
      <c r="A246" s="37"/>
      <c r="B246" s="38"/>
      <c r="C246" s="276" t="s">
        <v>357</v>
      </c>
      <c r="D246" s="276" t="s">
        <v>240</v>
      </c>
      <c r="E246" s="277" t="s">
        <v>569</v>
      </c>
      <c r="F246" s="278" t="s">
        <v>570</v>
      </c>
      <c r="G246" s="279" t="s">
        <v>189</v>
      </c>
      <c r="H246" s="280">
        <v>2063</v>
      </c>
      <c r="I246" s="281"/>
      <c r="J246" s="282">
        <f>ROUND(I246*H246,2)</f>
        <v>0</v>
      </c>
      <c r="K246" s="278" t="s">
        <v>131</v>
      </c>
      <c r="L246" s="283"/>
      <c r="M246" s="284" t="s">
        <v>1</v>
      </c>
      <c r="N246" s="285" t="s">
        <v>38</v>
      </c>
      <c r="O246" s="90"/>
      <c r="P246" s="243">
        <f>O246*H246</f>
        <v>0</v>
      </c>
      <c r="Q246" s="243">
        <v>0.17599999999999999</v>
      </c>
      <c r="R246" s="243">
        <f>Q246*H246</f>
        <v>363.08799999999997</v>
      </c>
      <c r="S246" s="243">
        <v>0</v>
      </c>
      <c r="T246" s="244">
        <f>S246*H246</f>
        <v>0</v>
      </c>
      <c r="U246" s="37"/>
      <c r="V246" s="37"/>
      <c r="W246" s="37"/>
      <c r="X246" s="37"/>
      <c r="Y246" s="37"/>
      <c r="Z246" s="37"/>
      <c r="AA246" s="37"/>
      <c r="AB246" s="37"/>
      <c r="AC246" s="37"/>
      <c r="AD246" s="37"/>
      <c r="AE246" s="37"/>
      <c r="AR246" s="245" t="s">
        <v>151</v>
      </c>
      <c r="AT246" s="245" t="s">
        <v>240</v>
      </c>
      <c r="AU246" s="245" t="s">
        <v>83</v>
      </c>
      <c r="AY246" s="16" t="s">
        <v>124</v>
      </c>
      <c r="BE246" s="246">
        <f>IF(N246="základní",J246,0)</f>
        <v>0</v>
      </c>
      <c r="BF246" s="246">
        <f>IF(N246="snížená",J246,0)</f>
        <v>0</v>
      </c>
      <c r="BG246" s="246">
        <f>IF(N246="zákl. přenesená",J246,0)</f>
        <v>0</v>
      </c>
      <c r="BH246" s="246">
        <f>IF(N246="sníž. přenesená",J246,0)</f>
        <v>0</v>
      </c>
      <c r="BI246" s="246">
        <f>IF(N246="nulová",J246,0)</f>
        <v>0</v>
      </c>
      <c r="BJ246" s="16" t="s">
        <v>81</v>
      </c>
      <c r="BK246" s="246">
        <f>ROUND(I246*H246,2)</f>
        <v>0</v>
      </c>
      <c r="BL246" s="16" t="s">
        <v>132</v>
      </c>
      <c r="BM246" s="245" t="s">
        <v>802</v>
      </c>
    </row>
    <row r="247" s="13" customFormat="1">
      <c r="A247" s="13"/>
      <c r="B247" s="247"/>
      <c r="C247" s="248"/>
      <c r="D247" s="249" t="s">
        <v>133</v>
      </c>
      <c r="E247" s="250" t="s">
        <v>1</v>
      </c>
      <c r="F247" s="251" t="s">
        <v>803</v>
      </c>
      <c r="G247" s="248"/>
      <c r="H247" s="252">
        <v>2063</v>
      </c>
      <c r="I247" s="253"/>
      <c r="J247" s="248"/>
      <c r="K247" s="248"/>
      <c r="L247" s="254"/>
      <c r="M247" s="255"/>
      <c r="N247" s="256"/>
      <c r="O247" s="256"/>
      <c r="P247" s="256"/>
      <c r="Q247" s="256"/>
      <c r="R247" s="256"/>
      <c r="S247" s="256"/>
      <c r="T247" s="257"/>
      <c r="U247" s="13"/>
      <c r="V247" s="13"/>
      <c r="W247" s="13"/>
      <c r="X247" s="13"/>
      <c r="Y247" s="13"/>
      <c r="Z247" s="13"/>
      <c r="AA247" s="13"/>
      <c r="AB247" s="13"/>
      <c r="AC247" s="13"/>
      <c r="AD247" s="13"/>
      <c r="AE247" s="13"/>
      <c r="AT247" s="258" t="s">
        <v>133</v>
      </c>
      <c r="AU247" s="258" t="s">
        <v>83</v>
      </c>
      <c r="AV247" s="13" t="s">
        <v>83</v>
      </c>
      <c r="AW247" s="13" t="s">
        <v>30</v>
      </c>
      <c r="AX247" s="13" t="s">
        <v>81</v>
      </c>
      <c r="AY247" s="258" t="s">
        <v>124</v>
      </c>
    </row>
    <row r="248" s="12" customFormat="1" ht="22.8" customHeight="1">
      <c r="A248" s="12"/>
      <c r="B248" s="218"/>
      <c r="C248" s="219"/>
      <c r="D248" s="220" t="s">
        <v>72</v>
      </c>
      <c r="E248" s="232" t="s">
        <v>222</v>
      </c>
      <c r="F248" s="232" t="s">
        <v>348</v>
      </c>
      <c r="G248" s="219"/>
      <c r="H248" s="219"/>
      <c r="I248" s="222"/>
      <c r="J248" s="233">
        <f>BK248</f>
        <v>0</v>
      </c>
      <c r="K248" s="219"/>
      <c r="L248" s="224"/>
      <c r="M248" s="225"/>
      <c r="N248" s="226"/>
      <c r="O248" s="226"/>
      <c r="P248" s="227">
        <f>SUM(P249:P287)</f>
        <v>0</v>
      </c>
      <c r="Q248" s="226"/>
      <c r="R248" s="227">
        <f>SUM(R249:R287)</f>
        <v>634.53047200000003</v>
      </c>
      <c r="S248" s="226"/>
      <c r="T248" s="228">
        <f>SUM(T249:T287)</f>
        <v>0</v>
      </c>
      <c r="U248" s="12"/>
      <c r="V248" s="12"/>
      <c r="W248" s="12"/>
      <c r="X248" s="12"/>
      <c r="Y248" s="12"/>
      <c r="Z248" s="12"/>
      <c r="AA248" s="12"/>
      <c r="AB248" s="12"/>
      <c r="AC248" s="12"/>
      <c r="AD248" s="12"/>
      <c r="AE248" s="12"/>
      <c r="AR248" s="229" t="s">
        <v>81</v>
      </c>
      <c r="AT248" s="230" t="s">
        <v>72</v>
      </c>
      <c r="AU248" s="230" t="s">
        <v>81</v>
      </c>
      <c r="AY248" s="229" t="s">
        <v>124</v>
      </c>
      <c r="BK248" s="231">
        <f>SUM(BK249:BK287)</f>
        <v>0</v>
      </c>
    </row>
    <row r="249" s="2" customFormat="1" ht="21.75" customHeight="1">
      <c r="A249" s="37"/>
      <c r="B249" s="38"/>
      <c r="C249" s="234" t="s">
        <v>361</v>
      </c>
      <c r="D249" s="234" t="s">
        <v>127</v>
      </c>
      <c r="E249" s="235" t="s">
        <v>350</v>
      </c>
      <c r="F249" s="236" t="s">
        <v>351</v>
      </c>
      <c r="G249" s="237" t="s">
        <v>179</v>
      </c>
      <c r="H249" s="238">
        <v>12</v>
      </c>
      <c r="I249" s="239"/>
      <c r="J249" s="240">
        <f>ROUND(I249*H249,2)</f>
        <v>0</v>
      </c>
      <c r="K249" s="236" t="s">
        <v>131</v>
      </c>
      <c r="L249" s="43"/>
      <c r="M249" s="241" t="s">
        <v>1</v>
      </c>
      <c r="N249" s="242" t="s">
        <v>38</v>
      </c>
      <c r="O249" s="90"/>
      <c r="P249" s="243">
        <f>O249*H249</f>
        <v>0</v>
      </c>
      <c r="Q249" s="243">
        <v>0.00069999999999999999</v>
      </c>
      <c r="R249" s="243">
        <f>Q249*H249</f>
        <v>0.0083999999999999995</v>
      </c>
      <c r="S249" s="243">
        <v>0</v>
      </c>
      <c r="T249" s="244">
        <f>S249*H249</f>
        <v>0</v>
      </c>
      <c r="U249" s="37"/>
      <c r="V249" s="37"/>
      <c r="W249" s="37"/>
      <c r="X249" s="37"/>
      <c r="Y249" s="37"/>
      <c r="Z249" s="37"/>
      <c r="AA249" s="37"/>
      <c r="AB249" s="37"/>
      <c r="AC249" s="37"/>
      <c r="AD249" s="37"/>
      <c r="AE249" s="37"/>
      <c r="AR249" s="245" t="s">
        <v>132</v>
      </c>
      <c r="AT249" s="245" t="s">
        <v>127</v>
      </c>
      <c r="AU249" s="245" t="s">
        <v>83</v>
      </c>
      <c r="AY249" s="16" t="s">
        <v>124</v>
      </c>
      <c r="BE249" s="246">
        <f>IF(N249="základní",J249,0)</f>
        <v>0</v>
      </c>
      <c r="BF249" s="246">
        <f>IF(N249="snížená",J249,0)</f>
        <v>0</v>
      </c>
      <c r="BG249" s="246">
        <f>IF(N249="zákl. přenesená",J249,0)</f>
        <v>0</v>
      </c>
      <c r="BH249" s="246">
        <f>IF(N249="sníž. přenesená",J249,0)</f>
        <v>0</v>
      </c>
      <c r="BI249" s="246">
        <f>IF(N249="nulová",J249,0)</f>
        <v>0</v>
      </c>
      <c r="BJ249" s="16" t="s">
        <v>81</v>
      </c>
      <c r="BK249" s="246">
        <f>ROUND(I249*H249,2)</f>
        <v>0</v>
      </c>
      <c r="BL249" s="16" t="s">
        <v>132</v>
      </c>
      <c r="BM249" s="245" t="s">
        <v>804</v>
      </c>
    </row>
    <row r="250" s="2" customFormat="1">
      <c r="A250" s="37"/>
      <c r="B250" s="38"/>
      <c r="C250" s="39"/>
      <c r="D250" s="249" t="s">
        <v>181</v>
      </c>
      <c r="E250" s="39"/>
      <c r="F250" s="273" t="s">
        <v>353</v>
      </c>
      <c r="G250" s="39"/>
      <c r="H250" s="39"/>
      <c r="I250" s="143"/>
      <c r="J250" s="39"/>
      <c r="K250" s="39"/>
      <c r="L250" s="43"/>
      <c r="M250" s="274"/>
      <c r="N250" s="275"/>
      <c r="O250" s="90"/>
      <c r="P250" s="90"/>
      <c r="Q250" s="90"/>
      <c r="R250" s="90"/>
      <c r="S250" s="90"/>
      <c r="T250" s="91"/>
      <c r="U250" s="37"/>
      <c r="V250" s="37"/>
      <c r="W250" s="37"/>
      <c r="X250" s="37"/>
      <c r="Y250" s="37"/>
      <c r="Z250" s="37"/>
      <c r="AA250" s="37"/>
      <c r="AB250" s="37"/>
      <c r="AC250" s="37"/>
      <c r="AD250" s="37"/>
      <c r="AE250" s="37"/>
      <c r="AT250" s="16" t="s">
        <v>181</v>
      </c>
      <c r="AU250" s="16" t="s">
        <v>83</v>
      </c>
    </row>
    <row r="251" s="13" customFormat="1">
      <c r="A251" s="13"/>
      <c r="B251" s="247"/>
      <c r="C251" s="248"/>
      <c r="D251" s="249" t="s">
        <v>133</v>
      </c>
      <c r="E251" s="250" t="s">
        <v>1</v>
      </c>
      <c r="F251" s="251" t="s">
        <v>805</v>
      </c>
      <c r="G251" s="248"/>
      <c r="H251" s="252">
        <v>6</v>
      </c>
      <c r="I251" s="253"/>
      <c r="J251" s="248"/>
      <c r="K251" s="248"/>
      <c r="L251" s="254"/>
      <c r="M251" s="255"/>
      <c r="N251" s="256"/>
      <c r="O251" s="256"/>
      <c r="P251" s="256"/>
      <c r="Q251" s="256"/>
      <c r="R251" s="256"/>
      <c r="S251" s="256"/>
      <c r="T251" s="257"/>
      <c r="U251" s="13"/>
      <c r="V251" s="13"/>
      <c r="W251" s="13"/>
      <c r="X251" s="13"/>
      <c r="Y251" s="13"/>
      <c r="Z251" s="13"/>
      <c r="AA251" s="13"/>
      <c r="AB251" s="13"/>
      <c r="AC251" s="13"/>
      <c r="AD251" s="13"/>
      <c r="AE251" s="13"/>
      <c r="AT251" s="258" t="s">
        <v>133</v>
      </c>
      <c r="AU251" s="258" t="s">
        <v>83</v>
      </c>
      <c r="AV251" s="13" t="s">
        <v>83</v>
      </c>
      <c r="AW251" s="13" t="s">
        <v>30</v>
      </c>
      <c r="AX251" s="13" t="s">
        <v>73</v>
      </c>
      <c r="AY251" s="258" t="s">
        <v>124</v>
      </c>
    </row>
    <row r="252" s="13" customFormat="1">
      <c r="A252" s="13"/>
      <c r="B252" s="247"/>
      <c r="C252" s="248"/>
      <c r="D252" s="249" t="s">
        <v>133</v>
      </c>
      <c r="E252" s="250" t="s">
        <v>1</v>
      </c>
      <c r="F252" s="251" t="s">
        <v>806</v>
      </c>
      <c r="G252" s="248"/>
      <c r="H252" s="252">
        <v>6</v>
      </c>
      <c r="I252" s="253"/>
      <c r="J252" s="248"/>
      <c r="K252" s="248"/>
      <c r="L252" s="254"/>
      <c r="M252" s="255"/>
      <c r="N252" s="256"/>
      <c r="O252" s="256"/>
      <c r="P252" s="256"/>
      <c r="Q252" s="256"/>
      <c r="R252" s="256"/>
      <c r="S252" s="256"/>
      <c r="T252" s="257"/>
      <c r="U252" s="13"/>
      <c r="V252" s="13"/>
      <c r="W252" s="13"/>
      <c r="X252" s="13"/>
      <c r="Y252" s="13"/>
      <c r="Z252" s="13"/>
      <c r="AA252" s="13"/>
      <c r="AB252" s="13"/>
      <c r="AC252" s="13"/>
      <c r="AD252" s="13"/>
      <c r="AE252" s="13"/>
      <c r="AT252" s="258" t="s">
        <v>133</v>
      </c>
      <c r="AU252" s="258" t="s">
        <v>83</v>
      </c>
      <c r="AV252" s="13" t="s">
        <v>83</v>
      </c>
      <c r="AW252" s="13" t="s">
        <v>30</v>
      </c>
      <c r="AX252" s="13" t="s">
        <v>73</v>
      </c>
      <c r="AY252" s="258" t="s">
        <v>124</v>
      </c>
    </row>
    <row r="253" s="14" customFormat="1">
      <c r="A253" s="14"/>
      <c r="B253" s="259"/>
      <c r="C253" s="260"/>
      <c r="D253" s="249" t="s">
        <v>133</v>
      </c>
      <c r="E253" s="261" t="s">
        <v>1</v>
      </c>
      <c r="F253" s="262" t="s">
        <v>135</v>
      </c>
      <c r="G253" s="260"/>
      <c r="H253" s="263">
        <v>12</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133</v>
      </c>
      <c r="AU253" s="269" t="s">
        <v>83</v>
      </c>
      <c r="AV253" s="14" t="s">
        <v>132</v>
      </c>
      <c r="AW253" s="14" t="s">
        <v>30</v>
      </c>
      <c r="AX253" s="14" t="s">
        <v>81</v>
      </c>
      <c r="AY253" s="269" t="s">
        <v>124</v>
      </c>
    </row>
    <row r="254" s="2" customFormat="1" ht="16.5" customHeight="1">
      <c r="A254" s="37"/>
      <c r="B254" s="38"/>
      <c r="C254" s="276" t="s">
        <v>365</v>
      </c>
      <c r="D254" s="276" t="s">
        <v>240</v>
      </c>
      <c r="E254" s="277" t="s">
        <v>807</v>
      </c>
      <c r="F254" s="278" t="s">
        <v>808</v>
      </c>
      <c r="G254" s="279" t="s">
        <v>809</v>
      </c>
      <c r="H254" s="280">
        <v>12</v>
      </c>
      <c r="I254" s="281"/>
      <c r="J254" s="282">
        <f>ROUND(I254*H254,2)</f>
        <v>0</v>
      </c>
      <c r="K254" s="278" t="s">
        <v>1</v>
      </c>
      <c r="L254" s="283"/>
      <c r="M254" s="284" t="s">
        <v>1</v>
      </c>
      <c r="N254" s="285" t="s">
        <v>38</v>
      </c>
      <c r="O254" s="90"/>
      <c r="P254" s="243">
        <f>O254*H254</f>
        <v>0</v>
      </c>
      <c r="Q254" s="243">
        <v>0</v>
      </c>
      <c r="R254" s="243">
        <f>Q254*H254</f>
        <v>0</v>
      </c>
      <c r="S254" s="243">
        <v>0</v>
      </c>
      <c r="T254" s="244">
        <f>S254*H254</f>
        <v>0</v>
      </c>
      <c r="U254" s="37"/>
      <c r="V254" s="37"/>
      <c r="W254" s="37"/>
      <c r="X254" s="37"/>
      <c r="Y254" s="37"/>
      <c r="Z254" s="37"/>
      <c r="AA254" s="37"/>
      <c r="AB254" s="37"/>
      <c r="AC254" s="37"/>
      <c r="AD254" s="37"/>
      <c r="AE254" s="37"/>
      <c r="AR254" s="245" t="s">
        <v>151</v>
      </c>
      <c r="AT254" s="245" t="s">
        <v>240</v>
      </c>
      <c r="AU254" s="245" t="s">
        <v>83</v>
      </c>
      <c r="AY254" s="16" t="s">
        <v>124</v>
      </c>
      <c r="BE254" s="246">
        <f>IF(N254="základní",J254,0)</f>
        <v>0</v>
      </c>
      <c r="BF254" s="246">
        <f>IF(N254="snížená",J254,0)</f>
        <v>0</v>
      </c>
      <c r="BG254" s="246">
        <f>IF(N254="zákl. přenesená",J254,0)</f>
        <v>0</v>
      </c>
      <c r="BH254" s="246">
        <f>IF(N254="sníž. přenesená",J254,0)</f>
        <v>0</v>
      </c>
      <c r="BI254" s="246">
        <f>IF(N254="nulová",J254,0)</f>
        <v>0</v>
      </c>
      <c r="BJ254" s="16" t="s">
        <v>81</v>
      </c>
      <c r="BK254" s="246">
        <f>ROUND(I254*H254,2)</f>
        <v>0</v>
      </c>
      <c r="BL254" s="16" t="s">
        <v>132</v>
      </c>
      <c r="BM254" s="245" t="s">
        <v>810</v>
      </c>
    </row>
    <row r="255" s="2" customFormat="1" ht="21.75" customHeight="1">
      <c r="A255" s="37"/>
      <c r="B255" s="38"/>
      <c r="C255" s="234" t="s">
        <v>369</v>
      </c>
      <c r="D255" s="234" t="s">
        <v>127</v>
      </c>
      <c r="E255" s="235" t="s">
        <v>370</v>
      </c>
      <c r="F255" s="236" t="s">
        <v>371</v>
      </c>
      <c r="G255" s="237" t="s">
        <v>179</v>
      </c>
      <c r="H255" s="238">
        <v>12</v>
      </c>
      <c r="I255" s="239"/>
      <c r="J255" s="240">
        <f>ROUND(I255*H255,2)</f>
        <v>0</v>
      </c>
      <c r="K255" s="236" t="s">
        <v>131</v>
      </c>
      <c r="L255" s="43"/>
      <c r="M255" s="241" t="s">
        <v>1</v>
      </c>
      <c r="N255" s="242" t="s">
        <v>38</v>
      </c>
      <c r="O255" s="90"/>
      <c r="P255" s="243">
        <f>O255*H255</f>
        <v>0</v>
      </c>
      <c r="Q255" s="243">
        <v>0.11241</v>
      </c>
      <c r="R255" s="243">
        <f>Q255*H255</f>
        <v>1.3489199999999999</v>
      </c>
      <c r="S255" s="243">
        <v>0</v>
      </c>
      <c r="T255" s="244">
        <f>S255*H255</f>
        <v>0</v>
      </c>
      <c r="U255" s="37"/>
      <c r="V255" s="37"/>
      <c r="W255" s="37"/>
      <c r="X255" s="37"/>
      <c r="Y255" s="37"/>
      <c r="Z255" s="37"/>
      <c r="AA255" s="37"/>
      <c r="AB255" s="37"/>
      <c r="AC255" s="37"/>
      <c r="AD255" s="37"/>
      <c r="AE255" s="37"/>
      <c r="AR255" s="245" t="s">
        <v>132</v>
      </c>
      <c r="AT255" s="245" t="s">
        <v>127</v>
      </c>
      <c r="AU255" s="245" t="s">
        <v>83</v>
      </c>
      <c r="AY255" s="16" t="s">
        <v>124</v>
      </c>
      <c r="BE255" s="246">
        <f>IF(N255="základní",J255,0)</f>
        <v>0</v>
      </c>
      <c r="BF255" s="246">
        <f>IF(N255="snížená",J255,0)</f>
        <v>0</v>
      </c>
      <c r="BG255" s="246">
        <f>IF(N255="zákl. přenesená",J255,0)</f>
        <v>0</v>
      </c>
      <c r="BH255" s="246">
        <f>IF(N255="sníž. přenesená",J255,0)</f>
        <v>0</v>
      </c>
      <c r="BI255" s="246">
        <f>IF(N255="nulová",J255,0)</f>
        <v>0</v>
      </c>
      <c r="BJ255" s="16" t="s">
        <v>81</v>
      </c>
      <c r="BK255" s="246">
        <f>ROUND(I255*H255,2)</f>
        <v>0</v>
      </c>
      <c r="BL255" s="16" t="s">
        <v>132</v>
      </c>
      <c r="BM255" s="245" t="s">
        <v>811</v>
      </c>
    </row>
    <row r="256" s="2" customFormat="1">
      <c r="A256" s="37"/>
      <c r="B256" s="38"/>
      <c r="C256" s="39"/>
      <c r="D256" s="249" t="s">
        <v>181</v>
      </c>
      <c r="E256" s="39"/>
      <c r="F256" s="273" t="s">
        <v>373</v>
      </c>
      <c r="G256" s="39"/>
      <c r="H256" s="39"/>
      <c r="I256" s="143"/>
      <c r="J256" s="39"/>
      <c r="K256" s="39"/>
      <c r="L256" s="43"/>
      <c r="M256" s="274"/>
      <c r="N256" s="275"/>
      <c r="O256" s="90"/>
      <c r="P256" s="90"/>
      <c r="Q256" s="90"/>
      <c r="R256" s="90"/>
      <c r="S256" s="90"/>
      <c r="T256" s="91"/>
      <c r="U256" s="37"/>
      <c r="V256" s="37"/>
      <c r="W256" s="37"/>
      <c r="X256" s="37"/>
      <c r="Y256" s="37"/>
      <c r="Z256" s="37"/>
      <c r="AA256" s="37"/>
      <c r="AB256" s="37"/>
      <c r="AC256" s="37"/>
      <c r="AD256" s="37"/>
      <c r="AE256" s="37"/>
      <c r="AT256" s="16" t="s">
        <v>181</v>
      </c>
      <c r="AU256" s="16" t="s">
        <v>83</v>
      </c>
    </row>
    <row r="257" s="2" customFormat="1" ht="21.75" customHeight="1">
      <c r="A257" s="37"/>
      <c r="B257" s="38"/>
      <c r="C257" s="234" t="s">
        <v>374</v>
      </c>
      <c r="D257" s="234" t="s">
        <v>127</v>
      </c>
      <c r="E257" s="235" t="s">
        <v>375</v>
      </c>
      <c r="F257" s="236" t="s">
        <v>376</v>
      </c>
      <c r="G257" s="237" t="s">
        <v>179</v>
      </c>
      <c r="H257" s="238">
        <v>12</v>
      </c>
      <c r="I257" s="239"/>
      <c r="J257" s="240">
        <f>ROUND(I257*H257,2)</f>
        <v>0</v>
      </c>
      <c r="K257" s="236" t="s">
        <v>131</v>
      </c>
      <c r="L257" s="43"/>
      <c r="M257" s="241" t="s">
        <v>1</v>
      </c>
      <c r="N257" s="242" t="s">
        <v>38</v>
      </c>
      <c r="O257" s="90"/>
      <c r="P257" s="243">
        <f>O257*H257</f>
        <v>0</v>
      </c>
      <c r="Q257" s="243">
        <v>0</v>
      </c>
      <c r="R257" s="243">
        <f>Q257*H257</f>
        <v>0</v>
      </c>
      <c r="S257" s="243">
        <v>0</v>
      </c>
      <c r="T257" s="244">
        <f>S257*H257</f>
        <v>0</v>
      </c>
      <c r="U257" s="37"/>
      <c r="V257" s="37"/>
      <c r="W257" s="37"/>
      <c r="X257" s="37"/>
      <c r="Y257" s="37"/>
      <c r="Z257" s="37"/>
      <c r="AA257" s="37"/>
      <c r="AB257" s="37"/>
      <c r="AC257" s="37"/>
      <c r="AD257" s="37"/>
      <c r="AE257" s="37"/>
      <c r="AR257" s="245" t="s">
        <v>132</v>
      </c>
      <c r="AT257" s="245" t="s">
        <v>127</v>
      </c>
      <c r="AU257" s="245" t="s">
        <v>83</v>
      </c>
      <c r="AY257" s="16" t="s">
        <v>124</v>
      </c>
      <c r="BE257" s="246">
        <f>IF(N257="základní",J257,0)</f>
        <v>0</v>
      </c>
      <c r="BF257" s="246">
        <f>IF(N257="snížená",J257,0)</f>
        <v>0</v>
      </c>
      <c r="BG257" s="246">
        <f>IF(N257="zákl. přenesená",J257,0)</f>
        <v>0</v>
      </c>
      <c r="BH257" s="246">
        <f>IF(N257="sníž. přenesená",J257,0)</f>
        <v>0</v>
      </c>
      <c r="BI257" s="246">
        <f>IF(N257="nulová",J257,0)</f>
        <v>0</v>
      </c>
      <c r="BJ257" s="16" t="s">
        <v>81</v>
      </c>
      <c r="BK257" s="246">
        <f>ROUND(I257*H257,2)</f>
        <v>0</v>
      </c>
      <c r="BL257" s="16" t="s">
        <v>132</v>
      </c>
      <c r="BM257" s="245" t="s">
        <v>812</v>
      </c>
    </row>
    <row r="258" s="2" customFormat="1">
      <c r="A258" s="37"/>
      <c r="B258" s="38"/>
      <c r="C258" s="39"/>
      <c r="D258" s="249" t="s">
        <v>181</v>
      </c>
      <c r="E258" s="39"/>
      <c r="F258" s="273" t="s">
        <v>378</v>
      </c>
      <c r="G258" s="39"/>
      <c r="H258" s="39"/>
      <c r="I258" s="143"/>
      <c r="J258" s="39"/>
      <c r="K258" s="39"/>
      <c r="L258" s="43"/>
      <c r="M258" s="274"/>
      <c r="N258" s="275"/>
      <c r="O258" s="90"/>
      <c r="P258" s="90"/>
      <c r="Q258" s="90"/>
      <c r="R258" s="90"/>
      <c r="S258" s="90"/>
      <c r="T258" s="91"/>
      <c r="U258" s="37"/>
      <c r="V258" s="37"/>
      <c r="W258" s="37"/>
      <c r="X258" s="37"/>
      <c r="Y258" s="37"/>
      <c r="Z258" s="37"/>
      <c r="AA258" s="37"/>
      <c r="AB258" s="37"/>
      <c r="AC258" s="37"/>
      <c r="AD258" s="37"/>
      <c r="AE258" s="37"/>
      <c r="AT258" s="16" t="s">
        <v>181</v>
      </c>
      <c r="AU258" s="16" t="s">
        <v>83</v>
      </c>
    </row>
    <row r="259" s="2" customFormat="1" ht="16.5" customHeight="1">
      <c r="A259" s="37"/>
      <c r="B259" s="38"/>
      <c r="C259" s="276" t="s">
        <v>379</v>
      </c>
      <c r="D259" s="276" t="s">
        <v>240</v>
      </c>
      <c r="E259" s="277" t="s">
        <v>380</v>
      </c>
      <c r="F259" s="278" t="s">
        <v>381</v>
      </c>
      <c r="G259" s="279" t="s">
        <v>179</v>
      </c>
      <c r="H259" s="280">
        <v>12</v>
      </c>
      <c r="I259" s="281"/>
      <c r="J259" s="282">
        <f>ROUND(I259*H259,2)</f>
        <v>0</v>
      </c>
      <c r="K259" s="278" t="s">
        <v>131</v>
      </c>
      <c r="L259" s="283"/>
      <c r="M259" s="284" t="s">
        <v>1</v>
      </c>
      <c r="N259" s="285" t="s">
        <v>38</v>
      </c>
      <c r="O259" s="90"/>
      <c r="P259" s="243">
        <f>O259*H259</f>
        <v>0</v>
      </c>
      <c r="Q259" s="243">
        <v>0.0061000000000000004</v>
      </c>
      <c r="R259" s="243">
        <f>Q259*H259</f>
        <v>0.073200000000000001</v>
      </c>
      <c r="S259" s="243">
        <v>0</v>
      </c>
      <c r="T259" s="244">
        <f>S259*H259</f>
        <v>0</v>
      </c>
      <c r="U259" s="37"/>
      <c r="V259" s="37"/>
      <c r="W259" s="37"/>
      <c r="X259" s="37"/>
      <c r="Y259" s="37"/>
      <c r="Z259" s="37"/>
      <c r="AA259" s="37"/>
      <c r="AB259" s="37"/>
      <c r="AC259" s="37"/>
      <c r="AD259" s="37"/>
      <c r="AE259" s="37"/>
      <c r="AR259" s="245" t="s">
        <v>151</v>
      </c>
      <c r="AT259" s="245" t="s">
        <v>240</v>
      </c>
      <c r="AU259" s="245" t="s">
        <v>83</v>
      </c>
      <c r="AY259" s="16" t="s">
        <v>124</v>
      </c>
      <c r="BE259" s="246">
        <f>IF(N259="základní",J259,0)</f>
        <v>0</v>
      </c>
      <c r="BF259" s="246">
        <f>IF(N259="snížená",J259,0)</f>
        <v>0</v>
      </c>
      <c r="BG259" s="246">
        <f>IF(N259="zákl. přenesená",J259,0)</f>
        <v>0</v>
      </c>
      <c r="BH259" s="246">
        <f>IF(N259="sníž. přenesená",J259,0)</f>
        <v>0</v>
      </c>
      <c r="BI259" s="246">
        <f>IF(N259="nulová",J259,0)</f>
        <v>0</v>
      </c>
      <c r="BJ259" s="16" t="s">
        <v>81</v>
      </c>
      <c r="BK259" s="246">
        <f>ROUND(I259*H259,2)</f>
        <v>0</v>
      </c>
      <c r="BL259" s="16" t="s">
        <v>132</v>
      </c>
      <c r="BM259" s="245" t="s">
        <v>813</v>
      </c>
    </row>
    <row r="260" s="2" customFormat="1" ht="16.5" customHeight="1">
      <c r="A260" s="37"/>
      <c r="B260" s="38"/>
      <c r="C260" s="276" t="s">
        <v>383</v>
      </c>
      <c r="D260" s="276" t="s">
        <v>240</v>
      </c>
      <c r="E260" s="277" t="s">
        <v>384</v>
      </c>
      <c r="F260" s="278" t="s">
        <v>385</v>
      </c>
      <c r="G260" s="279" t="s">
        <v>179</v>
      </c>
      <c r="H260" s="280">
        <v>12</v>
      </c>
      <c r="I260" s="281"/>
      <c r="J260" s="282">
        <f>ROUND(I260*H260,2)</f>
        <v>0</v>
      </c>
      <c r="K260" s="278" t="s">
        <v>131</v>
      </c>
      <c r="L260" s="283"/>
      <c r="M260" s="284" t="s">
        <v>1</v>
      </c>
      <c r="N260" s="285" t="s">
        <v>38</v>
      </c>
      <c r="O260" s="90"/>
      <c r="P260" s="243">
        <f>O260*H260</f>
        <v>0</v>
      </c>
      <c r="Q260" s="243">
        <v>0.0030000000000000001</v>
      </c>
      <c r="R260" s="243">
        <f>Q260*H260</f>
        <v>0.036000000000000004</v>
      </c>
      <c r="S260" s="243">
        <v>0</v>
      </c>
      <c r="T260" s="244">
        <f>S260*H260</f>
        <v>0</v>
      </c>
      <c r="U260" s="37"/>
      <c r="V260" s="37"/>
      <c r="W260" s="37"/>
      <c r="X260" s="37"/>
      <c r="Y260" s="37"/>
      <c r="Z260" s="37"/>
      <c r="AA260" s="37"/>
      <c r="AB260" s="37"/>
      <c r="AC260" s="37"/>
      <c r="AD260" s="37"/>
      <c r="AE260" s="37"/>
      <c r="AR260" s="245" t="s">
        <v>151</v>
      </c>
      <c r="AT260" s="245" t="s">
        <v>240</v>
      </c>
      <c r="AU260" s="245" t="s">
        <v>83</v>
      </c>
      <c r="AY260" s="16" t="s">
        <v>124</v>
      </c>
      <c r="BE260" s="246">
        <f>IF(N260="základní",J260,0)</f>
        <v>0</v>
      </c>
      <c r="BF260" s="246">
        <f>IF(N260="snížená",J260,0)</f>
        <v>0</v>
      </c>
      <c r="BG260" s="246">
        <f>IF(N260="zákl. přenesená",J260,0)</f>
        <v>0</v>
      </c>
      <c r="BH260" s="246">
        <f>IF(N260="sníž. přenesená",J260,0)</f>
        <v>0</v>
      </c>
      <c r="BI260" s="246">
        <f>IF(N260="nulová",J260,0)</f>
        <v>0</v>
      </c>
      <c r="BJ260" s="16" t="s">
        <v>81</v>
      </c>
      <c r="BK260" s="246">
        <f>ROUND(I260*H260,2)</f>
        <v>0</v>
      </c>
      <c r="BL260" s="16" t="s">
        <v>132</v>
      </c>
      <c r="BM260" s="245" t="s">
        <v>814</v>
      </c>
    </row>
    <row r="261" s="2" customFormat="1" ht="16.5" customHeight="1">
      <c r="A261" s="37"/>
      <c r="B261" s="38"/>
      <c r="C261" s="276" t="s">
        <v>387</v>
      </c>
      <c r="D261" s="276" t="s">
        <v>240</v>
      </c>
      <c r="E261" s="277" t="s">
        <v>388</v>
      </c>
      <c r="F261" s="278" t="s">
        <v>389</v>
      </c>
      <c r="G261" s="279" t="s">
        <v>179</v>
      </c>
      <c r="H261" s="280">
        <v>12</v>
      </c>
      <c r="I261" s="281"/>
      <c r="J261" s="282">
        <f>ROUND(I261*H261,2)</f>
        <v>0</v>
      </c>
      <c r="K261" s="278" t="s">
        <v>131</v>
      </c>
      <c r="L261" s="283"/>
      <c r="M261" s="284" t="s">
        <v>1</v>
      </c>
      <c r="N261" s="285" t="s">
        <v>38</v>
      </c>
      <c r="O261" s="90"/>
      <c r="P261" s="243">
        <f>O261*H261</f>
        <v>0</v>
      </c>
      <c r="Q261" s="243">
        <v>0.00035</v>
      </c>
      <c r="R261" s="243">
        <f>Q261*H261</f>
        <v>0.0041999999999999997</v>
      </c>
      <c r="S261" s="243">
        <v>0</v>
      </c>
      <c r="T261" s="244">
        <f>S261*H261</f>
        <v>0</v>
      </c>
      <c r="U261" s="37"/>
      <c r="V261" s="37"/>
      <c r="W261" s="37"/>
      <c r="X261" s="37"/>
      <c r="Y261" s="37"/>
      <c r="Z261" s="37"/>
      <c r="AA261" s="37"/>
      <c r="AB261" s="37"/>
      <c r="AC261" s="37"/>
      <c r="AD261" s="37"/>
      <c r="AE261" s="37"/>
      <c r="AR261" s="245" t="s">
        <v>151</v>
      </c>
      <c r="AT261" s="245" t="s">
        <v>240</v>
      </c>
      <c r="AU261" s="245" t="s">
        <v>83</v>
      </c>
      <c r="AY261" s="16" t="s">
        <v>124</v>
      </c>
      <c r="BE261" s="246">
        <f>IF(N261="základní",J261,0)</f>
        <v>0</v>
      </c>
      <c r="BF261" s="246">
        <f>IF(N261="snížená",J261,0)</f>
        <v>0</v>
      </c>
      <c r="BG261" s="246">
        <f>IF(N261="zákl. přenesená",J261,0)</f>
        <v>0</v>
      </c>
      <c r="BH261" s="246">
        <f>IF(N261="sníž. přenesená",J261,0)</f>
        <v>0</v>
      </c>
      <c r="BI261" s="246">
        <f>IF(N261="nulová",J261,0)</f>
        <v>0</v>
      </c>
      <c r="BJ261" s="16" t="s">
        <v>81</v>
      </c>
      <c r="BK261" s="246">
        <f>ROUND(I261*H261,2)</f>
        <v>0</v>
      </c>
      <c r="BL261" s="16" t="s">
        <v>132</v>
      </c>
      <c r="BM261" s="245" t="s">
        <v>815</v>
      </c>
    </row>
    <row r="262" s="2" customFormat="1" ht="16.5" customHeight="1">
      <c r="A262" s="37"/>
      <c r="B262" s="38"/>
      <c r="C262" s="276" t="s">
        <v>391</v>
      </c>
      <c r="D262" s="276" t="s">
        <v>240</v>
      </c>
      <c r="E262" s="277" t="s">
        <v>392</v>
      </c>
      <c r="F262" s="278" t="s">
        <v>393</v>
      </c>
      <c r="G262" s="279" t="s">
        <v>179</v>
      </c>
      <c r="H262" s="280">
        <v>12</v>
      </c>
      <c r="I262" s="281"/>
      <c r="J262" s="282">
        <f>ROUND(I262*H262,2)</f>
        <v>0</v>
      </c>
      <c r="K262" s="278" t="s">
        <v>131</v>
      </c>
      <c r="L262" s="283"/>
      <c r="M262" s="284" t="s">
        <v>1</v>
      </c>
      <c r="N262" s="285" t="s">
        <v>38</v>
      </c>
      <c r="O262" s="90"/>
      <c r="P262" s="243">
        <f>O262*H262</f>
        <v>0</v>
      </c>
      <c r="Q262" s="243">
        <v>0.00010000000000000001</v>
      </c>
      <c r="R262" s="243">
        <f>Q262*H262</f>
        <v>0.0012000000000000001</v>
      </c>
      <c r="S262" s="243">
        <v>0</v>
      </c>
      <c r="T262" s="244">
        <f>S262*H262</f>
        <v>0</v>
      </c>
      <c r="U262" s="37"/>
      <c r="V262" s="37"/>
      <c r="W262" s="37"/>
      <c r="X262" s="37"/>
      <c r="Y262" s="37"/>
      <c r="Z262" s="37"/>
      <c r="AA262" s="37"/>
      <c r="AB262" s="37"/>
      <c r="AC262" s="37"/>
      <c r="AD262" s="37"/>
      <c r="AE262" s="37"/>
      <c r="AR262" s="245" t="s">
        <v>151</v>
      </c>
      <c r="AT262" s="245" t="s">
        <v>240</v>
      </c>
      <c r="AU262" s="245" t="s">
        <v>83</v>
      </c>
      <c r="AY262" s="16" t="s">
        <v>124</v>
      </c>
      <c r="BE262" s="246">
        <f>IF(N262="základní",J262,0)</f>
        <v>0</v>
      </c>
      <c r="BF262" s="246">
        <f>IF(N262="snížená",J262,0)</f>
        <v>0</v>
      </c>
      <c r="BG262" s="246">
        <f>IF(N262="zákl. přenesená",J262,0)</f>
        <v>0</v>
      </c>
      <c r="BH262" s="246">
        <f>IF(N262="sníž. přenesená",J262,0)</f>
        <v>0</v>
      </c>
      <c r="BI262" s="246">
        <f>IF(N262="nulová",J262,0)</f>
        <v>0</v>
      </c>
      <c r="BJ262" s="16" t="s">
        <v>81</v>
      </c>
      <c r="BK262" s="246">
        <f>ROUND(I262*H262,2)</f>
        <v>0</v>
      </c>
      <c r="BL262" s="16" t="s">
        <v>132</v>
      </c>
      <c r="BM262" s="245" t="s">
        <v>816</v>
      </c>
    </row>
    <row r="263" s="2" customFormat="1" ht="44.25" customHeight="1">
      <c r="A263" s="37"/>
      <c r="B263" s="38"/>
      <c r="C263" s="234" t="s">
        <v>395</v>
      </c>
      <c r="D263" s="234" t="s">
        <v>127</v>
      </c>
      <c r="E263" s="235" t="s">
        <v>817</v>
      </c>
      <c r="F263" s="236" t="s">
        <v>818</v>
      </c>
      <c r="G263" s="237" t="s">
        <v>304</v>
      </c>
      <c r="H263" s="238">
        <v>24</v>
      </c>
      <c r="I263" s="239"/>
      <c r="J263" s="240">
        <f>ROUND(I263*H263,2)</f>
        <v>0</v>
      </c>
      <c r="K263" s="236" t="s">
        <v>131</v>
      </c>
      <c r="L263" s="43"/>
      <c r="M263" s="241" t="s">
        <v>1</v>
      </c>
      <c r="N263" s="242" t="s">
        <v>38</v>
      </c>
      <c r="O263" s="90"/>
      <c r="P263" s="243">
        <f>O263*H263</f>
        <v>0</v>
      </c>
      <c r="Q263" s="243">
        <v>0.20219000000000001</v>
      </c>
      <c r="R263" s="243">
        <f>Q263*H263</f>
        <v>4.8525600000000004</v>
      </c>
      <c r="S263" s="243">
        <v>0</v>
      </c>
      <c r="T263" s="244">
        <f>S263*H263</f>
        <v>0</v>
      </c>
      <c r="U263" s="37"/>
      <c r="V263" s="37"/>
      <c r="W263" s="37"/>
      <c r="X263" s="37"/>
      <c r="Y263" s="37"/>
      <c r="Z263" s="37"/>
      <c r="AA263" s="37"/>
      <c r="AB263" s="37"/>
      <c r="AC263" s="37"/>
      <c r="AD263" s="37"/>
      <c r="AE263" s="37"/>
      <c r="AR263" s="245" t="s">
        <v>132</v>
      </c>
      <c r="AT263" s="245" t="s">
        <v>127</v>
      </c>
      <c r="AU263" s="245" t="s">
        <v>83</v>
      </c>
      <c r="AY263" s="16" t="s">
        <v>124</v>
      </c>
      <c r="BE263" s="246">
        <f>IF(N263="základní",J263,0)</f>
        <v>0</v>
      </c>
      <c r="BF263" s="246">
        <f>IF(N263="snížená",J263,0)</f>
        <v>0</v>
      </c>
      <c r="BG263" s="246">
        <f>IF(N263="zákl. přenesená",J263,0)</f>
        <v>0</v>
      </c>
      <c r="BH263" s="246">
        <f>IF(N263="sníž. přenesená",J263,0)</f>
        <v>0</v>
      </c>
      <c r="BI263" s="246">
        <f>IF(N263="nulová",J263,0)</f>
        <v>0</v>
      </c>
      <c r="BJ263" s="16" t="s">
        <v>81</v>
      </c>
      <c r="BK263" s="246">
        <f>ROUND(I263*H263,2)</f>
        <v>0</v>
      </c>
      <c r="BL263" s="16" t="s">
        <v>132</v>
      </c>
      <c r="BM263" s="245" t="s">
        <v>819</v>
      </c>
    </row>
    <row r="264" s="2" customFormat="1">
      <c r="A264" s="37"/>
      <c r="B264" s="38"/>
      <c r="C264" s="39"/>
      <c r="D264" s="249" t="s">
        <v>181</v>
      </c>
      <c r="E264" s="39"/>
      <c r="F264" s="273" t="s">
        <v>427</v>
      </c>
      <c r="G264" s="39"/>
      <c r="H264" s="39"/>
      <c r="I264" s="143"/>
      <c r="J264" s="39"/>
      <c r="K264" s="39"/>
      <c r="L264" s="43"/>
      <c r="M264" s="274"/>
      <c r="N264" s="275"/>
      <c r="O264" s="90"/>
      <c r="P264" s="90"/>
      <c r="Q264" s="90"/>
      <c r="R264" s="90"/>
      <c r="S264" s="90"/>
      <c r="T264" s="91"/>
      <c r="U264" s="37"/>
      <c r="V264" s="37"/>
      <c r="W264" s="37"/>
      <c r="X264" s="37"/>
      <c r="Y264" s="37"/>
      <c r="Z264" s="37"/>
      <c r="AA264" s="37"/>
      <c r="AB264" s="37"/>
      <c r="AC264" s="37"/>
      <c r="AD264" s="37"/>
      <c r="AE264" s="37"/>
      <c r="AT264" s="16" t="s">
        <v>181</v>
      </c>
      <c r="AU264" s="16" t="s">
        <v>83</v>
      </c>
    </row>
    <row r="265" s="13" customFormat="1">
      <c r="A265" s="13"/>
      <c r="B265" s="247"/>
      <c r="C265" s="248"/>
      <c r="D265" s="249" t="s">
        <v>133</v>
      </c>
      <c r="E265" s="250" t="s">
        <v>1</v>
      </c>
      <c r="F265" s="251" t="s">
        <v>820</v>
      </c>
      <c r="G265" s="248"/>
      <c r="H265" s="252">
        <v>24</v>
      </c>
      <c r="I265" s="253"/>
      <c r="J265" s="248"/>
      <c r="K265" s="248"/>
      <c r="L265" s="254"/>
      <c r="M265" s="255"/>
      <c r="N265" s="256"/>
      <c r="O265" s="256"/>
      <c r="P265" s="256"/>
      <c r="Q265" s="256"/>
      <c r="R265" s="256"/>
      <c r="S265" s="256"/>
      <c r="T265" s="257"/>
      <c r="U265" s="13"/>
      <c r="V265" s="13"/>
      <c r="W265" s="13"/>
      <c r="X265" s="13"/>
      <c r="Y265" s="13"/>
      <c r="Z265" s="13"/>
      <c r="AA265" s="13"/>
      <c r="AB265" s="13"/>
      <c r="AC265" s="13"/>
      <c r="AD265" s="13"/>
      <c r="AE265" s="13"/>
      <c r="AT265" s="258" t="s">
        <v>133</v>
      </c>
      <c r="AU265" s="258" t="s">
        <v>83</v>
      </c>
      <c r="AV265" s="13" t="s">
        <v>83</v>
      </c>
      <c r="AW265" s="13" t="s">
        <v>30</v>
      </c>
      <c r="AX265" s="13" t="s">
        <v>81</v>
      </c>
      <c r="AY265" s="258" t="s">
        <v>124</v>
      </c>
    </row>
    <row r="266" s="2" customFormat="1" ht="16.5" customHeight="1">
      <c r="A266" s="37"/>
      <c r="B266" s="38"/>
      <c r="C266" s="276" t="s">
        <v>401</v>
      </c>
      <c r="D266" s="276" t="s">
        <v>240</v>
      </c>
      <c r="E266" s="277" t="s">
        <v>821</v>
      </c>
      <c r="F266" s="278" t="s">
        <v>822</v>
      </c>
      <c r="G266" s="279" t="s">
        <v>304</v>
      </c>
      <c r="H266" s="280">
        <v>24</v>
      </c>
      <c r="I266" s="281"/>
      <c r="J266" s="282">
        <f>ROUND(I266*H266,2)</f>
        <v>0</v>
      </c>
      <c r="K266" s="278" t="s">
        <v>1</v>
      </c>
      <c r="L266" s="283"/>
      <c r="M266" s="284" t="s">
        <v>1</v>
      </c>
      <c r="N266" s="285" t="s">
        <v>38</v>
      </c>
      <c r="O266" s="90"/>
      <c r="P266" s="243">
        <f>O266*H266</f>
        <v>0</v>
      </c>
      <c r="Q266" s="243">
        <v>0</v>
      </c>
      <c r="R266" s="243">
        <f>Q266*H266</f>
        <v>0</v>
      </c>
      <c r="S266" s="243">
        <v>0</v>
      </c>
      <c r="T266" s="244">
        <f>S266*H266</f>
        <v>0</v>
      </c>
      <c r="U266" s="37"/>
      <c r="V266" s="37"/>
      <c r="W266" s="37"/>
      <c r="X266" s="37"/>
      <c r="Y266" s="37"/>
      <c r="Z266" s="37"/>
      <c r="AA266" s="37"/>
      <c r="AB266" s="37"/>
      <c r="AC266" s="37"/>
      <c r="AD266" s="37"/>
      <c r="AE266" s="37"/>
      <c r="AR266" s="245" t="s">
        <v>151</v>
      </c>
      <c r="AT266" s="245" t="s">
        <v>240</v>
      </c>
      <c r="AU266" s="245" t="s">
        <v>83</v>
      </c>
      <c r="AY266" s="16" t="s">
        <v>124</v>
      </c>
      <c r="BE266" s="246">
        <f>IF(N266="základní",J266,0)</f>
        <v>0</v>
      </c>
      <c r="BF266" s="246">
        <f>IF(N266="snížená",J266,0)</f>
        <v>0</v>
      </c>
      <c r="BG266" s="246">
        <f>IF(N266="zákl. přenesená",J266,0)</f>
        <v>0</v>
      </c>
      <c r="BH266" s="246">
        <f>IF(N266="sníž. přenesená",J266,0)</f>
        <v>0</v>
      </c>
      <c r="BI266" s="246">
        <f>IF(N266="nulová",J266,0)</f>
        <v>0</v>
      </c>
      <c r="BJ266" s="16" t="s">
        <v>81</v>
      </c>
      <c r="BK266" s="246">
        <f>ROUND(I266*H266,2)</f>
        <v>0</v>
      </c>
      <c r="BL266" s="16" t="s">
        <v>132</v>
      </c>
      <c r="BM266" s="245" t="s">
        <v>823</v>
      </c>
    </row>
    <row r="267" s="2" customFormat="1" ht="44.25" customHeight="1">
      <c r="A267" s="37"/>
      <c r="B267" s="38"/>
      <c r="C267" s="234" t="s">
        <v>406</v>
      </c>
      <c r="D267" s="234" t="s">
        <v>127</v>
      </c>
      <c r="E267" s="235" t="s">
        <v>424</v>
      </c>
      <c r="F267" s="236" t="s">
        <v>425</v>
      </c>
      <c r="G267" s="237" t="s">
        <v>304</v>
      </c>
      <c r="H267" s="238">
        <v>1141</v>
      </c>
      <c r="I267" s="239"/>
      <c r="J267" s="240">
        <f>ROUND(I267*H267,2)</f>
        <v>0</v>
      </c>
      <c r="K267" s="236" t="s">
        <v>131</v>
      </c>
      <c r="L267" s="43"/>
      <c r="M267" s="241" t="s">
        <v>1</v>
      </c>
      <c r="N267" s="242" t="s">
        <v>38</v>
      </c>
      <c r="O267" s="90"/>
      <c r="P267" s="243">
        <f>O267*H267</f>
        <v>0</v>
      </c>
      <c r="Q267" s="243">
        <v>0.15540000000000001</v>
      </c>
      <c r="R267" s="243">
        <f>Q267*H267</f>
        <v>177.31140000000002</v>
      </c>
      <c r="S267" s="243">
        <v>0</v>
      </c>
      <c r="T267" s="244">
        <f>S267*H267</f>
        <v>0</v>
      </c>
      <c r="U267" s="37"/>
      <c r="V267" s="37"/>
      <c r="W267" s="37"/>
      <c r="X267" s="37"/>
      <c r="Y267" s="37"/>
      <c r="Z267" s="37"/>
      <c r="AA267" s="37"/>
      <c r="AB267" s="37"/>
      <c r="AC267" s="37"/>
      <c r="AD267" s="37"/>
      <c r="AE267" s="37"/>
      <c r="AR267" s="245" t="s">
        <v>132</v>
      </c>
      <c r="AT267" s="245" t="s">
        <v>127</v>
      </c>
      <c r="AU267" s="245" t="s">
        <v>83</v>
      </c>
      <c r="AY267" s="16" t="s">
        <v>124</v>
      </c>
      <c r="BE267" s="246">
        <f>IF(N267="základní",J267,0)</f>
        <v>0</v>
      </c>
      <c r="BF267" s="246">
        <f>IF(N267="snížená",J267,0)</f>
        <v>0</v>
      </c>
      <c r="BG267" s="246">
        <f>IF(N267="zákl. přenesená",J267,0)</f>
        <v>0</v>
      </c>
      <c r="BH267" s="246">
        <f>IF(N267="sníž. přenesená",J267,0)</f>
        <v>0</v>
      </c>
      <c r="BI267" s="246">
        <f>IF(N267="nulová",J267,0)</f>
        <v>0</v>
      </c>
      <c r="BJ267" s="16" t="s">
        <v>81</v>
      </c>
      <c r="BK267" s="246">
        <f>ROUND(I267*H267,2)</f>
        <v>0</v>
      </c>
      <c r="BL267" s="16" t="s">
        <v>132</v>
      </c>
      <c r="BM267" s="245" t="s">
        <v>824</v>
      </c>
    </row>
    <row r="268" s="2" customFormat="1">
      <c r="A268" s="37"/>
      <c r="B268" s="38"/>
      <c r="C268" s="39"/>
      <c r="D268" s="249" t="s">
        <v>181</v>
      </c>
      <c r="E268" s="39"/>
      <c r="F268" s="273" t="s">
        <v>427</v>
      </c>
      <c r="G268" s="39"/>
      <c r="H268" s="39"/>
      <c r="I268" s="143"/>
      <c r="J268" s="39"/>
      <c r="K268" s="39"/>
      <c r="L268" s="43"/>
      <c r="M268" s="274"/>
      <c r="N268" s="275"/>
      <c r="O268" s="90"/>
      <c r="P268" s="90"/>
      <c r="Q268" s="90"/>
      <c r="R268" s="90"/>
      <c r="S268" s="90"/>
      <c r="T268" s="91"/>
      <c r="U268" s="37"/>
      <c r="V268" s="37"/>
      <c r="W268" s="37"/>
      <c r="X268" s="37"/>
      <c r="Y268" s="37"/>
      <c r="Z268" s="37"/>
      <c r="AA268" s="37"/>
      <c r="AB268" s="37"/>
      <c r="AC268" s="37"/>
      <c r="AD268" s="37"/>
      <c r="AE268" s="37"/>
      <c r="AT268" s="16" t="s">
        <v>181</v>
      </c>
      <c r="AU268" s="16" t="s">
        <v>83</v>
      </c>
    </row>
    <row r="269" s="13" customFormat="1">
      <c r="A269" s="13"/>
      <c r="B269" s="247"/>
      <c r="C269" s="248"/>
      <c r="D269" s="249" t="s">
        <v>133</v>
      </c>
      <c r="E269" s="250" t="s">
        <v>1</v>
      </c>
      <c r="F269" s="251" t="s">
        <v>825</v>
      </c>
      <c r="G269" s="248"/>
      <c r="H269" s="252">
        <v>709</v>
      </c>
      <c r="I269" s="253"/>
      <c r="J269" s="248"/>
      <c r="K269" s="248"/>
      <c r="L269" s="254"/>
      <c r="M269" s="255"/>
      <c r="N269" s="256"/>
      <c r="O269" s="256"/>
      <c r="P269" s="256"/>
      <c r="Q269" s="256"/>
      <c r="R269" s="256"/>
      <c r="S269" s="256"/>
      <c r="T269" s="257"/>
      <c r="U269" s="13"/>
      <c r="V269" s="13"/>
      <c r="W269" s="13"/>
      <c r="X269" s="13"/>
      <c r="Y269" s="13"/>
      <c r="Z269" s="13"/>
      <c r="AA269" s="13"/>
      <c r="AB269" s="13"/>
      <c r="AC269" s="13"/>
      <c r="AD269" s="13"/>
      <c r="AE269" s="13"/>
      <c r="AT269" s="258" t="s">
        <v>133</v>
      </c>
      <c r="AU269" s="258" t="s">
        <v>83</v>
      </c>
      <c r="AV269" s="13" t="s">
        <v>83</v>
      </c>
      <c r="AW269" s="13" t="s">
        <v>30</v>
      </c>
      <c r="AX269" s="13" t="s">
        <v>73</v>
      </c>
      <c r="AY269" s="258" t="s">
        <v>124</v>
      </c>
    </row>
    <row r="270" s="13" customFormat="1">
      <c r="A270" s="13"/>
      <c r="B270" s="247"/>
      <c r="C270" s="248"/>
      <c r="D270" s="249" t="s">
        <v>133</v>
      </c>
      <c r="E270" s="250" t="s">
        <v>1</v>
      </c>
      <c r="F270" s="251" t="s">
        <v>826</v>
      </c>
      <c r="G270" s="248"/>
      <c r="H270" s="252">
        <v>326</v>
      </c>
      <c r="I270" s="253"/>
      <c r="J270" s="248"/>
      <c r="K270" s="248"/>
      <c r="L270" s="254"/>
      <c r="M270" s="255"/>
      <c r="N270" s="256"/>
      <c r="O270" s="256"/>
      <c r="P270" s="256"/>
      <c r="Q270" s="256"/>
      <c r="R270" s="256"/>
      <c r="S270" s="256"/>
      <c r="T270" s="257"/>
      <c r="U270" s="13"/>
      <c r="V270" s="13"/>
      <c r="W270" s="13"/>
      <c r="X270" s="13"/>
      <c r="Y270" s="13"/>
      <c r="Z270" s="13"/>
      <c r="AA270" s="13"/>
      <c r="AB270" s="13"/>
      <c r="AC270" s="13"/>
      <c r="AD270" s="13"/>
      <c r="AE270" s="13"/>
      <c r="AT270" s="258" t="s">
        <v>133</v>
      </c>
      <c r="AU270" s="258" t="s">
        <v>83</v>
      </c>
      <c r="AV270" s="13" t="s">
        <v>83</v>
      </c>
      <c r="AW270" s="13" t="s">
        <v>30</v>
      </c>
      <c r="AX270" s="13" t="s">
        <v>73</v>
      </c>
      <c r="AY270" s="258" t="s">
        <v>124</v>
      </c>
    </row>
    <row r="271" s="13" customFormat="1">
      <c r="A271" s="13"/>
      <c r="B271" s="247"/>
      <c r="C271" s="248"/>
      <c r="D271" s="249" t="s">
        <v>133</v>
      </c>
      <c r="E271" s="250" t="s">
        <v>1</v>
      </c>
      <c r="F271" s="251" t="s">
        <v>827</v>
      </c>
      <c r="G271" s="248"/>
      <c r="H271" s="252">
        <v>106</v>
      </c>
      <c r="I271" s="253"/>
      <c r="J271" s="248"/>
      <c r="K271" s="248"/>
      <c r="L271" s="254"/>
      <c r="M271" s="255"/>
      <c r="N271" s="256"/>
      <c r="O271" s="256"/>
      <c r="P271" s="256"/>
      <c r="Q271" s="256"/>
      <c r="R271" s="256"/>
      <c r="S271" s="256"/>
      <c r="T271" s="257"/>
      <c r="U271" s="13"/>
      <c r="V271" s="13"/>
      <c r="W271" s="13"/>
      <c r="X271" s="13"/>
      <c r="Y271" s="13"/>
      <c r="Z271" s="13"/>
      <c r="AA271" s="13"/>
      <c r="AB271" s="13"/>
      <c r="AC271" s="13"/>
      <c r="AD271" s="13"/>
      <c r="AE271" s="13"/>
      <c r="AT271" s="258" t="s">
        <v>133</v>
      </c>
      <c r="AU271" s="258" t="s">
        <v>83</v>
      </c>
      <c r="AV271" s="13" t="s">
        <v>83</v>
      </c>
      <c r="AW271" s="13" t="s">
        <v>30</v>
      </c>
      <c r="AX271" s="13" t="s">
        <v>73</v>
      </c>
      <c r="AY271" s="258" t="s">
        <v>124</v>
      </c>
    </row>
    <row r="272" s="14" customFormat="1">
      <c r="A272" s="14"/>
      <c r="B272" s="259"/>
      <c r="C272" s="260"/>
      <c r="D272" s="249" t="s">
        <v>133</v>
      </c>
      <c r="E272" s="261" t="s">
        <v>1</v>
      </c>
      <c r="F272" s="262" t="s">
        <v>135</v>
      </c>
      <c r="G272" s="260"/>
      <c r="H272" s="263">
        <v>1141</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133</v>
      </c>
      <c r="AU272" s="269" t="s">
        <v>83</v>
      </c>
      <c r="AV272" s="14" t="s">
        <v>132</v>
      </c>
      <c r="AW272" s="14" t="s">
        <v>30</v>
      </c>
      <c r="AX272" s="14" t="s">
        <v>81</v>
      </c>
      <c r="AY272" s="269" t="s">
        <v>124</v>
      </c>
    </row>
    <row r="273" s="2" customFormat="1" ht="21.75" customHeight="1">
      <c r="A273" s="37"/>
      <c r="B273" s="38"/>
      <c r="C273" s="276" t="s">
        <v>412</v>
      </c>
      <c r="D273" s="276" t="s">
        <v>240</v>
      </c>
      <c r="E273" s="277" t="s">
        <v>576</v>
      </c>
      <c r="F273" s="278" t="s">
        <v>577</v>
      </c>
      <c r="G273" s="279" t="s">
        <v>304</v>
      </c>
      <c r="H273" s="280">
        <v>326</v>
      </c>
      <c r="I273" s="281"/>
      <c r="J273" s="282">
        <f>ROUND(I273*H273,2)</f>
        <v>0</v>
      </c>
      <c r="K273" s="278" t="s">
        <v>131</v>
      </c>
      <c r="L273" s="283"/>
      <c r="M273" s="284" t="s">
        <v>1</v>
      </c>
      <c r="N273" s="285" t="s">
        <v>38</v>
      </c>
      <c r="O273" s="90"/>
      <c r="P273" s="243">
        <f>O273*H273</f>
        <v>0</v>
      </c>
      <c r="Q273" s="243">
        <v>0.048300000000000003</v>
      </c>
      <c r="R273" s="243">
        <f>Q273*H273</f>
        <v>15.745800000000001</v>
      </c>
      <c r="S273" s="243">
        <v>0</v>
      </c>
      <c r="T273" s="244">
        <f>S273*H273</f>
        <v>0</v>
      </c>
      <c r="U273" s="37"/>
      <c r="V273" s="37"/>
      <c r="W273" s="37"/>
      <c r="X273" s="37"/>
      <c r="Y273" s="37"/>
      <c r="Z273" s="37"/>
      <c r="AA273" s="37"/>
      <c r="AB273" s="37"/>
      <c r="AC273" s="37"/>
      <c r="AD273" s="37"/>
      <c r="AE273" s="37"/>
      <c r="AR273" s="245" t="s">
        <v>151</v>
      </c>
      <c r="AT273" s="245" t="s">
        <v>240</v>
      </c>
      <c r="AU273" s="245" t="s">
        <v>83</v>
      </c>
      <c r="AY273" s="16" t="s">
        <v>124</v>
      </c>
      <c r="BE273" s="246">
        <f>IF(N273="základní",J273,0)</f>
        <v>0</v>
      </c>
      <c r="BF273" s="246">
        <f>IF(N273="snížená",J273,0)</f>
        <v>0</v>
      </c>
      <c r="BG273" s="246">
        <f>IF(N273="zákl. přenesená",J273,0)</f>
        <v>0</v>
      </c>
      <c r="BH273" s="246">
        <f>IF(N273="sníž. přenesená",J273,0)</f>
        <v>0</v>
      </c>
      <c r="BI273" s="246">
        <f>IF(N273="nulová",J273,0)</f>
        <v>0</v>
      </c>
      <c r="BJ273" s="16" t="s">
        <v>81</v>
      </c>
      <c r="BK273" s="246">
        <f>ROUND(I273*H273,2)</f>
        <v>0</v>
      </c>
      <c r="BL273" s="16" t="s">
        <v>132</v>
      </c>
      <c r="BM273" s="245" t="s">
        <v>828</v>
      </c>
    </row>
    <row r="274" s="2" customFormat="1" ht="21.75" customHeight="1">
      <c r="A274" s="37"/>
      <c r="B274" s="38"/>
      <c r="C274" s="276" t="s">
        <v>418</v>
      </c>
      <c r="D274" s="276" t="s">
        <v>240</v>
      </c>
      <c r="E274" s="277" t="s">
        <v>579</v>
      </c>
      <c r="F274" s="278" t="s">
        <v>580</v>
      </c>
      <c r="G274" s="279" t="s">
        <v>304</v>
      </c>
      <c r="H274" s="280">
        <v>106</v>
      </c>
      <c r="I274" s="281"/>
      <c r="J274" s="282">
        <f>ROUND(I274*H274,2)</f>
        <v>0</v>
      </c>
      <c r="K274" s="278" t="s">
        <v>131</v>
      </c>
      <c r="L274" s="283"/>
      <c r="M274" s="284" t="s">
        <v>1</v>
      </c>
      <c r="N274" s="285" t="s">
        <v>38</v>
      </c>
      <c r="O274" s="90"/>
      <c r="P274" s="243">
        <f>O274*H274</f>
        <v>0</v>
      </c>
      <c r="Q274" s="243">
        <v>0.065670000000000006</v>
      </c>
      <c r="R274" s="243">
        <f>Q274*H274</f>
        <v>6.9610200000000004</v>
      </c>
      <c r="S274" s="243">
        <v>0</v>
      </c>
      <c r="T274" s="244">
        <f>S274*H274</f>
        <v>0</v>
      </c>
      <c r="U274" s="37"/>
      <c r="V274" s="37"/>
      <c r="W274" s="37"/>
      <c r="X274" s="37"/>
      <c r="Y274" s="37"/>
      <c r="Z274" s="37"/>
      <c r="AA274" s="37"/>
      <c r="AB274" s="37"/>
      <c r="AC274" s="37"/>
      <c r="AD274" s="37"/>
      <c r="AE274" s="37"/>
      <c r="AR274" s="245" t="s">
        <v>151</v>
      </c>
      <c r="AT274" s="245" t="s">
        <v>240</v>
      </c>
      <c r="AU274" s="245" t="s">
        <v>83</v>
      </c>
      <c r="AY274" s="16" t="s">
        <v>124</v>
      </c>
      <c r="BE274" s="246">
        <f>IF(N274="základní",J274,0)</f>
        <v>0</v>
      </c>
      <c r="BF274" s="246">
        <f>IF(N274="snížená",J274,0)</f>
        <v>0</v>
      </c>
      <c r="BG274" s="246">
        <f>IF(N274="zákl. přenesená",J274,0)</f>
        <v>0</v>
      </c>
      <c r="BH274" s="246">
        <f>IF(N274="sníž. přenesená",J274,0)</f>
        <v>0</v>
      </c>
      <c r="BI274" s="246">
        <f>IF(N274="nulová",J274,0)</f>
        <v>0</v>
      </c>
      <c r="BJ274" s="16" t="s">
        <v>81</v>
      </c>
      <c r="BK274" s="246">
        <f>ROUND(I274*H274,2)</f>
        <v>0</v>
      </c>
      <c r="BL274" s="16" t="s">
        <v>132</v>
      </c>
      <c r="BM274" s="245" t="s">
        <v>829</v>
      </c>
    </row>
    <row r="275" s="2" customFormat="1" ht="16.5" customHeight="1">
      <c r="A275" s="37"/>
      <c r="B275" s="38"/>
      <c r="C275" s="276" t="s">
        <v>423</v>
      </c>
      <c r="D275" s="276" t="s">
        <v>240</v>
      </c>
      <c r="E275" s="277" t="s">
        <v>430</v>
      </c>
      <c r="F275" s="278" t="s">
        <v>431</v>
      </c>
      <c r="G275" s="279" t="s">
        <v>304</v>
      </c>
      <c r="H275" s="280">
        <v>709</v>
      </c>
      <c r="I275" s="281"/>
      <c r="J275" s="282">
        <f>ROUND(I275*H275,2)</f>
        <v>0</v>
      </c>
      <c r="K275" s="278" t="s">
        <v>131</v>
      </c>
      <c r="L275" s="283"/>
      <c r="M275" s="284" t="s">
        <v>1</v>
      </c>
      <c r="N275" s="285" t="s">
        <v>38</v>
      </c>
      <c r="O275" s="90"/>
      <c r="P275" s="243">
        <f>O275*H275</f>
        <v>0</v>
      </c>
      <c r="Q275" s="243">
        <v>0.080000000000000002</v>
      </c>
      <c r="R275" s="243">
        <f>Q275*H275</f>
        <v>56.719999999999999</v>
      </c>
      <c r="S275" s="243">
        <v>0</v>
      </c>
      <c r="T275" s="244">
        <f>S275*H275</f>
        <v>0</v>
      </c>
      <c r="U275" s="37"/>
      <c r="V275" s="37"/>
      <c r="W275" s="37"/>
      <c r="X275" s="37"/>
      <c r="Y275" s="37"/>
      <c r="Z275" s="37"/>
      <c r="AA275" s="37"/>
      <c r="AB275" s="37"/>
      <c r="AC275" s="37"/>
      <c r="AD275" s="37"/>
      <c r="AE275" s="37"/>
      <c r="AR275" s="245" t="s">
        <v>151</v>
      </c>
      <c r="AT275" s="245" t="s">
        <v>240</v>
      </c>
      <c r="AU275" s="245" t="s">
        <v>83</v>
      </c>
      <c r="AY275" s="16" t="s">
        <v>124</v>
      </c>
      <c r="BE275" s="246">
        <f>IF(N275="základní",J275,0)</f>
        <v>0</v>
      </c>
      <c r="BF275" s="246">
        <f>IF(N275="snížená",J275,0)</f>
        <v>0</v>
      </c>
      <c r="BG275" s="246">
        <f>IF(N275="zákl. přenesená",J275,0)</f>
        <v>0</v>
      </c>
      <c r="BH275" s="246">
        <f>IF(N275="sníž. přenesená",J275,0)</f>
        <v>0</v>
      </c>
      <c r="BI275" s="246">
        <f>IF(N275="nulová",J275,0)</f>
        <v>0</v>
      </c>
      <c r="BJ275" s="16" t="s">
        <v>81</v>
      </c>
      <c r="BK275" s="246">
        <f>ROUND(I275*H275,2)</f>
        <v>0</v>
      </c>
      <c r="BL275" s="16" t="s">
        <v>132</v>
      </c>
      <c r="BM275" s="245" t="s">
        <v>830</v>
      </c>
    </row>
    <row r="276" s="2" customFormat="1" ht="44.25" customHeight="1">
      <c r="A276" s="37"/>
      <c r="B276" s="38"/>
      <c r="C276" s="234" t="s">
        <v>429</v>
      </c>
      <c r="D276" s="234" t="s">
        <v>127</v>
      </c>
      <c r="E276" s="235" t="s">
        <v>583</v>
      </c>
      <c r="F276" s="236" t="s">
        <v>584</v>
      </c>
      <c r="G276" s="237" t="s">
        <v>304</v>
      </c>
      <c r="H276" s="238">
        <v>1753</v>
      </c>
      <c r="I276" s="239"/>
      <c r="J276" s="240">
        <f>ROUND(I276*H276,2)</f>
        <v>0</v>
      </c>
      <c r="K276" s="236" t="s">
        <v>131</v>
      </c>
      <c r="L276" s="43"/>
      <c r="M276" s="241" t="s">
        <v>1</v>
      </c>
      <c r="N276" s="242" t="s">
        <v>38</v>
      </c>
      <c r="O276" s="90"/>
      <c r="P276" s="243">
        <f>O276*H276</f>
        <v>0</v>
      </c>
      <c r="Q276" s="243">
        <v>0.1295</v>
      </c>
      <c r="R276" s="243">
        <f>Q276*H276</f>
        <v>227.01349999999999</v>
      </c>
      <c r="S276" s="243">
        <v>0</v>
      </c>
      <c r="T276" s="244">
        <f>S276*H276</f>
        <v>0</v>
      </c>
      <c r="U276" s="37"/>
      <c r="V276" s="37"/>
      <c r="W276" s="37"/>
      <c r="X276" s="37"/>
      <c r="Y276" s="37"/>
      <c r="Z276" s="37"/>
      <c r="AA276" s="37"/>
      <c r="AB276" s="37"/>
      <c r="AC276" s="37"/>
      <c r="AD276" s="37"/>
      <c r="AE276" s="37"/>
      <c r="AR276" s="245" t="s">
        <v>132</v>
      </c>
      <c r="AT276" s="245" t="s">
        <v>127</v>
      </c>
      <c r="AU276" s="245" t="s">
        <v>83</v>
      </c>
      <c r="AY276" s="16" t="s">
        <v>124</v>
      </c>
      <c r="BE276" s="246">
        <f>IF(N276="základní",J276,0)</f>
        <v>0</v>
      </c>
      <c r="BF276" s="246">
        <f>IF(N276="snížená",J276,0)</f>
        <v>0</v>
      </c>
      <c r="BG276" s="246">
        <f>IF(N276="zákl. přenesená",J276,0)</f>
        <v>0</v>
      </c>
      <c r="BH276" s="246">
        <f>IF(N276="sníž. přenesená",J276,0)</f>
        <v>0</v>
      </c>
      <c r="BI276" s="246">
        <f>IF(N276="nulová",J276,0)</f>
        <v>0</v>
      </c>
      <c r="BJ276" s="16" t="s">
        <v>81</v>
      </c>
      <c r="BK276" s="246">
        <f>ROUND(I276*H276,2)</f>
        <v>0</v>
      </c>
      <c r="BL276" s="16" t="s">
        <v>132</v>
      </c>
      <c r="BM276" s="245" t="s">
        <v>831</v>
      </c>
    </row>
    <row r="277" s="2" customFormat="1">
      <c r="A277" s="37"/>
      <c r="B277" s="38"/>
      <c r="C277" s="39"/>
      <c r="D277" s="249" t="s">
        <v>181</v>
      </c>
      <c r="E277" s="39"/>
      <c r="F277" s="273" t="s">
        <v>586</v>
      </c>
      <c r="G277" s="39"/>
      <c r="H277" s="39"/>
      <c r="I277" s="143"/>
      <c r="J277" s="39"/>
      <c r="K277" s="39"/>
      <c r="L277" s="43"/>
      <c r="M277" s="274"/>
      <c r="N277" s="275"/>
      <c r="O277" s="90"/>
      <c r="P277" s="90"/>
      <c r="Q277" s="90"/>
      <c r="R277" s="90"/>
      <c r="S277" s="90"/>
      <c r="T277" s="91"/>
      <c r="U277" s="37"/>
      <c r="V277" s="37"/>
      <c r="W277" s="37"/>
      <c r="X277" s="37"/>
      <c r="Y277" s="37"/>
      <c r="Z277" s="37"/>
      <c r="AA277" s="37"/>
      <c r="AB277" s="37"/>
      <c r="AC277" s="37"/>
      <c r="AD277" s="37"/>
      <c r="AE277" s="37"/>
      <c r="AT277" s="16" t="s">
        <v>181</v>
      </c>
      <c r="AU277" s="16" t="s">
        <v>83</v>
      </c>
    </row>
    <row r="278" s="13" customFormat="1">
      <c r="A278" s="13"/>
      <c r="B278" s="247"/>
      <c r="C278" s="248"/>
      <c r="D278" s="249" t="s">
        <v>133</v>
      </c>
      <c r="E278" s="250" t="s">
        <v>1</v>
      </c>
      <c r="F278" s="251" t="s">
        <v>832</v>
      </c>
      <c r="G278" s="248"/>
      <c r="H278" s="252">
        <v>1753</v>
      </c>
      <c r="I278" s="253"/>
      <c r="J278" s="248"/>
      <c r="K278" s="248"/>
      <c r="L278" s="254"/>
      <c r="M278" s="255"/>
      <c r="N278" s="256"/>
      <c r="O278" s="256"/>
      <c r="P278" s="256"/>
      <c r="Q278" s="256"/>
      <c r="R278" s="256"/>
      <c r="S278" s="256"/>
      <c r="T278" s="257"/>
      <c r="U278" s="13"/>
      <c r="V278" s="13"/>
      <c r="W278" s="13"/>
      <c r="X278" s="13"/>
      <c r="Y278" s="13"/>
      <c r="Z278" s="13"/>
      <c r="AA278" s="13"/>
      <c r="AB278" s="13"/>
      <c r="AC278" s="13"/>
      <c r="AD278" s="13"/>
      <c r="AE278" s="13"/>
      <c r="AT278" s="258" t="s">
        <v>133</v>
      </c>
      <c r="AU278" s="258" t="s">
        <v>83</v>
      </c>
      <c r="AV278" s="13" t="s">
        <v>83</v>
      </c>
      <c r="AW278" s="13" t="s">
        <v>30</v>
      </c>
      <c r="AX278" s="13" t="s">
        <v>81</v>
      </c>
      <c r="AY278" s="258" t="s">
        <v>124</v>
      </c>
    </row>
    <row r="279" s="2" customFormat="1" ht="16.5" customHeight="1">
      <c r="A279" s="37"/>
      <c r="B279" s="38"/>
      <c r="C279" s="276" t="s">
        <v>433</v>
      </c>
      <c r="D279" s="276" t="s">
        <v>240</v>
      </c>
      <c r="E279" s="277" t="s">
        <v>588</v>
      </c>
      <c r="F279" s="278" t="s">
        <v>589</v>
      </c>
      <c r="G279" s="279" t="s">
        <v>304</v>
      </c>
      <c r="H279" s="280">
        <v>1753</v>
      </c>
      <c r="I279" s="281"/>
      <c r="J279" s="282">
        <f>ROUND(I279*H279,2)</f>
        <v>0</v>
      </c>
      <c r="K279" s="278" t="s">
        <v>131</v>
      </c>
      <c r="L279" s="283"/>
      <c r="M279" s="284" t="s">
        <v>1</v>
      </c>
      <c r="N279" s="285" t="s">
        <v>38</v>
      </c>
      <c r="O279" s="90"/>
      <c r="P279" s="243">
        <f>O279*H279</f>
        <v>0</v>
      </c>
      <c r="Q279" s="243">
        <v>0.044999999999999998</v>
      </c>
      <c r="R279" s="243">
        <f>Q279*H279</f>
        <v>78.884999999999991</v>
      </c>
      <c r="S279" s="243">
        <v>0</v>
      </c>
      <c r="T279" s="244">
        <f>S279*H279</f>
        <v>0</v>
      </c>
      <c r="U279" s="37"/>
      <c r="V279" s="37"/>
      <c r="W279" s="37"/>
      <c r="X279" s="37"/>
      <c r="Y279" s="37"/>
      <c r="Z279" s="37"/>
      <c r="AA279" s="37"/>
      <c r="AB279" s="37"/>
      <c r="AC279" s="37"/>
      <c r="AD279" s="37"/>
      <c r="AE279" s="37"/>
      <c r="AR279" s="245" t="s">
        <v>151</v>
      </c>
      <c r="AT279" s="245" t="s">
        <v>240</v>
      </c>
      <c r="AU279" s="245" t="s">
        <v>83</v>
      </c>
      <c r="AY279" s="16" t="s">
        <v>124</v>
      </c>
      <c r="BE279" s="246">
        <f>IF(N279="základní",J279,0)</f>
        <v>0</v>
      </c>
      <c r="BF279" s="246">
        <f>IF(N279="snížená",J279,0)</f>
        <v>0</v>
      </c>
      <c r="BG279" s="246">
        <f>IF(N279="zákl. přenesená",J279,0)</f>
        <v>0</v>
      </c>
      <c r="BH279" s="246">
        <f>IF(N279="sníž. přenesená",J279,0)</f>
        <v>0</v>
      </c>
      <c r="BI279" s="246">
        <f>IF(N279="nulová",J279,0)</f>
        <v>0</v>
      </c>
      <c r="BJ279" s="16" t="s">
        <v>81</v>
      </c>
      <c r="BK279" s="246">
        <f>ROUND(I279*H279,2)</f>
        <v>0</v>
      </c>
      <c r="BL279" s="16" t="s">
        <v>132</v>
      </c>
      <c r="BM279" s="245" t="s">
        <v>833</v>
      </c>
    </row>
    <row r="280" s="2" customFormat="1" ht="33" customHeight="1">
      <c r="A280" s="37"/>
      <c r="B280" s="38"/>
      <c r="C280" s="234" t="s">
        <v>438</v>
      </c>
      <c r="D280" s="234" t="s">
        <v>127</v>
      </c>
      <c r="E280" s="235" t="s">
        <v>591</v>
      </c>
      <c r="F280" s="236" t="s">
        <v>592</v>
      </c>
      <c r="G280" s="237" t="s">
        <v>179</v>
      </c>
      <c r="H280" s="238">
        <v>8</v>
      </c>
      <c r="I280" s="239"/>
      <c r="J280" s="240">
        <f>ROUND(I280*H280,2)</f>
        <v>0</v>
      </c>
      <c r="K280" s="236" t="s">
        <v>131</v>
      </c>
      <c r="L280" s="43"/>
      <c r="M280" s="241" t="s">
        <v>1</v>
      </c>
      <c r="N280" s="242" t="s">
        <v>38</v>
      </c>
      <c r="O280" s="90"/>
      <c r="P280" s="243">
        <f>O280*H280</f>
        <v>0</v>
      </c>
      <c r="Q280" s="243">
        <v>5.8003900000000002</v>
      </c>
      <c r="R280" s="243">
        <f>Q280*H280</f>
        <v>46.403120000000001</v>
      </c>
      <c r="S280" s="243">
        <v>0</v>
      </c>
      <c r="T280" s="244">
        <f>S280*H280</f>
        <v>0</v>
      </c>
      <c r="U280" s="37"/>
      <c r="V280" s="37"/>
      <c r="W280" s="37"/>
      <c r="X280" s="37"/>
      <c r="Y280" s="37"/>
      <c r="Z280" s="37"/>
      <c r="AA280" s="37"/>
      <c r="AB280" s="37"/>
      <c r="AC280" s="37"/>
      <c r="AD280" s="37"/>
      <c r="AE280" s="37"/>
      <c r="AR280" s="245" t="s">
        <v>132</v>
      </c>
      <c r="AT280" s="245" t="s">
        <v>127</v>
      </c>
      <c r="AU280" s="245" t="s">
        <v>83</v>
      </c>
      <c r="AY280" s="16" t="s">
        <v>124</v>
      </c>
      <c r="BE280" s="246">
        <f>IF(N280="základní",J280,0)</f>
        <v>0</v>
      </c>
      <c r="BF280" s="246">
        <f>IF(N280="snížená",J280,0)</f>
        <v>0</v>
      </c>
      <c r="BG280" s="246">
        <f>IF(N280="zákl. přenesená",J280,0)</f>
        <v>0</v>
      </c>
      <c r="BH280" s="246">
        <f>IF(N280="sníž. přenesená",J280,0)</f>
        <v>0</v>
      </c>
      <c r="BI280" s="246">
        <f>IF(N280="nulová",J280,0)</f>
        <v>0</v>
      </c>
      <c r="BJ280" s="16" t="s">
        <v>81</v>
      </c>
      <c r="BK280" s="246">
        <f>ROUND(I280*H280,2)</f>
        <v>0</v>
      </c>
      <c r="BL280" s="16" t="s">
        <v>132</v>
      </c>
      <c r="BM280" s="245" t="s">
        <v>834</v>
      </c>
    </row>
    <row r="281" s="2" customFormat="1">
      <c r="A281" s="37"/>
      <c r="B281" s="38"/>
      <c r="C281" s="39"/>
      <c r="D281" s="249" t="s">
        <v>181</v>
      </c>
      <c r="E281" s="39"/>
      <c r="F281" s="273" t="s">
        <v>442</v>
      </c>
      <c r="G281" s="39"/>
      <c r="H281" s="39"/>
      <c r="I281" s="143"/>
      <c r="J281" s="39"/>
      <c r="K281" s="39"/>
      <c r="L281" s="43"/>
      <c r="M281" s="274"/>
      <c r="N281" s="275"/>
      <c r="O281" s="90"/>
      <c r="P281" s="90"/>
      <c r="Q281" s="90"/>
      <c r="R281" s="90"/>
      <c r="S281" s="90"/>
      <c r="T281" s="91"/>
      <c r="U281" s="37"/>
      <c r="V281" s="37"/>
      <c r="W281" s="37"/>
      <c r="X281" s="37"/>
      <c r="Y281" s="37"/>
      <c r="Z281" s="37"/>
      <c r="AA281" s="37"/>
      <c r="AB281" s="37"/>
      <c r="AC281" s="37"/>
      <c r="AD281" s="37"/>
      <c r="AE281" s="37"/>
      <c r="AT281" s="16" t="s">
        <v>181</v>
      </c>
      <c r="AU281" s="16" t="s">
        <v>83</v>
      </c>
    </row>
    <row r="282" s="2" customFormat="1" ht="21.75" customHeight="1">
      <c r="A282" s="37"/>
      <c r="B282" s="38"/>
      <c r="C282" s="234" t="s">
        <v>443</v>
      </c>
      <c r="D282" s="234" t="s">
        <v>127</v>
      </c>
      <c r="E282" s="235" t="s">
        <v>594</v>
      </c>
      <c r="F282" s="236" t="s">
        <v>595</v>
      </c>
      <c r="G282" s="237" t="s">
        <v>304</v>
      </c>
      <c r="H282" s="238">
        <v>20</v>
      </c>
      <c r="I282" s="239"/>
      <c r="J282" s="240">
        <f>ROUND(I282*H282,2)</f>
        <v>0</v>
      </c>
      <c r="K282" s="236" t="s">
        <v>131</v>
      </c>
      <c r="L282" s="43"/>
      <c r="M282" s="241" t="s">
        <v>1</v>
      </c>
      <c r="N282" s="242" t="s">
        <v>38</v>
      </c>
      <c r="O282" s="90"/>
      <c r="P282" s="243">
        <f>O282*H282</f>
        <v>0</v>
      </c>
      <c r="Q282" s="243">
        <v>0.58896999999999999</v>
      </c>
      <c r="R282" s="243">
        <f>Q282*H282</f>
        <v>11.779399999999999</v>
      </c>
      <c r="S282" s="243">
        <v>0</v>
      </c>
      <c r="T282" s="244">
        <f>S282*H282</f>
        <v>0</v>
      </c>
      <c r="U282" s="37"/>
      <c r="V282" s="37"/>
      <c r="W282" s="37"/>
      <c r="X282" s="37"/>
      <c r="Y282" s="37"/>
      <c r="Z282" s="37"/>
      <c r="AA282" s="37"/>
      <c r="AB282" s="37"/>
      <c r="AC282" s="37"/>
      <c r="AD282" s="37"/>
      <c r="AE282" s="37"/>
      <c r="AR282" s="245" t="s">
        <v>132</v>
      </c>
      <c r="AT282" s="245" t="s">
        <v>127</v>
      </c>
      <c r="AU282" s="245" t="s">
        <v>83</v>
      </c>
      <c r="AY282" s="16" t="s">
        <v>124</v>
      </c>
      <c r="BE282" s="246">
        <f>IF(N282="základní",J282,0)</f>
        <v>0</v>
      </c>
      <c r="BF282" s="246">
        <f>IF(N282="snížená",J282,0)</f>
        <v>0</v>
      </c>
      <c r="BG282" s="246">
        <f>IF(N282="zákl. přenesená",J282,0)</f>
        <v>0</v>
      </c>
      <c r="BH282" s="246">
        <f>IF(N282="sníž. přenesená",J282,0)</f>
        <v>0</v>
      </c>
      <c r="BI282" s="246">
        <f>IF(N282="nulová",J282,0)</f>
        <v>0</v>
      </c>
      <c r="BJ282" s="16" t="s">
        <v>81</v>
      </c>
      <c r="BK282" s="246">
        <f>ROUND(I282*H282,2)</f>
        <v>0</v>
      </c>
      <c r="BL282" s="16" t="s">
        <v>132</v>
      </c>
      <c r="BM282" s="245" t="s">
        <v>835</v>
      </c>
    </row>
    <row r="283" s="2" customFormat="1">
      <c r="A283" s="37"/>
      <c r="B283" s="38"/>
      <c r="C283" s="39"/>
      <c r="D283" s="249" t="s">
        <v>181</v>
      </c>
      <c r="E283" s="39"/>
      <c r="F283" s="273" t="s">
        <v>447</v>
      </c>
      <c r="G283" s="39"/>
      <c r="H283" s="39"/>
      <c r="I283" s="143"/>
      <c r="J283" s="39"/>
      <c r="K283" s="39"/>
      <c r="L283" s="43"/>
      <c r="M283" s="274"/>
      <c r="N283" s="275"/>
      <c r="O283" s="90"/>
      <c r="P283" s="90"/>
      <c r="Q283" s="90"/>
      <c r="R283" s="90"/>
      <c r="S283" s="90"/>
      <c r="T283" s="91"/>
      <c r="U283" s="37"/>
      <c r="V283" s="37"/>
      <c r="W283" s="37"/>
      <c r="X283" s="37"/>
      <c r="Y283" s="37"/>
      <c r="Z283" s="37"/>
      <c r="AA283" s="37"/>
      <c r="AB283" s="37"/>
      <c r="AC283" s="37"/>
      <c r="AD283" s="37"/>
      <c r="AE283" s="37"/>
      <c r="AT283" s="16" t="s">
        <v>181</v>
      </c>
      <c r="AU283" s="16" t="s">
        <v>83</v>
      </c>
    </row>
    <row r="284" s="2" customFormat="1" ht="16.5" customHeight="1">
      <c r="A284" s="37"/>
      <c r="B284" s="38"/>
      <c r="C284" s="276" t="s">
        <v>449</v>
      </c>
      <c r="D284" s="276" t="s">
        <v>240</v>
      </c>
      <c r="E284" s="277" t="s">
        <v>597</v>
      </c>
      <c r="F284" s="278" t="s">
        <v>598</v>
      </c>
      <c r="G284" s="279" t="s">
        <v>304</v>
      </c>
      <c r="H284" s="280">
        <v>20</v>
      </c>
      <c r="I284" s="281"/>
      <c r="J284" s="282">
        <f>ROUND(I284*H284,2)</f>
        <v>0</v>
      </c>
      <c r="K284" s="278" t="s">
        <v>131</v>
      </c>
      <c r="L284" s="283"/>
      <c r="M284" s="284" t="s">
        <v>1</v>
      </c>
      <c r="N284" s="285" t="s">
        <v>38</v>
      </c>
      <c r="O284" s="90"/>
      <c r="P284" s="243">
        <f>O284*H284</f>
        <v>0</v>
      </c>
      <c r="Q284" s="243">
        <v>0.188</v>
      </c>
      <c r="R284" s="243">
        <f>Q284*H284</f>
        <v>3.7599999999999998</v>
      </c>
      <c r="S284" s="243">
        <v>0</v>
      </c>
      <c r="T284" s="244">
        <f>S284*H284</f>
        <v>0</v>
      </c>
      <c r="U284" s="37"/>
      <c r="V284" s="37"/>
      <c r="W284" s="37"/>
      <c r="X284" s="37"/>
      <c r="Y284" s="37"/>
      <c r="Z284" s="37"/>
      <c r="AA284" s="37"/>
      <c r="AB284" s="37"/>
      <c r="AC284" s="37"/>
      <c r="AD284" s="37"/>
      <c r="AE284" s="37"/>
      <c r="AR284" s="245" t="s">
        <v>151</v>
      </c>
      <c r="AT284" s="245" t="s">
        <v>240</v>
      </c>
      <c r="AU284" s="245" t="s">
        <v>83</v>
      </c>
      <c r="AY284" s="16" t="s">
        <v>124</v>
      </c>
      <c r="BE284" s="246">
        <f>IF(N284="základní",J284,0)</f>
        <v>0</v>
      </c>
      <c r="BF284" s="246">
        <f>IF(N284="snížená",J284,0)</f>
        <v>0</v>
      </c>
      <c r="BG284" s="246">
        <f>IF(N284="zákl. přenesená",J284,0)</f>
        <v>0</v>
      </c>
      <c r="BH284" s="246">
        <f>IF(N284="sníž. přenesená",J284,0)</f>
        <v>0</v>
      </c>
      <c r="BI284" s="246">
        <f>IF(N284="nulová",J284,0)</f>
        <v>0</v>
      </c>
      <c r="BJ284" s="16" t="s">
        <v>81</v>
      </c>
      <c r="BK284" s="246">
        <f>ROUND(I284*H284,2)</f>
        <v>0</v>
      </c>
      <c r="BL284" s="16" t="s">
        <v>132</v>
      </c>
      <c r="BM284" s="245" t="s">
        <v>836</v>
      </c>
    </row>
    <row r="285" s="2" customFormat="1" ht="21.75" customHeight="1">
      <c r="A285" s="37"/>
      <c r="B285" s="38"/>
      <c r="C285" s="234" t="s">
        <v>453</v>
      </c>
      <c r="D285" s="234" t="s">
        <v>127</v>
      </c>
      <c r="E285" s="235" t="s">
        <v>454</v>
      </c>
      <c r="F285" s="236" t="s">
        <v>455</v>
      </c>
      <c r="G285" s="237" t="s">
        <v>205</v>
      </c>
      <c r="H285" s="238">
        <v>1.6000000000000001</v>
      </c>
      <c r="I285" s="239"/>
      <c r="J285" s="240">
        <f>ROUND(I285*H285,2)</f>
        <v>0</v>
      </c>
      <c r="K285" s="236" t="s">
        <v>131</v>
      </c>
      <c r="L285" s="43"/>
      <c r="M285" s="241" t="s">
        <v>1</v>
      </c>
      <c r="N285" s="242" t="s">
        <v>38</v>
      </c>
      <c r="O285" s="90"/>
      <c r="P285" s="243">
        <f>O285*H285</f>
        <v>0</v>
      </c>
      <c r="Q285" s="243">
        <v>2.2667199999999998</v>
      </c>
      <c r="R285" s="243">
        <f>Q285*H285</f>
        <v>3.6267519999999998</v>
      </c>
      <c r="S285" s="243">
        <v>0</v>
      </c>
      <c r="T285" s="244">
        <f>S285*H285</f>
        <v>0</v>
      </c>
      <c r="U285" s="37"/>
      <c r="V285" s="37"/>
      <c r="W285" s="37"/>
      <c r="X285" s="37"/>
      <c r="Y285" s="37"/>
      <c r="Z285" s="37"/>
      <c r="AA285" s="37"/>
      <c r="AB285" s="37"/>
      <c r="AC285" s="37"/>
      <c r="AD285" s="37"/>
      <c r="AE285" s="37"/>
      <c r="AR285" s="245" t="s">
        <v>132</v>
      </c>
      <c r="AT285" s="245" t="s">
        <v>127</v>
      </c>
      <c r="AU285" s="245" t="s">
        <v>83</v>
      </c>
      <c r="AY285" s="16" t="s">
        <v>124</v>
      </c>
      <c r="BE285" s="246">
        <f>IF(N285="základní",J285,0)</f>
        <v>0</v>
      </c>
      <c r="BF285" s="246">
        <f>IF(N285="snížená",J285,0)</f>
        <v>0</v>
      </c>
      <c r="BG285" s="246">
        <f>IF(N285="zákl. přenesená",J285,0)</f>
        <v>0</v>
      </c>
      <c r="BH285" s="246">
        <f>IF(N285="sníž. přenesená",J285,0)</f>
        <v>0</v>
      </c>
      <c r="BI285" s="246">
        <f>IF(N285="nulová",J285,0)</f>
        <v>0</v>
      </c>
      <c r="BJ285" s="16" t="s">
        <v>81</v>
      </c>
      <c r="BK285" s="246">
        <f>ROUND(I285*H285,2)</f>
        <v>0</v>
      </c>
      <c r="BL285" s="16" t="s">
        <v>132</v>
      </c>
      <c r="BM285" s="245" t="s">
        <v>837</v>
      </c>
    </row>
    <row r="286" s="2" customFormat="1">
      <c r="A286" s="37"/>
      <c r="B286" s="38"/>
      <c r="C286" s="39"/>
      <c r="D286" s="249" t="s">
        <v>181</v>
      </c>
      <c r="E286" s="39"/>
      <c r="F286" s="273" t="s">
        <v>457</v>
      </c>
      <c r="G286" s="39"/>
      <c r="H286" s="39"/>
      <c r="I286" s="143"/>
      <c r="J286" s="39"/>
      <c r="K286" s="39"/>
      <c r="L286" s="43"/>
      <c r="M286" s="274"/>
      <c r="N286" s="275"/>
      <c r="O286" s="90"/>
      <c r="P286" s="90"/>
      <c r="Q286" s="90"/>
      <c r="R286" s="90"/>
      <c r="S286" s="90"/>
      <c r="T286" s="91"/>
      <c r="U286" s="37"/>
      <c r="V286" s="37"/>
      <c r="W286" s="37"/>
      <c r="X286" s="37"/>
      <c r="Y286" s="37"/>
      <c r="Z286" s="37"/>
      <c r="AA286" s="37"/>
      <c r="AB286" s="37"/>
      <c r="AC286" s="37"/>
      <c r="AD286" s="37"/>
      <c r="AE286" s="37"/>
      <c r="AT286" s="16" t="s">
        <v>181</v>
      </c>
      <c r="AU286" s="16" t="s">
        <v>83</v>
      </c>
    </row>
    <row r="287" s="13" customFormat="1">
      <c r="A287" s="13"/>
      <c r="B287" s="247"/>
      <c r="C287" s="248"/>
      <c r="D287" s="249" t="s">
        <v>133</v>
      </c>
      <c r="E287" s="250" t="s">
        <v>1</v>
      </c>
      <c r="F287" s="251" t="s">
        <v>838</v>
      </c>
      <c r="G287" s="248"/>
      <c r="H287" s="252">
        <v>1.6000000000000001</v>
      </c>
      <c r="I287" s="253"/>
      <c r="J287" s="248"/>
      <c r="K287" s="248"/>
      <c r="L287" s="254"/>
      <c r="M287" s="255"/>
      <c r="N287" s="256"/>
      <c r="O287" s="256"/>
      <c r="P287" s="256"/>
      <c r="Q287" s="256"/>
      <c r="R287" s="256"/>
      <c r="S287" s="256"/>
      <c r="T287" s="257"/>
      <c r="U287" s="13"/>
      <c r="V287" s="13"/>
      <c r="W287" s="13"/>
      <c r="X287" s="13"/>
      <c r="Y287" s="13"/>
      <c r="Z287" s="13"/>
      <c r="AA287" s="13"/>
      <c r="AB287" s="13"/>
      <c r="AC287" s="13"/>
      <c r="AD287" s="13"/>
      <c r="AE287" s="13"/>
      <c r="AT287" s="258" t="s">
        <v>133</v>
      </c>
      <c r="AU287" s="258" t="s">
        <v>83</v>
      </c>
      <c r="AV287" s="13" t="s">
        <v>83</v>
      </c>
      <c r="AW287" s="13" t="s">
        <v>30</v>
      </c>
      <c r="AX287" s="13" t="s">
        <v>81</v>
      </c>
      <c r="AY287" s="258" t="s">
        <v>124</v>
      </c>
    </row>
    <row r="288" s="12" customFormat="1" ht="22.8" customHeight="1">
      <c r="A288" s="12"/>
      <c r="B288" s="218"/>
      <c r="C288" s="219"/>
      <c r="D288" s="220" t="s">
        <v>72</v>
      </c>
      <c r="E288" s="232" t="s">
        <v>475</v>
      </c>
      <c r="F288" s="232" t="s">
        <v>476</v>
      </c>
      <c r="G288" s="219"/>
      <c r="H288" s="219"/>
      <c r="I288" s="222"/>
      <c r="J288" s="233">
        <f>BK288</f>
        <v>0</v>
      </c>
      <c r="K288" s="219"/>
      <c r="L288" s="224"/>
      <c r="M288" s="225"/>
      <c r="N288" s="226"/>
      <c r="O288" s="226"/>
      <c r="P288" s="227">
        <f>SUM(P289:P318)</f>
        <v>0</v>
      </c>
      <c r="Q288" s="226"/>
      <c r="R288" s="227">
        <f>SUM(R289:R318)</f>
        <v>0</v>
      </c>
      <c r="S288" s="226"/>
      <c r="T288" s="228">
        <f>SUM(T289:T318)</f>
        <v>0</v>
      </c>
      <c r="U288" s="12"/>
      <c r="V288" s="12"/>
      <c r="W288" s="12"/>
      <c r="X288" s="12"/>
      <c r="Y288" s="12"/>
      <c r="Z288" s="12"/>
      <c r="AA288" s="12"/>
      <c r="AB288" s="12"/>
      <c r="AC288" s="12"/>
      <c r="AD288" s="12"/>
      <c r="AE288" s="12"/>
      <c r="AR288" s="229" t="s">
        <v>81</v>
      </c>
      <c r="AT288" s="230" t="s">
        <v>72</v>
      </c>
      <c r="AU288" s="230" t="s">
        <v>81</v>
      </c>
      <c r="AY288" s="229" t="s">
        <v>124</v>
      </c>
      <c r="BK288" s="231">
        <f>SUM(BK289:BK318)</f>
        <v>0</v>
      </c>
    </row>
    <row r="289" s="2" customFormat="1" ht="33" customHeight="1">
      <c r="A289" s="37"/>
      <c r="B289" s="38"/>
      <c r="C289" s="234" t="s">
        <v>459</v>
      </c>
      <c r="D289" s="234" t="s">
        <v>127</v>
      </c>
      <c r="E289" s="235" t="s">
        <v>478</v>
      </c>
      <c r="F289" s="236" t="s">
        <v>479</v>
      </c>
      <c r="G289" s="237" t="s">
        <v>243</v>
      </c>
      <c r="H289" s="238">
        <v>1056.21</v>
      </c>
      <c r="I289" s="239"/>
      <c r="J289" s="240">
        <f>ROUND(I289*H289,2)</f>
        <v>0</v>
      </c>
      <c r="K289" s="236" t="s">
        <v>131</v>
      </c>
      <c r="L289" s="43"/>
      <c r="M289" s="241" t="s">
        <v>1</v>
      </c>
      <c r="N289" s="242" t="s">
        <v>38</v>
      </c>
      <c r="O289" s="90"/>
      <c r="P289" s="243">
        <f>O289*H289</f>
        <v>0</v>
      </c>
      <c r="Q289" s="243">
        <v>0</v>
      </c>
      <c r="R289" s="243">
        <f>Q289*H289</f>
        <v>0</v>
      </c>
      <c r="S289" s="243">
        <v>0</v>
      </c>
      <c r="T289" s="244">
        <f>S289*H289</f>
        <v>0</v>
      </c>
      <c r="U289" s="37"/>
      <c r="V289" s="37"/>
      <c r="W289" s="37"/>
      <c r="X289" s="37"/>
      <c r="Y289" s="37"/>
      <c r="Z289" s="37"/>
      <c r="AA289" s="37"/>
      <c r="AB289" s="37"/>
      <c r="AC289" s="37"/>
      <c r="AD289" s="37"/>
      <c r="AE289" s="37"/>
      <c r="AR289" s="245" t="s">
        <v>132</v>
      </c>
      <c r="AT289" s="245" t="s">
        <v>127</v>
      </c>
      <c r="AU289" s="245" t="s">
        <v>83</v>
      </c>
      <c r="AY289" s="16" t="s">
        <v>124</v>
      </c>
      <c r="BE289" s="246">
        <f>IF(N289="základní",J289,0)</f>
        <v>0</v>
      </c>
      <c r="BF289" s="246">
        <f>IF(N289="snížená",J289,0)</f>
        <v>0</v>
      </c>
      <c r="BG289" s="246">
        <f>IF(N289="zákl. přenesená",J289,0)</f>
        <v>0</v>
      </c>
      <c r="BH289" s="246">
        <f>IF(N289="sníž. přenesená",J289,0)</f>
        <v>0</v>
      </c>
      <c r="BI289" s="246">
        <f>IF(N289="nulová",J289,0)</f>
        <v>0</v>
      </c>
      <c r="BJ289" s="16" t="s">
        <v>81</v>
      </c>
      <c r="BK289" s="246">
        <f>ROUND(I289*H289,2)</f>
        <v>0</v>
      </c>
      <c r="BL289" s="16" t="s">
        <v>132</v>
      </c>
      <c r="BM289" s="245" t="s">
        <v>839</v>
      </c>
    </row>
    <row r="290" s="2" customFormat="1">
      <c r="A290" s="37"/>
      <c r="B290" s="38"/>
      <c r="C290" s="39"/>
      <c r="D290" s="249" t="s">
        <v>181</v>
      </c>
      <c r="E290" s="39"/>
      <c r="F290" s="273" t="s">
        <v>481</v>
      </c>
      <c r="G290" s="39"/>
      <c r="H290" s="39"/>
      <c r="I290" s="143"/>
      <c r="J290" s="39"/>
      <c r="K290" s="39"/>
      <c r="L290" s="43"/>
      <c r="M290" s="274"/>
      <c r="N290" s="275"/>
      <c r="O290" s="90"/>
      <c r="P290" s="90"/>
      <c r="Q290" s="90"/>
      <c r="R290" s="90"/>
      <c r="S290" s="90"/>
      <c r="T290" s="91"/>
      <c r="U290" s="37"/>
      <c r="V290" s="37"/>
      <c r="W290" s="37"/>
      <c r="X290" s="37"/>
      <c r="Y290" s="37"/>
      <c r="Z290" s="37"/>
      <c r="AA290" s="37"/>
      <c r="AB290" s="37"/>
      <c r="AC290" s="37"/>
      <c r="AD290" s="37"/>
      <c r="AE290" s="37"/>
      <c r="AT290" s="16" t="s">
        <v>181</v>
      </c>
      <c r="AU290" s="16" t="s">
        <v>83</v>
      </c>
    </row>
    <row r="291" s="13" customFormat="1">
      <c r="A291" s="13"/>
      <c r="B291" s="247"/>
      <c r="C291" s="248"/>
      <c r="D291" s="249" t="s">
        <v>133</v>
      </c>
      <c r="E291" s="250" t="s">
        <v>1</v>
      </c>
      <c r="F291" s="251" t="s">
        <v>840</v>
      </c>
      <c r="G291" s="248"/>
      <c r="H291" s="252">
        <v>1056.21</v>
      </c>
      <c r="I291" s="253"/>
      <c r="J291" s="248"/>
      <c r="K291" s="248"/>
      <c r="L291" s="254"/>
      <c r="M291" s="255"/>
      <c r="N291" s="256"/>
      <c r="O291" s="256"/>
      <c r="P291" s="256"/>
      <c r="Q291" s="256"/>
      <c r="R291" s="256"/>
      <c r="S291" s="256"/>
      <c r="T291" s="257"/>
      <c r="U291" s="13"/>
      <c r="V291" s="13"/>
      <c r="W291" s="13"/>
      <c r="X291" s="13"/>
      <c r="Y291" s="13"/>
      <c r="Z291" s="13"/>
      <c r="AA291" s="13"/>
      <c r="AB291" s="13"/>
      <c r="AC291" s="13"/>
      <c r="AD291" s="13"/>
      <c r="AE291" s="13"/>
      <c r="AT291" s="258" t="s">
        <v>133</v>
      </c>
      <c r="AU291" s="258" t="s">
        <v>83</v>
      </c>
      <c r="AV291" s="13" t="s">
        <v>83</v>
      </c>
      <c r="AW291" s="13" t="s">
        <v>30</v>
      </c>
      <c r="AX291" s="13" t="s">
        <v>73</v>
      </c>
      <c r="AY291" s="258" t="s">
        <v>124</v>
      </c>
    </row>
    <row r="292" s="14" customFormat="1">
      <c r="A292" s="14"/>
      <c r="B292" s="259"/>
      <c r="C292" s="260"/>
      <c r="D292" s="249" t="s">
        <v>133</v>
      </c>
      <c r="E292" s="261" t="s">
        <v>1</v>
      </c>
      <c r="F292" s="262" t="s">
        <v>135</v>
      </c>
      <c r="G292" s="260"/>
      <c r="H292" s="263">
        <v>1056.21</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133</v>
      </c>
      <c r="AU292" s="269" t="s">
        <v>83</v>
      </c>
      <c r="AV292" s="14" t="s">
        <v>132</v>
      </c>
      <c r="AW292" s="14" t="s">
        <v>30</v>
      </c>
      <c r="AX292" s="14" t="s">
        <v>81</v>
      </c>
      <c r="AY292" s="269" t="s">
        <v>124</v>
      </c>
    </row>
    <row r="293" s="2" customFormat="1" ht="33" customHeight="1">
      <c r="A293" s="37"/>
      <c r="B293" s="38"/>
      <c r="C293" s="234" t="s">
        <v>464</v>
      </c>
      <c r="D293" s="234" t="s">
        <v>127</v>
      </c>
      <c r="E293" s="235" t="s">
        <v>484</v>
      </c>
      <c r="F293" s="236" t="s">
        <v>485</v>
      </c>
      <c r="G293" s="237" t="s">
        <v>243</v>
      </c>
      <c r="H293" s="238">
        <v>14786.940000000001</v>
      </c>
      <c r="I293" s="239"/>
      <c r="J293" s="240">
        <f>ROUND(I293*H293,2)</f>
        <v>0</v>
      </c>
      <c r="K293" s="236" t="s">
        <v>131</v>
      </c>
      <c r="L293" s="43"/>
      <c r="M293" s="241" t="s">
        <v>1</v>
      </c>
      <c r="N293" s="242" t="s">
        <v>38</v>
      </c>
      <c r="O293" s="90"/>
      <c r="P293" s="243">
        <f>O293*H293</f>
        <v>0</v>
      </c>
      <c r="Q293" s="243">
        <v>0</v>
      </c>
      <c r="R293" s="243">
        <f>Q293*H293</f>
        <v>0</v>
      </c>
      <c r="S293" s="243">
        <v>0</v>
      </c>
      <c r="T293" s="244">
        <f>S293*H293</f>
        <v>0</v>
      </c>
      <c r="U293" s="37"/>
      <c r="V293" s="37"/>
      <c r="W293" s="37"/>
      <c r="X293" s="37"/>
      <c r="Y293" s="37"/>
      <c r="Z293" s="37"/>
      <c r="AA293" s="37"/>
      <c r="AB293" s="37"/>
      <c r="AC293" s="37"/>
      <c r="AD293" s="37"/>
      <c r="AE293" s="37"/>
      <c r="AR293" s="245" t="s">
        <v>132</v>
      </c>
      <c r="AT293" s="245" t="s">
        <v>127</v>
      </c>
      <c r="AU293" s="245" t="s">
        <v>83</v>
      </c>
      <c r="AY293" s="16" t="s">
        <v>124</v>
      </c>
      <c r="BE293" s="246">
        <f>IF(N293="základní",J293,0)</f>
        <v>0</v>
      </c>
      <c r="BF293" s="246">
        <f>IF(N293="snížená",J293,0)</f>
        <v>0</v>
      </c>
      <c r="BG293" s="246">
        <f>IF(N293="zákl. přenesená",J293,0)</f>
        <v>0</v>
      </c>
      <c r="BH293" s="246">
        <f>IF(N293="sníž. přenesená",J293,0)</f>
        <v>0</v>
      </c>
      <c r="BI293" s="246">
        <f>IF(N293="nulová",J293,0)</f>
        <v>0</v>
      </c>
      <c r="BJ293" s="16" t="s">
        <v>81</v>
      </c>
      <c r="BK293" s="246">
        <f>ROUND(I293*H293,2)</f>
        <v>0</v>
      </c>
      <c r="BL293" s="16" t="s">
        <v>132</v>
      </c>
      <c r="BM293" s="245" t="s">
        <v>841</v>
      </c>
    </row>
    <row r="294" s="2" customFormat="1">
      <c r="A294" s="37"/>
      <c r="B294" s="38"/>
      <c r="C294" s="39"/>
      <c r="D294" s="249" t="s">
        <v>181</v>
      </c>
      <c r="E294" s="39"/>
      <c r="F294" s="273" t="s">
        <v>481</v>
      </c>
      <c r="G294" s="39"/>
      <c r="H294" s="39"/>
      <c r="I294" s="143"/>
      <c r="J294" s="39"/>
      <c r="K294" s="39"/>
      <c r="L294" s="43"/>
      <c r="M294" s="274"/>
      <c r="N294" s="275"/>
      <c r="O294" s="90"/>
      <c r="P294" s="90"/>
      <c r="Q294" s="90"/>
      <c r="R294" s="90"/>
      <c r="S294" s="90"/>
      <c r="T294" s="91"/>
      <c r="U294" s="37"/>
      <c r="V294" s="37"/>
      <c r="W294" s="37"/>
      <c r="X294" s="37"/>
      <c r="Y294" s="37"/>
      <c r="Z294" s="37"/>
      <c r="AA294" s="37"/>
      <c r="AB294" s="37"/>
      <c r="AC294" s="37"/>
      <c r="AD294" s="37"/>
      <c r="AE294" s="37"/>
      <c r="AT294" s="16" t="s">
        <v>181</v>
      </c>
      <c r="AU294" s="16" t="s">
        <v>83</v>
      </c>
    </row>
    <row r="295" s="13" customFormat="1">
      <c r="A295" s="13"/>
      <c r="B295" s="247"/>
      <c r="C295" s="248"/>
      <c r="D295" s="249" t="s">
        <v>133</v>
      </c>
      <c r="E295" s="250" t="s">
        <v>1</v>
      </c>
      <c r="F295" s="251" t="s">
        <v>842</v>
      </c>
      <c r="G295" s="248"/>
      <c r="H295" s="252">
        <v>14786.940000000001</v>
      </c>
      <c r="I295" s="253"/>
      <c r="J295" s="248"/>
      <c r="K295" s="248"/>
      <c r="L295" s="254"/>
      <c r="M295" s="255"/>
      <c r="N295" s="256"/>
      <c r="O295" s="256"/>
      <c r="P295" s="256"/>
      <c r="Q295" s="256"/>
      <c r="R295" s="256"/>
      <c r="S295" s="256"/>
      <c r="T295" s="257"/>
      <c r="U295" s="13"/>
      <c r="V295" s="13"/>
      <c r="W295" s="13"/>
      <c r="X295" s="13"/>
      <c r="Y295" s="13"/>
      <c r="Z295" s="13"/>
      <c r="AA295" s="13"/>
      <c r="AB295" s="13"/>
      <c r="AC295" s="13"/>
      <c r="AD295" s="13"/>
      <c r="AE295" s="13"/>
      <c r="AT295" s="258" t="s">
        <v>133</v>
      </c>
      <c r="AU295" s="258" t="s">
        <v>83</v>
      </c>
      <c r="AV295" s="13" t="s">
        <v>83</v>
      </c>
      <c r="AW295" s="13" t="s">
        <v>30</v>
      </c>
      <c r="AX295" s="13" t="s">
        <v>81</v>
      </c>
      <c r="AY295" s="258" t="s">
        <v>124</v>
      </c>
    </row>
    <row r="296" s="2" customFormat="1" ht="33" customHeight="1">
      <c r="A296" s="37"/>
      <c r="B296" s="38"/>
      <c r="C296" s="234" t="s">
        <v>469</v>
      </c>
      <c r="D296" s="234" t="s">
        <v>127</v>
      </c>
      <c r="E296" s="235" t="s">
        <v>489</v>
      </c>
      <c r="F296" s="236" t="s">
        <v>490</v>
      </c>
      <c r="G296" s="237" t="s">
        <v>243</v>
      </c>
      <c r="H296" s="238">
        <v>167.52000000000001</v>
      </c>
      <c r="I296" s="239"/>
      <c r="J296" s="240">
        <f>ROUND(I296*H296,2)</f>
        <v>0</v>
      </c>
      <c r="K296" s="236" t="s">
        <v>131</v>
      </c>
      <c r="L296" s="43"/>
      <c r="M296" s="241" t="s">
        <v>1</v>
      </c>
      <c r="N296" s="242" t="s">
        <v>38</v>
      </c>
      <c r="O296" s="90"/>
      <c r="P296" s="243">
        <f>O296*H296</f>
        <v>0</v>
      </c>
      <c r="Q296" s="243">
        <v>0</v>
      </c>
      <c r="R296" s="243">
        <f>Q296*H296</f>
        <v>0</v>
      </c>
      <c r="S296" s="243">
        <v>0</v>
      </c>
      <c r="T296" s="244">
        <f>S296*H296</f>
        <v>0</v>
      </c>
      <c r="U296" s="37"/>
      <c r="V296" s="37"/>
      <c r="W296" s="37"/>
      <c r="X296" s="37"/>
      <c r="Y296" s="37"/>
      <c r="Z296" s="37"/>
      <c r="AA296" s="37"/>
      <c r="AB296" s="37"/>
      <c r="AC296" s="37"/>
      <c r="AD296" s="37"/>
      <c r="AE296" s="37"/>
      <c r="AR296" s="245" t="s">
        <v>132</v>
      </c>
      <c r="AT296" s="245" t="s">
        <v>127</v>
      </c>
      <c r="AU296" s="245" t="s">
        <v>83</v>
      </c>
      <c r="AY296" s="16" t="s">
        <v>124</v>
      </c>
      <c r="BE296" s="246">
        <f>IF(N296="základní",J296,0)</f>
        <v>0</v>
      </c>
      <c r="BF296" s="246">
        <f>IF(N296="snížená",J296,0)</f>
        <v>0</v>
      </c>
      <c r="BG296" s="246">
        <f>IF(N296="zákl. přenesená",J296,0)</f>
        <v>0</v>
      </c>
      <c r="BH296" s="246">
        <f>IF(N296="sníž. přenesená",J296,0)</f>
        <v>0</v>
      </c>
      <c r="BI296" s="246">
        <f>IF(N296="nulová",J296,0)</f>
        <v>0</v>
      </c>
      <c r="BJ296" s="16" t="s">
        <v>81</v>
      </c>
      <c r="BK296" s="246">
        <f>ROUND(I296*H296,2)</f>
        <v>0</v>
      </c>
      <c r="BL296" s="16" t="s">
        <v>132</v>
      </c>
      <c r="BM296" s="245" t="s">
        <v>843</v>
      </c>
    </row>
    <row r="297" s="2" customFormat="1">
      <c r="A297" s="37"/>
      <c r="B297" s="38"/>
      <c r="C297" s="39"/>
      <c r="D297" s="249" t="s">
        <v>181</v>
      </c>
      <c r="E297" s="39"/>
      <c r="F297" s="273" t="s">
        <v>481</v>
      </c>
      <c r="G297" s="39"/>
      <c r="H297" s="39"/>
      <c r="I297" s="143"/>
      <c r="J297" s="39"/>
      <c r="K297" s="39"/>
      <c r="L297" s="43"/>
      <c r="M297" s="274"/>
      <c r="N297" s="275"/>
      <c r="O297" s="90"/>
      <c r="P297" s="90"/>
      <c r="Q297" s="90"/>
      <c r="R297" s="90"/>
      <c r="S297" s="90"/>
      <c r="T297" s="91"/>
      <c r="U297" s="37"/>
      <c r="V297" s="37"/>
      <c r="W297" s="37"/>
      <c r="X297" s="37"/>
      <c r="Y297" s="37"/>
      <c r="Z297" s="37"/>
      <c r="AA297" s="37"/>
      <c r="AB297" s="37"/>
      <c r="AC297" s="37"/>
      <c r="AD297" s="37"/>
      <c r="AE297" s="37"/>
      <c r="AT297" s="16" t="s">
        <v>181</v>
      </c>
      <c r="AU297" s="16" t="s">
        <v>83</v>
      </c>
    </row>
    <row r="298" s="13" customFormat="1">
      <c r="A298" s="13"/>
      <c r="B298" s="247"/>
      <c r="C298" s="248"/>
      <c r="D298" s="249" t="s">
        <v>133</v>
      </c>
      <c r="E298" s="250" t="s">
        <v>1</v>
      </c>
      <c r="F298" s="251" t="s">
        <v>844</v>
      </c>
      <c r="G298" s="248"/>
      <c r="H298" s="252">
        <v>68.105000000000004</v>
      </c>
      <c r="I298" s="253"/>
      <c r="J298" s="248"/>
      <c r="K298" s="248"/>
      <c r="L298" s="254"/>
      <c r="M298" s="255"/>
      <c r="N298" s="256"/>
      <c r="O298" s="256"/>
      <c r="P298" s="256"/>
      <c r="Q298" s="256"/>
      <c r="R298" s="256"/>
      <c r="S298" s="256"/>
      <c r="T298" s="257"/>
      <c r="U298" s="13"/>
      <c r="V298" s="13"/>
      <c r="W298" s="13"/>
      <c r="X298" s="13"/>
      <c r="Y298" s="13"/>
      <c r="Z298" s="13"/>
      <c r="AA298" s="13"/>
      <c r="AB298" s="13"/>
      <c r="AC298" s="13"/>
      <c r="AD298" s="13"/>
      <c r="AE298" s="13"/>
      <c r="AT298" s="258" t="s">
        <v>133</v>
      </c>
      <c r="AU298" s="258" t="s">
        <v>83</v>
      </c>
      <c r="AV298" s="13" t="s">
        <v>83</v>
      </c>
      <c r="AW298" s="13" t="s">
        <v>30</v>
      </c>
      <c r="AX298" s="13" t="s">
        <v>73</v>
      </c>
      <c r="AY298" s="258" t="s">
        <v>124</v>
      </c>
    </row>
    <row r="299" s="13" customFormat="1">
      <c r="A299" s="13"/>
      <c r="B299" s="247"/>
      <c r="C299" s="248"/>
      <c r="D299" s="249" t="s">
        <v>133</v>
      </c>
      <c r="E299" s="250" t="s">
        <v>1</v>
      </c>
      <c r="F299" s="251" t="s">
        <v>845</v>
      </c>
      <c r="G299" s="248"/>
      <c r="H299" s="252">
        <v>56.640000000000001</v>
      </c>
      <c r="I299" s="253"/>
      <c r="J299" s="248"/>
      <c r="K299" s="248"/>
      <c r="L299" s="254"/>
      <c r="M299" s="255"/>
      <c r="N299" s="256"/>
      <c r="O299" s="256"/>
      <c r="P299" s="256"/>
      <c r="Q299" s="256"/>
      <c r="R299" s="256"/>
      <c r="S299" s="256"/>
      <c r="T299" s="257"/>
      <c r="U299" s="13"/>
      <c r="V299" s="13"/>
      <c r="W299" s="13"/>
      <c r="X299" s="13"/>
      <c r="Y299" s="13"/>
      <c r="Z299" s="13"/>
      <c r="AA299" s="13"/>
      <c r="AB299" s="13"/>
      <c r="AC299" s="13"/>
      <c r="AD299" s="13"/>
      <c r="AE299" s="13"/>
      <c r="AT299" s="258" t="s">
        <v>133</v>
      </c>
      <c r="AU299" s="258" t="s">
        <v>83</v>
      </c>
      <c r="AV299" s="13" t="s">
        <v>83</v>
      </c>
      <c r="AW299" s="13" t="s">
        <v>30</v>
      </c>
      <c r="AX299" s="13" t="s">
        <v>73</v>
      </c>
      <c r="AY299" s="258" t="s">
        <v>124</v>
      </c>
    </row>
    <row r="300" s="13" customFormat="1">
      <c r="A300" s="13"/>
      <c r="B300" s="247"/>
      <c r="C300" s="248"/>
      <c r="D300" s="249" t="s">
        <v>133</v>
      </c>
      <c r="E300" s="250" t="s">
        <v>1</v>
      </c>
      <c r="F300" s="251" t="s">
        <v>846</v>
      </c>
      <c r="G300" s="248"/>
      <c r="H300" s="252">
        <v>13.6</v>
      </c>
      <c r="I300" s="253"/>
      <c r="J300" s="248"/>
      <c r="K300" s="248"/>
      <c r="L300" s="254"/>
      <c r="M300" s="255"/>
      <c r="N300" s="256"/>
      <c r="O300" s="256"/>
      <c r="P300" s="256"/>
      <c r="Q300" s="256"/>
      <c r="R300" s="256"/>
      <c r="S300" s="256"/>
      <c r="T300" s="257"/>
      <c r="U300" s="13"/>
      <c r="V300" s="13"/>
      <c r="W300" s="13"/>
      <c r="X300" s="13"/>
      <c r="Y300" s="13"/>
      <c r="Z300" s="13"/>
      <c r="AA300" s="13"/>
      <c r="AB300" s="13"/>
      <c r="AC300" s="13"/>
      <c r="AD300" s="13"/>
      <c r="AE300" s="13"/>
      <c r="AT300" s="258" t="s">
        <v>133</v>
      </c>
      <c r="AU300" s="258" t="s">
        <v>83</v>
      </c>
      <c r="AV300" s="13" t="s">
        <v>83</v>
      </c>
      <c r="AW300" s="13" t="s">
        <v>30</v>
      </c>
      <c r="AX300" s="13" t="s">
        <v>73</v>
      </c>
      <c r="AY300" s="258" t="s">
        <v>124</v>
      </c>
    </row>
    <row r="301" s="13" customFormat="1">
      <c r="A301" s="13"/>
      <c r="B301" s="247"/>
      <c r="C301" s="248"/>
      <c r="D301" s="249" t="s">
        <v>133</v>
      </c>
      <c r="E301" s="250" t="s">
        <v>1</v>
      </c>
      <c r="F301" s="251" t="s">
        <v>847</v>
      </c>
      <c r="G301" s="248"/>
      <c r="H301" s="252">
        <v>7.1749999999999998</v>
      </c>
      <c r="I301" s="253"/>
      <c r="J301" s="248"/>
      <c r="K301" s="248"/>
      <c r="L301" s="254"/>
      <c r="M301" s="255"/>
      <c r="N301" s="256"/>
      <c r="O301" s="256"/>
      <c r="P301" s="256"/>
      <c r="Q301" s="256"/>
      <c r="R301" s="256"/>
      <c r="S301" s="256"/>
      <c r="T301" s="257"/>
      <c r="U301" s="13"/>
      <c r="V301" s="13"/>
      <c r="W301" s="13"/>
      <c r="X301" s="13"/>
      <c r="Y301" s="13"/>
      <c r="Z301" s="13"/>
      <c r="AA301" s="13"/>
      <c r="AB301" s="13"/>
      <c r="AC301" s="13"/>
      <c r="AD301" s="13"/>
      <c r="AE301" s="13"/>
      <c r="AT301" s="258" t="s">
        <v>133</v>
      </c>
      <c r="AU301" s="258" t="s">
        <v>83</v>
      </c>
      <c r="AV301" s="13" t="s">
        <v>83</v>
      </c>
      <c r="AW301" s="13" t="s">
        <v>30</v>
      </c>
      <c r="AX301" s="13" t="s">
        <v>73</v>
      </c>
      <c r="AY301" s="258" t="s">
        <v>124</v>
      </c>
    </row>
    <row r="302" s="13" customFormat="1">
      <c r="A302" s="13"/>
      <c r="B302" s="247"/>
      <c r="C302" s="248"/>
      <c r="D302" s="249" t="s">
        <v>133</v>
      </c>
      <c r="E302" s="250" t="s">
        <v>1</v>
      </c>
      <c r="F302" s="251" t="s">
        <v>848</v>
      </c>
      <c r="G302" s="248"/>
      <c r="H302" s="252">
        <v>22</v>
      </c>
      <c r="I302" s="253"/>
      <c r="J302" s="248"/>
      <c r="K302" s="248"/>
      <c r="L302" s="254"/>
      <c r="M302" s="255"/>
      <c r="N302" s="256"/>
      <c r="O302" s="256"/>
      <c r="P302" s="256"/>
      <c r="Q302" s="256"/>
      <c r="R302" s="256"/>
      <c r="S302" s="256"/>
      <c r="T302" s="257"/>
      <c r="U302" s="13"/>
      <c r="V302" s="13"/>
      <c r="W302" s="13"/>
      <c r="X302" s="13"/>
      <c r="Y302" s="13"/>
      <c r="Z302" s="13"/>
      <c r="AA302" s="13"/>
      <c r="AB302" s="13"/>
      <c r="AC302" s="13"/>
      <c r="AD302" s="13"/>
      <c r="AE302" s="13"/>
      <c r="AT302" s="258" t="s">
        <v>133</v>
      </c>
      <c r="AU302" s="258" t="s">
        <v>83</v>
      </c>
      <c r="AV302" s="13" t="s">
        <v>83</v>
      </c>
      <c r="AW302" s="13" t="s">
        <v>30</v>
      </c>
      <c r="AX302" s="13" t="s">
        <v>73</v>
      </c>
      <c r="AY302" s="258" t="s">
        <v>124</v>
      </c>
    </row>
    <row r="303" s="14" customFormat="1">
      <c r="A303" s="14"/>
      <c r="B303" s="259"/>
      <c r="C303" s="260"/>
      <c r="D303" s="249" t="s">
        <v>133</v>
      </c>
      <c r="E303" s="261" t="s">
        <v>1</v>
      </c>
      <c r="F303" s="262" t="s">
        <v>135</v>
      </c>
      <c r="G303" s="260"/>
      <c r="H303" s="263">
        <v>167.52000000000001</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133</v>
      </c>
      <c r="AU303" s="269" t="s">
        <v>83</v>
      </c>
      <c r="AV303" s="14" t="s">
        <v>132</v>
      </c>
      <c r="AW303" s="14" t="s">
        <v>30</v>
      </c>
      <c r="AX303" s="14" t="s">
        <v>81</v>
      </c>
      <c r="AY303" s="269" t="s">
        <v>124</v>
      </c>
    </row>
    <row r="304" s="2" customFormat="1" ht="33" customHeight="1">
      <c r="A304" s="37"/>
      <c r="B304" s="38"/>
      <c r="C304" s="234" t="s">
        <v>477</v>
      </c>
      <c r="D304" s="234" t="s">
        <v>127</v>
      </c>
      <c r="E304" s="235" t="s">
        <v>494</v>
      </c>
      <c r="F304" s="236" t="s">
        <v>485</v>
      </c>
      <c r="G304" s="237" t="s">
        <v>243</v>
      </c>
      <c r="H304" s="238">
        <v>2345.2800000000002</v>
      </c>
      <c r="I304" s="239"/>
      <c r="J304" s="240">
        <f>ROUND(I304*H304,2)</f>
        <v>0</v>
      </c>
      <c r="K304" s="236" t="s">
        <v>131</v>
      </c>
      <c r="L304" s="43"/>
      <c r="M304" s="241" t="s">
        <v>1</v>
      </c>
      <c r="N304" s="242" t="s">
        <v>38</v>
      </c>
      <c r="O304" s="90"/>
      <c r="P304" s="243">
        <f>O304*H304</f>
        <v>0</v>
      </c>
      <c r="Q304" s="243">
        <v>0</v>
      </c>
      <c r="R304" s="243">
        <f>Q304*H304</f>
        <v>0</v>
      </c>
      <c r="S304" s="243">
        <v>0</v>
      </c>
      <c r="T304" s="244">
        <f>S304*H304</f>
        <v>0</v>
      </c>
      <c r="U304" s="37"/>
      <c r="V304" s="37"/>
      <c r="W304" s="37"/>
      <c r="X304" s="37"/>
      <c r="Y304" s="37"/>
      <c r="Z304" s="37"/>
      <c r="AA304" s="37"/>
      <c r="AB304" s="37"/>
      <c r="AC304" s="37"/>
      <c r="AD304" s="37"/>
      <c r="AE304" s="37"/>
      <c r="AR304" s="245" t="s">
        <v>132</v>
      </c>
      <c r="AT304" s="245" t="s">
        <v>127</v>
      </c>
      <c r="AU304" s="245" t="s">
        <v>83</v>
      </c>
      <c r="AY304" s="16" t="s">
        <v>124</v>
      </c>
      <c r="BE304" s="246">
        <f>IF(N304="základní",J304,0)</f>
        <v>0</v>
      </c>
      <c r="BF304" s="246">
        <f>IF(N304="snížená",J304,0)</f>
        <v>0</v>
      </c>
      <c r="BG304" s="246">
        <f>IF(N304="zákl. přenesená",J304,0)</f>
        <v>0</v>
      </c>
      <c r="BH304" s="246">
        <f>IF(N304="sníž. přenesená",J304,0)</f>
        <v>0</v>
      </c>
      <c r="BI304" s="246">
        <f>IF(N304="nulová",J304,0)</f>
        <v>0</v>
      </c>
      <c r="BJ304" s="16" t="s">
        <v>81</v>
      </c>
      <c r="BK304" s="246">
        <f>ROUND(I304*H304,2)</f>
        <v>0</v>
      </c>
      <c r="BL304" s="16" t="s">
        <v>132</v>
      </c>
      <c r="BM304" s="245" t="s">
        <v>849</v>
      </c>
    </row>
    <row r="305" s="2" customFormat="1">
      <c r="A305" s="37"/>
      <c r="B305" s="38"/>
      <c r="C305" s="39"/>
      <c r="D305" s="249" t="s">
        <v>181</v>
      </c>
      <c r="E305" s="39"/>
      <c r="F305" s="273" t="s">
        <v>481</v>
      </c>
      <c r="G305" s="39"/>
      <c r="H305" s="39"/>
      <c r="I305" s="143"/>
      <c r="J305" s="39"/>
      <c r="K305" s="39"/>
      <c r="L305" s="43"/>
      <c r="M305" s="274"/>
      <c r="N305" s="275"/>
      <c r="O305" s="90"/>
      <c r="P305" s="90"/>
      <c r="Q305" s="90"/>
      <c r="R305" s="90"/>
      <c r="S305" s="90"/>
      <c r="T305" s="91"/>
      <c r="U305" s="37"/>
      <c r="V305" s="37"/>
      <c r="W305" s="37"/>
      <c r="X305" s="37"/>
      <c r="Y305" s="37"/>
      <c r="Z305" s="37"/>
      <c r="AA305" s="37"/>
      <c r="AB305" s="37"/>
      <c r="AC305" s="37"/>
      <c r="AD305" s="37"/>
      <c r="AE305" s="37"/>
      <c r="AT305" s="16" t="s">
        <v>181</v>
      </c>
      <c r="AU305" s="16" t="s">
        <v>83</v>
      </c>
    </row>
    <row r="306" s="13" customFormat="1">
      <c r="A306" s="13"/>
      <c r="B306" s="247"/>
      <c r="C306" s="248"/>
      <c r="D306" s="249" t="s">
        <v>133</v>
      </c>
      <c r="E306" s="250" t="s">
        <v>1</v>
      </c>
      <c r="F306" s="251" t="s">
        <v>850</v>
      </c>
      <c r="G306" s="248"/>
      <c r="H306" s="252">
        <v>2345.2800000000002</v>
      </c>
      <c r="I306" s="253"/>
      <c r="J306" s="248"/>
      <c r="K306" s="248"/>
      <c r="L306" s="254"/>
      <c r="M306" s="255"/>
      <c r="N306" s="256"/>
      <c r="O306" s="256"/>
      <c r="P306" s="256"/>
      <c r="Q306" s="256"/>
      <c r="R306" s="256"/>
      <c r="S306" s="256"/>
      <c r="T306" s="257"/>
      <c r="U306" s="13"/>
      <c r="V306" s="13"/>
      <c r="W306" s="13"/>
      <c r="X306" s="13"/>
      <c r="Y306" s="13"/>
      <c r="Z306" s="13"/>
      <c r="AA306" s="13"/>
      <c r="AB306" s="13"/>
      <c r="AC306" s="13"/>
      <c r="AD306" s="13"/>
      <c r="AE306" s="13"/>
      <c r="AT306" s="258" t="s">
        <v>133</v>
      </c>
      <c r="AU306" s="258" t="s">
        <v>83</v>
      </c>
      <c r="AV306" s="13" t="s">
        <v>83</v>
      </c>
      <c r="AW306" s="13" t="s">
        <v>30</v>
      </c>
      <c r="AX306" s="13" t="s">
        <v>81</v>
      </c>
      <c r="AY306" s="258" t="s">
        <v>124</v>
      </c>
    </row>
    <row r="307" s="2" customFormat="1" ht="33" customHeight="1">
      <c r="A307" s="37"/>
      <c r="B307" s="38"/>
      <c r="C307" s="234" t="s">
        <v>483</v>
      </c>
      <c r="D307" s="234" t="s">
        <v>127</v>
      </c>
      <c r="E307" s="235" t="s">
        <v>712</v>
      </c>
      <c r="F307" s="236" t="s">
        <v>713</v>
      </c>
      <c r="G307" s="237" t="s">
        <v>243</v>
      </c>
      <c r="H307" s="238">
        <v>99.415000000000006</v>
      </c>
      <c r="I307" s="239"/>
      <c r="J307" s="240">
        <f>ROUND(I307*H307,2)</f>
        <v>0</v>
      </c>
      <c r="K307" s="236" t="s">
        <v>131</v>
      </c>
      <c r="L307" s="43"/>
      <c r="M307" s="241" t="s">
        <v>1</v>
      </c>
      <c r="N307" s="242" t="s">
        <v>38</v>
      </c>
      <c r="O307" s="90"/>
      <c r="P307" s="243">
        <f>O307*H307</f>
        <v>0</v>
      </c>
      <c r="Q307" s="243">
        <v>0</v>
      </c>
      <c r="R307" s="243">
        <f>Q307*H307</f>
        <v>0</v>
      </c>
      <c r="S307" s="243">
        <v>0</v>
      </c>
      <c r="T307" s="244">
        <f>S307*H307</f>
        <v>0</v>
      </c>
      <c r="U307" s="37"/>
      <c r="V307" s="37"/>
      <c r="W307" s="37"/>
      <c r="X307" s="37"/>
      <c r="Y307" s="37"/>
      <c r="Z307" s="37"/>
      <c r="AA307" s="37"/>
      <c r="AB307" s="37"/>
      <c r="AC307" s="37"/>
      <c r="AD307" s="37"/>
      <c r="AE307" s="37"/>
      <c r="AR307" s="245" t="s">
        <v>132</v>
      </c>
      <c r="AT307" s="245" t="s">
        <v>127</v>
      </c>
      <c r="AU307" s="245" t="s">
        <v>83</v>
      </c>
      <c r="AY307" s="16" t="s">
        <v>124</v>
      </c>
      <c r="BE307" s="246">
        <f>IF(N307="základní",J307,0)</f>
        <v>0</v>
      </c>
      <c r="BF307" s="246">
        <f>IF(N307="snížená",J307,0)</f>
        <v>0</v>
      </c>
      <c r="BG307" s="246">
        <f>IF(N307="zákl. přenesená",J307,0)</f>
        <v>0</v>
      </c>
      <c r="BH307" s="246">
        <f>IF(N307="sníž. přenesená",J307,0)</f>
        <v>0</v>
      </c>
      <c r="BI307" s="246">
        <f>IF(N307="nulová",J307,0)</f>
        <v>0</v>
      </c>
      <c r="BJ307" s="16" t="s">
        <v>81</v>
      </c>
      <c r="BK307" s="246">
        <f>ROUND(I307*H307,2)</f>
        <v>0</v>
      </c>
      <c r="BL307" s="16" t="s">
        <v>132</v>
      </c>
      <c r="BM307" s="245" t="s">
        <v>851</v>
      </c>
    </row>
    <row r="308" s="2" customFormat="1">
      <c r="A308" s="37"/>
      <c r="B308" s="38"/>
      <c r="C308" s="39"/>
      <c r="D308" s="249" t="s">
        <v>181</v>
      </c>
      <c r="E308" s="39"/>
      <c r="F308" s="273" t="s">
        <v>501</v>
      </c>
      <c r="G308" s="39"/>
      <c r="H308" s="39"/>
      <c r="I308" s="143"/>
      <c r="J308" s="39"/>
      <c r="K308" s="39"/>
      <c r="L308" s="43"/>
      <c r="M308" s="274"/>
      <c r="N308" s="275"/>
      <c r="O308" s="90"/>
      <c r="P308" s="90"/>
      <c r="Q308" s="90"/>
      <c r="R308" s="90"/>
      <c r="S308" s="90"/>
      <c r="T308" s="91"/>
      <c r="U308" s="37"/>
      <c r="V308" s="37"/>
      <c r="W308" s="37"/>
      <c r="X308" s="37"/>
      <c r="Y308" s="37"/>
      <c r="Z308" s="37"/>
      <c r="AA308" s="37"/>
      <c r="AB308" s="37"/>
      <c r="AC308" s="37"/>
      <c r="AD308" s="37"/>
      <c r="AE308" s="37"/>
      <c r="AT308" s="16" t="s">
        <v>181</v>
      </c>
      <c r="AU308" s="16" t="s">
        <v>83</v>
      </c>
    </row>
    <row r="309" s="13" customFormat="1">
      <c r="A309" s="13"/>
      <c r="B309" s="247"/>
      <c r="C309" s="248"/>
      <c r="D309" s="249" t="s">
        <v>133</v>
      </c>
      <c r="E309" s="250" t="s">
        <v>1</v>
      </c>
      <c r="F309" s="251" t="s">
        <v>845</v>
      </c>
      <c r="G309" s="248"/>
      <c r="H309" s="252">
        <v>56.640000000000001</v>
      </c>
      <c r="I309" s="253"/>
      <c r="J309" s="248"/>
      <c r="K309" s="248"/>
      <c r="L309" s="254"/>
      <c r="M309" s="255"/>
      <c r="N309" s="256"/>
      <c r="O309" s="256"/>
      <c r="P309" s="256"/>
      <c r="Q309" s="256"/>
      <c r="R309" s="256"/>
      <c r="S309" s="256"/>
      <c r="T309" s="257"/>
      <c r="U309" s="13"/>
      <c r="V309" s="13"/>
      <c r="W309" s="13"/>
      <c r="X309" s="13"/>
      <c r="Y309" s="13"/>
      <c r="Z309" s="13"/>
      <c r="AA309" s="13"/>
      <c r="AB309" s="13"/>
      <c r="AC309" s="13"/>
      <c r="AD309" s="13"/>
      <c r="AE309" s="13"/>
      <c r="AT309" s="258" t="s">
        <v>133</v>
      </c>
      <c r="AU309" s="258" t="s">
        <v>83</v>
      </c>
      <c r="AV309" s="13" t="s">
        <v>83</v>
      </c>
      <c r="AW309" s="13" t="s">
        <v>30</v>
      </c>
      <c r="AX309" s="13" t="s">
        <v>73</v>
      </c>
      <c r="AY309" s="258" t="s">
        <v>124</v>
      </c>
    </row>
    <row r="310" s="13" customFormat="1">
      <c r="A310" s="13"/>
      <c r="B310" s="247"/>
      <c r="C310" s="248"/>
      <c r="D310" s="249" t="s">
        <v>133</v>
      </c>
      <c r="E310" s="250" t="s">
        <v>1</v>
      </c>
      <c r="F310" s="251" t="s">
        <v>846</v>
      </c>
      <c r="G310" s="248"/>
      <c r="H310" s="252">
        <v>13.6</v>
      </c>
      <c r="I310" s="253"/>
      <c r="J310" s="248"/>
      <c r="K310" s="248"/>
      <c r="L310" s="254"/>
      <c r="M310" s="255"/>
      <c r="N310" s="256"/>
      <c r="O310" s="256"/>
      <c r="P310" s="256"/>
      <c r="Q310" s="256"/>
      <c r="R310" s="256"/>
      <c r="S310" s="256"/>
      <c r="T310" s="257"/>
      <c r="U310" s="13"/>
      <c r="V310" s="13"/>
      <c r="W310" s="13"/>
      <c r="X310" s="13"/>
      <c r="Y310" s="13"/>
      <c r="Z310" s="13"/>
      <c r="AA310" s="13"/>
      <c r="AB310" s="13"/>
      <c r="AC310" s="13"/>
      <c r="AD310" s="13"/>
      <c r="AE310" s="13"/>
      <c r="AT310" s="258" t="s">
        <v>133</v>
      </c>
      <c r="AU310" s="258" t="s">
        <v>83</v>
      </c>
      <c r="AV310" s="13" t="s">
        <v>83</v>
      </c>
      <c r="AW310" s="13" t="s">
        <v>30</v>
      </c>
      <c r="AX310" s="13" t="s">
        <v>73</v>
      </c>
      <c r="AY310" s="258" t="s">
        <v>124</v>
      </c>
    </row>
    <row r="311" s="13" customFormat="1">
      <c r="A311" s="13"/>
      <c r="B311" s="247"/>
      <c r="C311" s="248"/>
      <c r="D311" s="249" t="s">
        <v>133</v>
      </c>
      <c r="E311" s="250" t="s">
        <v>1</v>
      </c>
      <c r="F311" s="251" t="s">
        <v>847</v>
      </c>
      <c r="G311" s="248"/>
      <c r="H311" s="252">
        <v>7.1749999999999998</v>
      </c>
      <c r="I311" s="253"/>
      <c r="J311" s="248"/>
      <c r="K311" s="248"/>
      <c r="L311" s="254"/>
      <c r="M311" s="255"/>
      <c r="N311" s="256"/>
      <c r="O311" s="256"/>
      <c r="P311" s="256"/>
      <c r="Q311" s="256"/>
      <c r="R311" s="256"/>
      <c r="S311" s="256"/>
      <c r="T311" s="257"/>
      <c r="U311" s="13"/>
      <c r="V311" s="13"/>
      <c r="W311" s="13"/>
      <c r="X311" s="13"/>
      <c r="Y311" s="13"/>
      <c r="Z311" s="13"/>
      <c r="AA311" s="13"/>
      <c r="AB311" s="13"/>
      <c r="AC311" s="13"/>
      <c r="AD311" s="13"/>
      <c r="AE311" s="13"/>
      <c r="AT311" s="258" t="s">
        <v>133</v>
      </c>
      <c r="AU311" s="258" t="s">
        <v>83</v>
      </c>
      <c r="AV311" s="13" t="s">
        <v>83</v>
      </c>
      <c r="AW311" s="13" t="s">
        <v>30</v>
      </c>
      <c r="AX311" s="13" t="s">
        <v>73</v>
      </c>
      <c r="AY311" s="258" t="s">
        <v>124</v>
      </c>
    </row>
    <row r="312" s="13" customFormat="1">
      <c r="A312" s="13"/>
      <c r="B312" s="247"/>
      <c r="C312" s="248"/>
      <c r="D312" s="249" t="s">
        <v>133</v>
      </c>
      <c r="E312" s="250" t="s">
        <v>1</v>
      </c>
      <c r="F312" s="251" t="s">
        <v>848</v>
      </c>
      <c r="G312" s="248"/>
      <c r="H312" s="252">
        <v>22</v>
      </c>
      <c r="I312" s="253"/>
      <c r="J312" s="248"/>
      <c r="K312" s="248"/>
      <c r="L312" s="254"/>
      <c r="M312" s="255"/>
      <c r="N312" s="256"/>
      <c r="O312" s="256"/>
      <c r="P312" s="256"/>
      <c r="Q312" s="256"/>
      <c r="R312" s="256"/>
      <c r="S312" s="256"/>
      <c r="T312" s="257"/>
      <c r="U312" s="13"/>
      <c r="V312" s="13"/>
      <c r="W312" s="13"/>
      <c r="X312" s="13"/>
      <c r="Y312" s="13"/>
      <c r="Z312" s="13"/>
      <c r="AA312" s="13"/>
      <c r="AB312" s="13"/>
      <c r="AC312" s="13"/>
      <c r="AD312" s="13"/>
      <c r="AE312" s="13"/>
      <c r="AT312" s="258" t="s">
        <v>133</v>
      </c>
      <c r="AU312" s="258" t="s">
        <v>83</v>
      </c>
      <c r="AV312" s="13" t="s">
        <v>83</v>
      </c>
      <c r="AW312" s="13" t="s">
        <v>30</v>
      </c>
      <c r="AX312" s="13" t="s">
        <v>73</v>
      </c>
      <c r="AY312" s="258" t="s">
        <v>124</v>
      </c>
    </row>
    <row r="313" s="14" customFormat="1">
      <c r="A313" s="14"/>
      <c r="B313" s="259"/>
      <c r="C313" s="260"/>
      <c r="D313" s="249" t="s">
        <v>133</v>
      </c>
      <c r="E313" s="261" t="s">
        <v>1</v>
      </c>
      <c r="F313" s="262" t="s">
        <v>135</v>
      </c>
      <c r="G313" s="260"/>
      <c r="H313" s="263">
        <v>99.414999999999992</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133</v>
      </c>
      <c r="AU313" s="269" t="s">
        <v>83</v>
      </c>
      <c r="AV313" s="14" t="s">
        <v>132</v>
      </c>
      <c r="AW313" s="14" t="s">
        <v>30</v>
      </c>
      <c r="AX313" s="14" t="s">
        <v>81</v>
      </c>
      <c r="AY313" s="269" t="s">
        <v>124</v>
      </c>
    </row>
    <row r="314" s="2" customFormat="1" ht="33" customHeight="1">
      <c r="A314" s="37"/>
      <c r="B314" s="38"/>
      <c r="C314" s="234" t="s">
        <v>488</v>
      </c>
      <c r="D314" s="234" t="s">
        <v>127</v>
      </c>
      <c r="E314" s="235" t="s">
        <v>503</v>
      </c>
      <c r="F314" s="236" t="s">
        <v>253</v>
      </c>
      <c r="G314" s="237" t="s">
        <v>243</v>
      </c>
      <c r="H314" s="238">
        <v>1124.3150000000001</v>
      </c>
      <c r="I314" s="239"/>
      <c r="J314" s="240">
        <f>ROUND(I314*H314,2)</f>
        <v>0</v>
      </c>
      <c r="K314" s="236" t="s">
        <v>131</v>
      </c>
      <c r="L314" s="43"/>
      <c r="M314" s="241" t="s">
        <v>1</v>
      </c>
      <c r="N314" s="242" t="s">
        <v>38</v>
      </c>
      <c r="O314" s="90"/>
      <c r="P314" s="243">
        <f>O314*H314</f>
        <v>0</v>
      </c>
      <c r="Q314" s="243">
        <v>0</v>
      </c>
      <c r="R314" s="243">
        <f>Q314*H314</f>
        <v>0</v>
      </c>
      <c r="S314" s="243">
        <v>0</v>
      </c>
      <c r="T314" s="244">
        <f>S314*H314</f>
        <v>0</v>
      </c>
      <c r="U314" s="37"/>
      <c r="V314" s="37"/>
      <c r="W314" s="37"/>
      <c r="X314" s="37"/>
      <c r="Y314" s="37"/>
      <c r="Z314" s="37"/>
      <c r="AA314" s="37"/>
      <c r="AB314" s="37"/>
      <c r="AC314" s="37"/>
      <c r="AD314" s="37"/>
      <c r="AE314" s="37"/>
      <c r="AR314" s="245" t="s">
        <v>132</v>
      </c>
      <c r="AT314" s="245" t="s">
        <v>127</v>
      </c>
      <c r="AU314" s="245" t="s">
        <v>83</v>
      </c>
      <c r="AY314" s="16" t="s">
        <v>124</v>
      </c>
      <c r="BE314" s="246">
        <f>IF(N314="základní",J314,0)</f>
        <v>0</v>
      </c>
      <c r="BF314" s="246">
        <f>IF(N314="snížená",J314,0)</f>
        <v>0</v>
      </c>
      <c r="BG314" s="246">
        <f>IF(N314="zákl. přenesená",J314,0)</f>
        <v>0</v>
      </c>
      <c r="BH314" s="246">
        <f>IF(N314="sníž. přenesená",J314,0)</f>
        <v>0</v>
      </c>
      <c r="BI314" s="246">
        <f>IF(N314="nulová",J314,0)</f>
        <v>0</v>
      </c>
      <c r="BJ314" s="16" t="s">
        <v>81</v>
      </c>
      <c r="BK314" s="246">
        <f>ROUND(I314*H314,2)</f>
        <v>0</v>
      </c>
      <c r="BL314" s="16" t="s">
        <v>132</v>
      </c>
      <c r="BM314" s="245" t="s">
        <v>852</v>
      </c>
    </row>
    <row r="315" s="2" customFormat="1">
      <c r="A315" s="37"/>
      <c r="B315" s="38"/>
      <c r="C315" s="39"/>
      <c r="D315" s="249" t="s">
        <v>181</v>
      </c>
      <c r="E315" s="39"/>
      <c r="F315" s="273" t="s">
        <v>501</v>
      </c>
      <c r="G315" s="39"/>
      <c r="H315" s="39"/>
      <c r="I315" s="143"/>
      <c r="J315" s="39"/>
      <c r="K315" s="39"/>
      <c r="L315" s="43"/>
      <c r="M315" s="274"/>
      <c r="N315" s="275"/>
      <c r="O315" s="90"/>
      <c r="P315" s="90"/>
      <c r="Q315" s="90"/>
      <c r="R315" s="90"/>
      <c r="S315" s="90"/>
      <c r="T315" s="91"/>
      <c r="U315" s="37"/>
      <c r="V315" s="37"/>
      <c r="W315" s="37"/>
      <c r="X315" s="37"/>
      <c r="Y315" s="37"/>
      <c r="Z315" s="37"/>
      <c r="AA315" s="37"/>
      <c r="AB315" s="37"/>
      <c r="AC315" s="37"/>
      <c r="AD315" s="37"/>
      <c r="AE315" s="37"/>
      <c r="AT315" s="16" t="s">
        <v>181</v>
      </c>
      <c r="AU315" s="16" t="s">
        <v>83</v>
      </c>
    </row>
    <row r="316" s="13" customFormat="1">
      <c r="A316" s="13"/>
      <c r="B316" s="247"/>
      <c r="C316" s="248"/>
      <c r="D316" s="249" t="s">
        <v>133</v>
      </c>
      <c r="E316" s="250" t="s">
        <v>1</v>
      </c>
      <c r="F316" s="251" t="s">
        <v>844</v>
      </c>
      <c r="G316" s="248"/>
      <c r="H316" s="252">
        <v>68.105000000000004</v>
      </c>
      <c r="I316" s="253"/>
      <c r="J316" s="248"/>
      <c r="K316" s="248"/>
      <c r="L316" s="254"/>
      <c r="M316" s="255"/>
      <c r="N316" s="256"/>
      <c r="O316" s="256"/>
      <c r="P316" s="256"/>
      <c r="Q316" s="256"/>
      <c r="R316" s="256"/>
      <c r="S316" s="256"/>
      <c r="T316" s="257"/>
      <c r="U316" s="13"/>
      <c r="V316" s="13"/>
      <c r="W316" s="13"/>
      <c r="X316" s="13"/>
      <c r="Y316" s="13"/>
      <c r="Z316" s="13"/>
      <c r="AA316" s="13"/>
      <c r="AB316" s="13"/>
      <c r="AC316" s="13"/>
      <c r="AD316" s="13"/>
      <c r="AE316" s="13"/>
      <c r="AT316" s="258" t="s">
        <v>133</v>
      </c>
      <c r="AU316" s="258" t="s">
        <v>83</v>
      </c>
      <c r="AV316" s="13" t="s">
        <v>83</v>
      </c>
      <c r="AW316" s="13" t="s">
        <v>30</v>
      </c>
      <c r="AX316" s="13" t="s">
        <v>73</v>
      </c>
      <c r="AY316" s="258" t="s">
        <v>124</v>
      </c>
    </row>
    <row r="317" s="13" customFormat="1">
      <c r="A317" s="13"/>
      <c r="B317" s="247"/>
      <c r="C317" s="248"/>
      <c r="D317" s="249" t="s">
        <v>133</v>
      </c>
      <c r="E317" s="250" t="s">
        <v>1</v>
      </c>
      <c r="F317" s="251" t="s">
        <v>853</v>
      </c>
      <c r="G317" s="248"/>
      <c r="H317" s="252">
        <v>1056.21</v>
      </c>
      <c r="I317" s="253"/>
      <c r="J317" s="248"/>
      <c r="K317" s="248"/>
      <c r="L317" s="254"/>
      <c r="M317" s="255"/>
      <c r="N317" s="256"/>
      <c r="O317" s="256"/>
      <c r="P317" s="256"/>
      <c r="Q317" s="256"/>
      <c r="R317" s="256"/>
      <c r="S317" s="256"/>
      <c r="T317" s="257"/>
      <c r="U317" s="13"/>
      <c r="V317" s="13"/>
      <c r="W317" s="13"/>
      <c r="X317" s="13"/>
      <c r="Y317" s="13"/>
      <c r="Z317" s="13"/>
      <c r="AA317" s="13"/>
      <c r="AB317" s="13"/>
      <c r="AC317" s="13"/>
      <c r="AD317" s="13"/>
      <c r="AE317" s="13"/>
      <c r="AT317" s="258" t="s">
        <v>133</v>
      </c>
      <c r="AU317" s="258" t="s">
        <v>83</v>
      </c>
      <c r="AV317" s="13" t="s">
        <v>83</v>
      </c>
      <c r="AW317" s="13" t="s">
        <v>30</v>
      </c>
      <c r="AX317" s="13" t="s">
        <v>73</v>
      </c>
      <c r="AY317" s="258" t="s">
        <v>124</v>
      </c>
    </row>
    <row r="318" s="14" customFormat="1">
      <c r="A318" s="14"/>
      <c r="B318" s="259"/>
      <c r="C318" s="260"/>
      <c r="D318" s="249" t="s">
        <v>133</v>
      </c>
      <c r="E318" s="261" t="s">
        <v>1</v>
      </c>
      <c r="F318" s="262" t="s">
        <v>135</v>
      </c>
      <c r="G318" s="260"/>
      <c r="H318" s="263">
        <v>1124.3150000000001</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133</v>
      </c>
      <c r="AU318" s="269" t="s">
        <v>83</v>
      </c>
      <c r="AV318" s="14" t="s">
        <v>132</v>
      </c>
      <c r="AW318" s="14" t="s">
        <v>30</v>
      </c>
      <c r="AX318" s="14" t="s">
        <v>81</v>
      </c>
      <c r="AY318" s="269" t="s">
        <v>124</v>
      </c>
    </row>
    <row r="319" s="12" customFormat="1" ht="22.8" customHeight="1">
      <c r="A319" s="12"/>
      <c r="B319" s="218"/>
      <c r="C319" s="219"/>
      <c r="D319" s="220" t="s">
        <v>72</v>
      </c>
      <c r="E319" s="232" t="s">
        <v>505</v>
      </c>
      <c r="F319" s="232" t="s">
        <v>506</v>
      </c>
      <c r="G319" s="219"/>
      <c r="H319" s="219"/>
      <c r="I319" s="222"/>
      <c r="J319" s="233">
        <f>BK319</f>
        <v>0</v>
      </c>
      <c r="K319" s="219"/>
      <c r="L319" s="224"/>
      <c r="M319" s="225"/>
      <c r="N319" s="226"/>
      <c r="O319" s="226"/>
      <c r="P319" s="227">
        <f>P320</f>
        <v>0</v>
      </c>
      <c r="Q319" s="226"/>
      <c r="R319" s="227">
        <f>R320</f>
        <v>0</v>
      </c>
      <c r="S319" s="226"/>
      <c r="T319" s="228">
        <f>T320</f>
        <v>0</v>
      </c>
      <c r="U319" s="12"/>
      <c r="V319" s="12"/>
      <c r="W319" s="12"/>
      <c r="X319" s="12"/>
      <c r="Y319" s="12"/>
      <c r="Z319" s="12"/>
      <c r="AA319" s="12"/>
      <c r="AB319" s="12"/>
      <c r="AC319" s="12"/>
      <c r="AD319" s="12"/>
      <c r="AE319" s="12"/>
      <c r="AR319" s="229" t="s">
        <v>81</v>
      </c>
      <c r="AT319" s="230" t="s">
        <v>72</v>
      </c>
      <c r="AU319" s="230" t="s">
        <v>81</v>
      </c>
      <c r="AY319" s="229" t="s">
        <v>124</v>
      </c>
      <c r="BK319" s="231">
        <f>BK320</f>
        <v>0</v>
      </c>
    </row>
    <row r="320" s="2" customFormat="1" ht="33" customHeight="1">
      <c r="A320" s="37"/>
      <c r="B320" s="38"/>
      <c r="C320" s="234" t="s">
        <v>493</v>
      </c>
      <c r="D320" s="234" t="s">
        <v>127</v>
      </c>
      <c r="E320" s="235" t="s">
        <v>607</v>
      </c>
      <c r="F320" s="236" t="s">
        <v>608</v>
      </c>
      <c r="G320" s="237" t="s">
        <v>243</v>
      </c>
      <c r="H320" s="238">
        <v>3872.2959999999998</v>
      </c>
      <c r="I320" s="239"/>
      <c r="J320" s="240">
        <f>ROUND(I320*H320,2)</f>
        <v>0</v>
      </c>
      <c r="K320" s="236" t="s">
        <v>131</v>
      </c>
      <c r="L320" s="43"/>
      <c r="M320" s="290" t="s">
        <v>1</v>
      </c>
      <c r="N320" s="291" t="s">
        <v>38</v>
      </c>
      <c r="O320" s="288"/>
      <c r="P320" s="292">
        <f>O320*H320</f>
        <v>0</v>
      </c>
      <c r="Q320" s="292">
        <v>0</v>
      </c>
      <c r="R320" s="292">
        <f>Q320*H320</f>
        <v>0</v>
      </c>
      <c r="S320" s="292">
        <v>0</v>
      </c>
      <c r="T320" s="293">
        <f>S320*H320</f>
        <v>0</v>
      </c>
      <c r="U320" s="37"/>
      <c r="V320" s="37"/>
      <c r="W320" s="37"/>
      <c r="X320" s="37"/>
      <c r="Y320" s="37"/>
      <c r="Z320" s="37"/>
      <c r="AA320" s="37"/>
      <c r="AB320" s="37"/>
      <c r="AC320" s="37"/>
      <c r="AD320" s="37"/>
      <c r="AE320" s="37"/>
      <c r="AR320" s="245" t="s">
        <v>132</v>
      </c>
      <c r="AT320" s="245" t="s">
        <v>127</v>
      </c>
      <c r="AU320" s="245" t="s">
        <v>83</v>
      </c>
      <c r="AY320" s="16" t="s">
        <v>124</v>
      </c>
      <c r="BE320" s="246">
        <f>IF(N320="základní",J320,0)</f>
        <v>0</v>
      </c>
      <c r="BF320" s="246">
        <f>IF(N320="snížená",J320,0)</f>
        <v>0</v>
      </c>
      <c r="BG320" s="246">
        <f>IF(N320="zákl. přenesená",J320,0)</f>
        <v>0</v>
      </c>
      <c r="BH320" s="246">
        <f>IF(N320="sníž. přenesená",J320,0)</f>
        <v>0</v>
      </c>
      <c r="BI320" s="246">
        <f>IF(N320="nulová",J320,0)</f>
        <v>0</v>
      </c>
      <c r="BJ320" s="16" t="s">
        <v>81</v>
      </c>
      <c r="BK320" s="246">
        <f>ROUND(I320*H320,2)</f>
        <v>0</v>
      </c>
      <c r="BL320" s="16" t="s">
        <v>132</v>
      </c>
      <c r="BM320" s="245" t="s">
        <v>854</v>
      </c>
    </row>
    <row r="321" s="2" customFormat="1" ht="6.96" customHeight="1">
      <c r="A321" s="37"/>
      <c r="B321" s="65"/>
      <c r="C321" s="66"/>
      <c r="D321" s="66"/>
      <c r="E321" s="66"/>
      <c r="F321" s="66"/>
      <c r="G321" s="66"/>
      <c r="H321" s="66"/>
      <c r="I321" s="182"/>
      <c r="J321" s="66"/>
      <c r="K321" s="66"/>
      <c r="L321" s="43"/>
      <c r="M321" s="37"/>
      <c r="O321" s="37"/>
      <c r="P321" s="37"/>
      <c r="Q321" s="37"/>
      <c r="R321" s="37"/>
      <c r="S321" s="37"/>
      <c r="T321" s="37"/>
      <c r="U321" s="37"/>
      <c r="V321" s="37"/>
      <c r="W321" s="37"/>
      <c r="X321" s="37"/>
      <c r="Y321" s="37"/>
      <c r="Z321" s="37"/>
      <c r="AA321" s="37"/>
      <c r="AB321" s="37"/>
      <c r="AC321" s="37"/>
      <c r="AD321" s="37"/>
      <c r="AE321" s="37"/>
    </row>
  </sheetData>
  <sheetProtection sheet="1" autoFilter="0" formatColumns="0" formatRows="0" objects="1" scenarios="1" spinCount="100000" saltValue="FvCkE3eaXIqK90+Em3Ceh/wqjeZasqsyjMtS+FT9xtw6fQVKB2a8M2KqZuTKy5dyFZwwguA0x+Bw/gUdbL2/Ag==" hashValue="ZNjYGLbgiVAlHyFbWDw0uaJXAv3itdINA/koO7sNPEErLkR4Sfd8oFWBtt6jo9hamh6ATOoJUWuxVrRHyjHlzQ==" algorithmName="SHA-512" password="CC35"/>
  <autoFilter ref="C121:K320"/>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97</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855</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ROUND(J121,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ROUND((SUM(BE121:BE184)),  2)</f>
        <v>0</v>
      </c>
      <c r="G33" s="37"/>
      <c r="H33" s="37"/>
      <c r="I33" s="161">
        <v>0.20999999999999999</v>
      </c>
      <c r="J33" s="160">
        <f>ROUND(((SUM(BE121:BE184))*I33),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ROUND((SUM(BF121:BF184)),  2)</f>
        <v>0</v>
      </c>
      <c r="G34" s="37"/>
      <c r="H34" s="37"/>
      <c r="I34" s="161">
        <v>0.14999999999999999</v>
      </c>
      <c r="J34" s="160">
        <f>ROUND(((SUM(BF121:BF184))*I34),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ROUND((SUM(BG121:BG184)),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ROUND((SUM(BH121:BH184)),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ROUND((SUM(BI121:BI184)),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310 - Odvodnění komunikace (UV + přípojky)</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J121</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J122</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J123</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169</v>
      </c>
      <c r="E99" s="202"/>
      <c r="F99" s="202"/>
      <c r="G99" s="202"/>
      <c r="H99" s="202"/>
      <c r="I99" s="203"/>
      <c r="J99" s="204">
        <f>J151</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856</v>
      </c>
      <c r="E100" s="202"/>
      <c r="F100" s="202"/>
      <c r="G100" s="202"/>
      <c r="H100" s="202"/>
      <c r="I100" s="203"/>
      <c r="J100" s="204">
        <f>J155</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173</v>
      </c>
      <c r="E101" s="202"/>
      <c r="F101" s="202"/>
      <c r="G101" s="202"/>
      <c r="H101" s="202"/>
      <c r="I101" s="203"/>
      <c r="J101" s="204">
        <f>J182</f>
        <v>0</v>
      </c>
      <c r="K101" s="200"/>
      <c r="L101" s="205"/>
      <c r="S101" s="10"/>
      <c r="T101" s="10"/>
      <c r="U101" s="10"/>
      <c r="V101" s="10"/>
      <c r="W101" s="10"/>
      <c r="X101" s="10"/>
      <c r="Y101" s="10"/>
      <c r="Z101" s="10"/>
      <c r="AA101" s="10"/>
      <c r="AB101" s="10"/>
      <c r="AC101" s="10"/>
      <c r="AD101" s="10"/>
      <c r="AE101" s="10"/>
    </row>
    <row r="102" s="2" customFormat="1" ht="21.84" customHeight="1">
      <c r="A102" s="37"/>
      <c r="B102" s="38"/>
      <c r="C102" s="39"/>
      <c r="D102" s="39"/>
      <c r="E102" s="39"/>
      <c r="F102" s="39"/>
      <c r="G102" s="39"/>
      <c r="H102" s="39"/>
      <c r="I102" s="143"/>
      <c r="J102" s="39"/>
      <c r="K102" s="39"/>
      <c r="L102" s="62"/>
      <c r="S102" s="37"/>
      <c r="T102" s="37"/>
      <c r="U102" s="37"/>
      <c r="V102" s="37"/>
      <c r="W102" s="37"/>
      <c r="X102" s="37"/>
      <c r="Y102" s="37"/>
      <c r="Z102" s="37"/>
      <c r="AA102" s="37"/>
      <c r="AB102" s="37"/>
      <c r="AC102" s="37"/>
      <c r="AD102" s="37"/>
      <c r="AE102" s="37"/>
    </row>
    <row r="103" s="2" customFormat="1" ht="6.96" customHeight="1">
      <c r="A103" s="37"/>
      <c r="B103" s="65"/>
      <c r="C103" s="66"/>
      <c r="D103" s="66"/>
      <c r="E103" s="66"/>
      <c r="F103" s="66"/>
      <c r="G103" s="66"/>
      <c r="H103" s="66"/>
      <c r="I103" s="182"/>
      <c r="J103" s="66"/>
      <c r="K103" s="66"/>
      <c r="L103" s="62"/>
      <c r="S103" s="37"/>
      <c r="T103" s="37"/>
      <c r="U103" s="37"/>
      <c r="V103" s="37"/>
      <c r="W103" s="37"/>
      <c r="X103" s="37"/>
      <c r="Y103" s="37"/>
      <c r="Z103" s="37"/>
      <c r="AA103" s="37"/>
      <c r="AB103" s="37"/>
      <c r="AC103" s="37"/>
      <c r="AD103" s="37"/>
      <c r="AE103" s="37"/>
    </row>
    <row r="107" s="2" customFormat="1" ht="6.96" customHeight="1">
      <c r="A107" s="37"/>
      <c r="B107" s="67"/>
      <c r="C107" s="68"/>
      <c r="D107" s="68"/>
      <c r="E107" s="68"/>
      <c r="F107" s="68"/>
      <c r="G107" s="68"/>
      <c r="H107" s="68"/>
      <c r="I107" s="185"/>
      <c r="J107" s="68"/>
      <c r="K107" s="68"/>
      <c r="L107" s="62"/>
      <c r="S107" s="37"/>
      <c r="T107" s="37"/>
      <c r="U107" s="37"/>
      <c r="V107" s="37"/>
      <c r="W107" s="37"/>
      <c r="X107" s="37"/>
      <c r="Y107" s="37"/>
      <c r="Z107" s="37"/>
      <c r="AA107" s="37"/>
      <c r="AB107" s="37"/>
      <c r="AC107" s="37"/>
      <c r="AD107" s="37"/>
      <c r="AE107" s="37"/>
    </row>
    <row r="108" s="2" customFormat="1" ht="24.96" customHeight="1">
      <c r="A108" s="37"/>
      <c r="B108" s="38"/>
      <c r="C108" s="22" t="s">
        <v>110</v>
      </c>
      <c r="D108" s="39"/>
      <c r="E108" s="39"/>
      <c r="F108" s="39"/>
      <c r="G108" s="39"/>
      <c r="H108" s="39"/>
      <c r="I108" s="143"/>
      <c r="J108" s="39"/>
      <c r="K108" s="39"/>
      <c r="L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16</v>
      </c>
      <c r="D110" s="39"/>
      <c r="E110" s="39"/>
      <c r="F110" s="39"/>
      <c r="G110" s="39"/>
      <c r="H110" s="39"/>
      <c r="I110" s="143"/>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186" t="str">
        <f>E7</f>
        <v>III/18047, III/18025 LOSINÁ - PRŮTAH, REKONSTRUKCE</v>
      </c>
      <c r="F111" s="31"/>
      <c r="G111" s="31"/>
      <c r="H111" s="31"/>
      <c r="I111" s="143"/>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99</v>
      </c>
      <c r="D112" s="39"/>
      <c r="E112" s="39"/>
      <c r="F112" s="39"/>
      <c r="G112" s="39"/>
      <c r="H112" s="39"/>
      <c r="I112" s="143"/>
      <c r="J112" s="39"/>
      <c r="K112" s="39"/>
      <c r="L112" s="62"/>
      <c r="S112" s="37"/>
      <c r="T112" s="37"/>
      <c r="U112" s="37"/>
      <c r="V112" s="37"/>
      <c r="W112" s="37"/>
      <c r="X112" s="37"/>
      <c r="Y112" s="37"/>
      <c r="Z112" s="37"/>
      <c r="AA112" s="37"/>
      <c r="AB112" s="37"/>
      <c r="AC112" s="37"/>
      <c r="AD112" s="37"/>
      <c r="AE112" s="37"/>
    </row>
    <row r="113" s="2" customFormat="1" ht="16.5" customHeight="1">
      <c r="A113" s="37"/>
      <c r="B113" s="38"/>
      <c r="C113" s="39"/>
      <c r="D113" s="39"/>
      <c r="E113" s="75" t="str">
        <f>E9</f>
        <v>SO 310 - Odvodnění komunikace (UV + přípojky)</v>
      </c>
      <c r="F113" s="39"/>
      <c r="G113" s="39"/>
      <c r="H113" s="39"/>
      <c r="I113" s="143"/>
      <c r="J113" s="39"/>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143"/>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20</v>
      </c>
      <c r="D115" s="39"/>
      <c r="E115" s="39"/>
      <c r="F115" s="26" t="str">
        <f>F12</f>
        <v xml:space="preserve"> </v>
      </c>
      <c r="G115" s="39"/>
      <c r="H115" s="39"/>
      <c r="I115" s="146" t="s">
        <v>22</v>
      </c>
      <c r="J115" s="78" t="str">
        <f>IF(J12="","",J12)</f>
        <v>13. 2. 2020</v>
      </c>
      <c r="K115" s="39"/>
      <c r="L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143"/>
      <c r="J116" s="39"/>
      <c r="K116" s="39"/>
      <c r="L116" s="62"/>
      <c r="S116" s="37"/>
      <c r="T116" s="37"/>
      <c r="U116" s="37"/>
      <c r="V116" s="37"/>
      <c r="W116" s="37"/>
      <c r="X116" s="37"/>
      <c r="Y116" s="37"/>
      <c r="Z116" s="37"/>
      <c r="AA116" s="37"/>
      <c r="AB116" s="37"/>
      <c r="AC116" s="37"/>
      <c r="AD116" s="37"/>
      <c r="AE116" s="37"/>
    </row>
    <row r="117" s="2" customFormat="1" ht="15.15" customHeight="1">
      <c r="A117" s="37"/>
      <c r="B117" s="38"/>
      <c r="C117" s="31" t="s">
        <v>24</v>
      </c>
      <c r="D117" s="39"/>
      <c r="E117" s="39"/>
      <c r="F117" s="26" t="str">
        <f>E15</f>
        <v xml:space="preserve"> </v>
      </c>
      <c r="G117" s="39"/>
      <c r="H117" s="39"/>
      <c r="I117" s="146" t="s">
        <v>29</v>
      </c>
      <c r="J117" s="35" t="str">
        <f>E21</f>
        <v xml:space="preserve"> </v>
      </c>
      <c r="K117" s="39"/>
      <c r="L117" s="62"/>
      <c r="S117" s="37"/>
      <c r="T117" s="37"/>
      <c r="U117" s="37"/>
      <c r="V117" s="37"/>
      <c r="W117" s="37"/>
      <c r="X117" s="37"/>
      <c r="Y117" s="37"/>
      <c r="Z117" s="37"/>
      <c r="AA117" s="37"/>
      <c r="AB117" s="37"/>
      <c r="AC117" s="37"/>
      <c r="AD117" s="37"/>
      <c r="AE117" s="37"/>
    </row>
    <row r="118" s="2" customFormat="1" ht="15.15" customHeight="1">
      <c r="A118" s="37"/>
      <c r="B118" s="38"/>
      <c r="C118" s="31" t="s">
        <v>27</v>
      </c>
      <c r="D118" s="39"/>
      <c r="E118" s="39"/>
      <c r="F118" s="26" t="str">
        <f>IF(E18="","",E18)</f>
        <v>Vyplň údaj</v>
      </c>
      <c r="G118" s="39"/>
      <c r="H118" s="39"/>
      <c r="I118" s="146" t="s">
        <v>31</v>
      </c>
      <c r="J118" s="35" t="str">
        <f>E24</f>
        <v xml:space="preserve"> </v>
      </c>
      <c r="K118" s="39"/>
      <c r="L118" s="62"/>
      <c r="S118" s="37"/>
      <c r="T118" s="37"/>
      <c r="U118" s="37"/>
      <c r="V118" s="37"/>
      <c r="W118" s="37"/>
      <c r="X118" s="37"/>
      <c r="Y118" s="37"/>
      <c r="Z118" s="37"/>
      <c r="AA118" s="37"/>
      <c r="AB118" s="37"/>
      <c r="AC118" s="37"/>
      <c r="AD118" s="37"/>
      <c r="AE118" s="37"/>
    </row>
    <row r="119" s="2" customFormat="1" ht="10.32" customHeight="1">
      <c r="A119" s="37"/>
      <c r="B119" s="38"/>
      <c r="C119" s="39"/>
      <c r="D119" s="39"/>
      <c r="E119" s="39"/>
      <c r="F119" s="39"/>
      <c r="G119" s="39"/>
      <c r="H119" s="39"/>
      <c r="I119" s="143"/>
      <c r="J119" s="39"/>
      <c r="K119" s="39"/>
      <c r="L119" s="62"/>
      <c r="S119" s="37"/>
      <c r="T119" s="37"/>
      <c r="U119" s="37"/>
      <c r="V119" s="37"/>
      <c r="W119" s="37"/>
      <c r="X119" s="37"/>
      <c r="Y119" s="37"/>
      <c r="Z119" s="37"/>
      <c r="AA119" s="37"/>
      <c r="AB119" s="37"/>
      <c r="AC119" s="37"/>
      <c r="AD119" s="37"/>
      <c r="AE119" s="37"/>
    </row>
    <row r="120" s="11" customFormat="1" ht="29.28" customHeight="1">
      <c r="A120" s="206"/>
      <c r="B120" s="207"/>
      <c r="C120" s="208" t="s">
        <v>111</v>
      </c>
      <c r="D120" s="209" t="s">
        <v>58</v>
      </c>
      <c r="E120" s="209" t="s">
        <v>54</v>
      </c>
      <c r="F120" s="209" t="s">
        <v>55</v>
      </c>
      <c r="G120" s="209" t="s">
        <v>112</v>
      </c>
      <c r="H120" s="209" t="s">
        <v>113</v>
      </c>
      <c r="I120" s="210" t="s">
        <v>114</v>
      </c>
      <c r="J120" s="209" t="s">
        <v>103</v>
      </c>
      <c r="K120" s="211" t="s">
        <v>115</v>
      </c>
      <c r="L120" s="212"/>
      <c r="M120" s="99" t="s">
        <v>1</v>
      </c>
      <c r="N120" s="100" t="s">
        <v>37</v>
      </c>
      <c r="O120" s="100" t="s">
        <v>116</v>
      </c>
      <c r="P120" s="100" t="s">
        <v>117</v>
      </c>
      <c r="Q120" s="100" t="s">
        <v>118</v>
      </c>
      <c r="R120" s="100" t="s">
        <v>119</v>
      </c>
      <c r="S120" s="100" t="s">
        <v>120</v>
      </c>
      <c r="T120" s="101" t="s">
        <v>121</v>
      </c>
      <c r="U120" s="206"/>
      <c r="V120" s="206"/>
      <c r="W120" s="206"/>
      <c r="X120" s="206"/>
      <c r="Y120" s="206"/>
      <c r="Z120" s="206"/>
      <c r="AA120" s="206"/>
      <c r="AB120" s="206"/>
      <c r="AC120" s="206"/>
      <c r="AD120" s="206"/>
      <c r="AE120" s="206"/>
    </row>
    <row r="121" s="2" customFormat="1" ht="22.8" customHeight="1">
      <c r="A121" s="37"/>
      <c r="B121" s="38"/>
      <c r="C121" s="106" t="s">
        <v>122</v>
      </c>
      <c r="D121" s="39"/>
      <c r="E121" s="39"/>
      <c r="F121" s="39"/>
      <c r="G121" s="39"/>
      <c r="H121" s="39"/>
      <c r="I121" s="143"/>
      <c r="J121" s="213">
        <f>BK121</f>
        <v>0</v>
      </c>
      <c r="K121" s="39"/>
      <c r="L121" s="43"/>
      <c r="M121" s="102"/>
      <c r="N121" s="214"/>
      <c r="O121" s="103"/>
      <c r="P121" s="215">
        <f>P122</f>
        <v>0</v>
      </c>
      <c r="Q121" s="103"/>
      <c r="R121" s="215">
        <f>R122</f>
        <v>210.33426009000002</v>
      </c>
      <c r="S121" s="103"/>
      <c r="T121" s="216">
        <f>T122</f>
        <v>0</v>
      </c>
      <c r="U121" s="37"/>
      <c r="V121" s="37"/>
      <c r="W121" s="37"/>
      <c r="X121" s="37"/>
      <c r="Y121" s="37"/>
      <c r="Z121" s="37"/>
      <c r="AA121" s="37"/>
      <c r="AB121" s="37"/>
      <c r="AC121" s="37"/>
      <c r="AD121" s="37"/>
      <c r="AE121" s="37"/>
      <c r="AT121" s="16" t="s">
        <v>72</v>
      </c>
      <c r="AU121" s="16" t="s">
        <v>105</v>
      </c>
      <c r="BK121" s="217">
        <f>BK122</f>
        <v>0</v>
      </c>
    </row>
    <row r="122" s="12" customFormat="1" ht="25.92" customHeight="1">
      <c r="A122" s="12"/>
      <c r="B122" s="218"/>
      <c r="C122" s="219"/>
      <c r="D122" s="220" t="s">
        <v>72</v>
      </c>
      <c r="E122" s="221" t="s">
        <v>174</v>
      </c>
      <c r="F122" s="221" t="s">
        <v>175</v>
      </c>
      <c r="G122" s="219"/>
      <c r="H122" s="219"/>
      <c r="I122" s="222"/>
      <c r="J122" s="223">
        <f>BK122</f>
        <v>0</v>
      </c>
      <c r="K122" s="219"/>
      <c r="L122" s="224"/>
      <c r="M122" s="225"/>
      <c r="N122" s="226"/>
      <c r="O122" s="226"/>
      <c r="P122" s="227">
        <f>P123+P151+P155+P182</f>
        <v>0</v>
      </c>
      <c r="Q122" s="226"/>
      <c r="R122" s="227">
        <f>R123+R151+R155+R182</f>
        <v>210.33426009000002</v>
      </c>
      <c r="S122" s="226"/>
      <c r="T122" s="228">
        <f>T123+T151+T155+T182</f>
        <v>0</v>
      </c>
      <c r="U122" s="12"/>
      <c r="V122" s="12"/>
      <c r="W122" s="12"/>
      <c r="X122" s="12"/>
      <c r="Y122" s="12"/>
      <c r="Z122" s="12"/>
      <c r="AA122" s="12"/>
      <c r="AB122" s="12"/>
      <c r="AC122" s="12"/>
      <c r="AD122" s="12"/>
      <c r="AE122" s="12"/>
      <c r="AR122" s="229" t="s">
        <v>81</v>
      </c>
      <c r="AT122" s="230" t="s">
        <v>72</v>
      </c>
      <c r="AU122" s="230" t="s">
        <v>73</v>
      </c>
      <c r="AY122" s="229" t="s">
        <v>124</v>
      </c>
      <c r="BK122" s="231">
        <f>BK123+BK151+BK155+BK182</f>
        <v>0</v>
      </c>
    </row>
    <row r="123" s="12" customFormat="1" ht="22.8" customHeight="1">
      <c r="A123" s="12"/>
      <c r="B123" s="218"/>
      <c r="C123" s="219"/>
      <c r="D123" s="220" t="s">
        <v>72</v>
      </c>
      <c r="E123" s="232" t="s">
        <v>81</v>
      </c>
      <c r="F123" s="232" t="s">
        <v>176</v>
      </c>
      <c r="G123" s="219"/>
      <c r="H123" s="219"/>
      <c r="I123" s="222"/>
      <c r="J123" s="233">
        <f>BK123</f>
        <v>0</v>
      </c>
      <c r="K123" s="219"/>
      <c r="L123" s="224"/>
      <c r="M123" s="225"/>
      <c r="N123" s="226"/>
      <c r="O123" s="226"/>
      <c r="P123" s="227">
        <f>SUM(P124:P150)</f>
        <v>0</v>
      </c>
      <c r="Q123" s="226"/>
      <c r="R123" s="227">
        <f>SUM(R124:R150)</f>
        <v>141.55318640000002</v>
      </c>
      <c r="S123" s="226"/>
      <c r="T123" s="228">
        <f>SUM(T124:T150)</f>
        <v>0</v>
      </c>
      <c r="U123" s="12"/>
      <c r="V123" s="12"/>
      <c r="W123" s="12"/>
      <c r="X123" s="12"/>
      <c r="Y123" s="12"/>
      <c r="Z123" s="12"/>
      <c r="AA123" s="12"/>
      <c r="AB123" s="12"/>
      <c r="AC123" s="12"/>
      <c r="AD123" s="12"/>
      <c r="AE123" s="12"/>
      <c r="AR123" s="229" t="s">
        <v>81</v>
      </c>
      <c r="AT123" s="230" t="s">
        <v>72</v>
      </c>
      <c r="AU123" s="230" t="s">
        <v>81</v>
      </c>
      <c r="AY123" s="229" t="s">
        <v>124</v>
      </c>
      <c r="BK123" s="231">
        <f>SUM(BK124:BK150)</f>
        <v>0</v>
      </c>
    </row>
    <row r="124" s="2" customFormat="1" ht="44.25" customHeight="1">
      <c r="A124" s="37"/>
      <c r="B124" s="38"/>
      <c r="C124" s="234" t="s">
        <v>81</v>
      </c>
      <c r="D124" s="234" t="s">
        <v>127</v>
      </c>
      <c r="E124" s="235" t="s">
        <v>857</v>
      </c>
      <c r="F124" s="236" t="s">
        <v>858</v>
      </c>
      <c r="G124" s="237" t="s">
        <v>205</v>
      </c>
      <c r="H124" s="238">
        <v>190.00299999999999</v>
      </c>
      <c r="I124" s="239"/>
      <c r="J124" s="240">
        <f>ROUND(I124*H124,2)</f>
        <v>0</v>
      </c>
      <c r="K124" s="236" t="s">
        <v>131</v>
      </c>
      <c r="L124" s="43"/>
      <c r="M124" s="241" t="s">
        <v>1</v>
      </c>
      <c r="N124" s="242" t="s">
        <v>38</v>
      </c>
      <c r="O124" s="90"/>
      <c r="P124" s="243">
        <f>O124*H124</f>
        <v>0</v>
      </c>
      <c r="Q124" s="243">
        <v>0</v>
      </c>
      <c r="R124" s="243">
        <f>Q124*H124</f>
        <v>0</v>
      </c>
      <c r="S124" s="243">
        <v>0</v>
      </c>
      <c r="T124" s="244">
        <f>S124*H124</f>
        <v>0</v>
      </c>
      <c r="U124" s="37"/>
      <c r="V124" s="37"/>
      <c r="W124" s="37"/>
      <c r="X124" s="37"/>
      <c r="Y124" s="37"/>
      <c r="Z124" s="37"/>
      <c r="AA124" s="37"/>
      <c r="AB124" s="37"/>
      <c r="AC124" s="37"/>
      <c r="AD124" s="37"/>
      <c r="AE124" s="37"/>
      <c r="AR124" s="245" t="s">
        <v>132</v>
      </c>
      <c r="AT124" s="245" t="s">
        <v>127</v>
      </c>
      <c r="AU124" s="245" t="s">
        <v>83</v>
      </c>
      <c r="AY124" s="16" t="s">
        <v>124</v>
      </c>
      <c r="BE124" s="246">
        <f>IF(N124="základní",J124,0)</f>
        <v>0</v>
      </c>
      <c r="BF124" s="246">
        <f>IF(N124="snížená",J124,0)</f>
        <v>0</v>
      </c>
      <c r="BG124" s="246">
        <f>IF(N124="zákl. přenesená",J124,0)</f>
        <v>0</v>
      </c>
      <c r="BH124" s="246">
        <f>IF(N124="sníž. přenesená",J124,0)</f>
        <v>0</v>
      </c>
      <c r="BI124" s="246">
        <f>IF(N124="nulová",J124,0)</f>
        <v>0</v>
      </c>
      <c r="BJ124" s="16" t="s">
        <v>81</v>
      </c>
      <c r="BK124" s="246">
        <f>ROUND(I124*H124,2)</f>
        <v>0</v>
      </c>
      <c r="BL124" s="16" t="s">
        <v>132</v>
      </c>
      <c r="BM124" s="245" t="s">
        <v>859</v>
      </c>
    </row>
    <row r="125" s="2" customFormat="1">
      <c r="A125" s="37"/>
      <c r="B125" s="38"/>
      <c r="C125" s="39"/>
      <c r="D125" s="249" t="s">
        <v>181</v>
      </c>
      <c r="E125" s="39"/>
      <c r="F125" s="273" t="s">
        <v>860</v>
      </c>
      <c r="G125" s="39"/>
      <c r="H125" s="39"/>
      <c r="I125" s="143"/>
      <c r="J125" s="39"/>
      <c r="K125" s="39"/>
      <c r="L125" s="43"/>
      <c r="M125" s="274"/>
      <c r="N125" s="275"/>
      <c r="O125" s="90"/>
      <c r="P125" s="90"/>
      <c r="Q125" s="90"/>
      <c r="R125" s="90"/>
      <c r="S125" s="90"/>
      <c r="T125" s="91"/>
      <c r="U125" s="37"/>
      <c r="V125" s="37"/>
      <c r="W125" s="37"/>
      <c r="X125" s="37"/>
      <c r="Y125" s="37"/>
      <c r="Z125" s="37"/>
      <c r="AA125" s="37"/>
      <c r="AB125" s="37"/>
      <c r="AC125" s="37"/>
      <c r="AD125" s="37"/>
      <c r="AE125" s="37"/>
      <c r="AT125" s="16" t="s">
        <v>181</v>
      </c>
      <c r="AU125" s="16" t="s">
        <v>83</v>
      </c>
    </row>
    <row r="126" s="13" customFormat="1">
      <c r="A126" s="13"/>
      <c r="B126" s="247"/>
      <c r="C126" s="248"/>
      <c r="D126" s="249" t="s">
        <v>133</v>
      </c>
      <c r="E126" s="250" t="s">
        <v>1</v>
      </c>
      <c r="F126" s="251" t="s">
        <v>861</v>
      </c>
      <c r="G126" s="248"/>
      <c r="H126" s="252">
        <v>190.00299999999999</v>
      </c>
      <c r="I126" s="253"/>
      <c r="J126" s="248"/>
      <c r="K126" s="248"/>
      <c r="L126" s="254"/>
      <c r="M126" s="255"/>
      <c r="N126" s="256"/>
      <c r="O126" s="256"/>
      <c r="P126" s="256"/>
      <c r="Q126" s="256"/>
      <c r="R126" s="256"/>
      <c r="S126" s="256"/>
      <c r="T126" s="257"/>
      <c r="U126" s="13"/>
      <c r="V126" s="13"/>
      <c r="W126" s="13"/>
      <c r="X126" s="13"/>
      <c r="Y126" s="13"/>
      <c r="Z126" s="13"/>
      <c r="AA126" s="13"/>
      <c r="AB126" s="13"/>
      <c r="AC126" s="13"/>
      <c r="AD126" s="13"/>
      <c r="AE126" s="13"/>
      <c r="AT126" s="258" t="s">
        <v>133</v>
      </c>
      <c r="AU126" s="258" t="s">
        <v>83</v>
      </c>
      <c r="AV126" s="13" t="s">
        <v>83</v>
      </c>
      <c r="AW126" s="13" t="s">
        <v>30</v>
      </c>
      <c r="AX126" s="13" t="s">
        <v>81</v>
      </c>
      <c r="AY126" s="258" t="s">
        <v>124</v>
      </c>
    </row>
    <row r="127" s="2" customFormat="1" ht="33" customHeight="1">
      <c r="A127" s="37"/>
      <c r="B127" s="38"/>
      <c r="C127" s="234" t="s">
        <v>83</v>
      </c>
      <c r="D127" s="234" t="s">
        <v>127</v>
      </c>
      <c r="E127" s="235" t="s">
        <v>862</v>
      </c>
      <c r="F127" s="236" t="s">
        <v>863</v>
      </c>
      <c r="G127" s="237" t="s">
        <v>189</v>
      </c>
      <c r="H127" s="238">
        <v>345.45999999999998</v>
      </c>
      <c r="I127" s="239"/>
      <c r="J127" s="240">
        <f>ROUND(I127*H127,2)</f>
        <v>0</v>
      </c>
      <c r="K127" s="236" t="s">
        <v>131</v>
      </c>
      <c r="L127" s="43"/>
      <c r="M127" s="241" t="s">
        <v>1</v>
      </c>
      <c r="N127" s="242" t="s">
        <v>38</v>
      </c>
      <c r="O127" s="90"/>
      <c r="P127" s="243">
        <f>O127*H127</f>
        <v>0</v>
      </c>
      <c r="Q127" s="243">
        <v>0.00084000000000000003</v>
      </c>
      <c r="R127" s="243">
        <f>Q127*H127</f>
        <v>0.29018640000000001</v>
      </c>
      <c r="S127" s="243">
        <v>0</v>
      </c>
      <c r="T127" s="244">
        <f>S127*H127</f>
        <v>0</v>
      </c>
      <c r="U127" s="37"/>
      <c r="V127" s="37"/>
      <c r="W127" s="37"/>
      <c r="X127" s="37"/>
      <c r="Y127" s="37"/>
      <c r="Z127" s="37"/>
      <c r="AA127" s="37"/>
      <c r="AB127" s="37"/>
      <c r="AC127" s="37"/>
      <c r="AD127" s="37"/>
      <c r="AE127" s="37"/>
      <c r="AR127" s="245" t="s">
        <v>132</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132</v>
      </c>
      <c r="BM127" s="245" t="s">
        <v>864</v>
      </c>
    </row>
    <row r="128" s="2" customFormat="1">
      <c r="A128" s="37"/>
      <c r="B128" s="38"/>
      <c r="C128" s="39"/>
      <c r="D128" s="249" t="s">
        <v>181</v>
      </c>
      <c r="E128" s="39"/>
      <c r="F128" s="273" t="s">
        <v>865</v>
      </c>
      <c r="G128" s="39"/>
      <c r="H128" s="39"/>
      <c r="I128" s="143"/>
      <c r="J128" s="39"/>
      <c r="K128" s="39"/>
      <c r="L128" s="43"/>
      <c r="M128" s="274"/>
      <c r="N128" s="275"/>
      <c r="O128" s="90"/>
      <c r="P128" s="90"/>
      <c r="Q128" s="90"/>
      <c r="R128" s="90"/>
      <c r="S128" s="90"/>
      <c r="T128" s="91"/>
      <c r="U128" s="37"/>
      <c r="V128" s="37"/>
      <c r="W128" s="37"/>
      <c r="X128" s="37"/>
      <c r="Y128" s="37"/>
      <c r="Z128" s="37"/>
      <c r="AA128" s="37"/>
      <c r="AB128" s="37"/>
      <c r="AC128" s="37"/>
      <c r="AD128" s="37"/>
      <c r="AE128" s="37"/>
      <c r="AT128" s="16" t="s">
        <v>181</v>
      </c>
      <c r="AU128" s="16" t="s">
        <v>83</v>
      </c>
    </row>
    <row r="129" s="13" customFormat="1">
      <c r="A129" s="13"/>
      <c r="B129" s="247"/>
      <c r="C129" s="248"/>
      <c r="D129" s="249" t="s">
        <v>133</v>
      </c>
      <c r="E129" s="250" t="s">
        <v>1</v>
      </c>
      <c r="F129" s="251" t="s">
        <v>866</v>
      </c>
      <c r="G129" s="248"/>
      <c r="H129" s="252">
        <v>345.45999999999998</v>
      </c>
      <c r="I129" s="253"/>
      <c r="J129" s="248"/>
      <c r="K129" s="248"/>
      <c r="L129" s="254"/>
      <c r="M129" s="255"/>
      <c r="N129" s="256"/>
      <c r="O129" s="256"/>
      <c r="P129" s="256"/>
      <c r="Q129" s="256"/>
      <c r="R129" s="256"/>
      <c r="S129" s="256"/>
      <c r="T129" s="257"/>
      <c r="U129" s="13"/>
      <c r="V129" s="13"/>
      <c r="W129" s="13"/>
      <c r="X129" s="13"/>
      <c r="Y129" s="13"/>
      <c r="Z129" s="13"/>
      <c r="AA129" s="13"/>
      <c r="AB129" s="13"/>
      <c r="AC129" s="13"/>
      <c r="AD129" s="13"/>
      <c r="AE129" s="13"/>
      <c r="AT129" s="258" t="s">
        <v>133</v>
      </c>
      <c r="AU129" s="258" t="s">
        <v>83</v>
      </c>
      <c r="AV129" s="13" t="s">
        <v>83</v>
      </c>
      <c r="AW129" s="13" t="s">
        <v>30</v>
      </c>
      <c r="AX129" s="13" t="s">
        <v>81</v>
      </c>
      <c r="AY129" s="258" t="s">
        <v>124</v>
      </c>
    </row>
    <row r="130" s="2" customFormat="1" ht="33" customHeight="1">
      <c r="A130" s="37"/>
      <c r="B130" s="38"/>
      <c r="C130" s="234" t="s">
        <v>140</v>
      </c>
      <c r="D130" s="234" t="s">
        <v>127</v>
      </c>
      <c r="E130" s="235" t="s">
        <v>867</v>
      </c>
      <c r="F130" s="236" t="s">
        <v>868</v>
      </c>
      <c r="G130" s="237" t="s">
        <v>189</v>
      </c>
      <c r="H130" s="238">
        <v>345.45999999999998</v>
      </c>
      <c r="I130" s="239"/>
      <c r="J130" s="240">
        <f>ROUND(I130*H130,2)</f>
        <v>0</v>
      </c>
      <c r="K130" s="236" t="s">
        <v>131</v>
      </c>
      <c r="L130" s="43"/>
      <c r="M130" s="241" t="s">
        <v>1</v>
      </c>
      <c r="N130" s="242" t="s">
        <v>38</v>
      </c>
      <c r="O130" s="90"/>
      <c r="P130" s="243">
        <f>O130*H130</f>
        <v>0</v>
      </c>
      <c r="Q130" s="243">
        <v>0</v>
      </c>
      <c r="R130" s="243">
        <f>Q130*H130</f>
        <v>0</v>
      </c>
      <c r="S130" s="243">
        <v>0</v>
      </c>
      <c r="T130" s="244">
        <f>S130*H130</f>
        <v>0</v>
      </c>
      <c r="U130" s="37"/>
      <c r="V130" s="37"/>
      <c r="W130" s="37"/>
      <c r="X130" s="37"/>
      <c r="Y130" s="37"/>
      <c r="Z130" s="37"/>
      <c r="AA130" s="37"/>
      <c r="AB130" s="37"/>
      <c r="AC130" s="37"/>
      <c r="AD130" s="37"/>
      <c r="AE130" s="37"/>
      <c r="AR130" s="245" t="s">
        <v>132</v>
      </c>
      <c r="AT130" s="245" t="s">
        <v>127</v>
      </c>
      <c r="AU130" s="245" t="s">
        <v>83</v>
      </c>
      <c r="AY130" s="16" t="s">
        <v>124</v>
      </c>
      <c r="BE130" s="246">
        <f>IF(N130="základní",J130,0)</f>
        <v>0</v>
      </c>
      <c r="BF130" s="246">
        <f>IF(N130="snížená",J130,0)</f>
        <v>0</v>
      </c>
      <c r="BG130" s="246">
        <f>IF(N130="zákl. přenesená",J130,0)</f>
        <v>0</v>
      </c>
      <c r="BH130" s="246">
        <f>IF(N130="sníž. přenesená",J130,0)</f>
        <v>0</v>
      </c>
      <c r="BI130" s="246">
        <f>IF(N130="nulová",J130,0)</f>
        <v>0</v>
      </c>
      <c r="BJ130" s="16" t="s">
        <v>81</v>
      </c>
      <c r="BK130" s="246">
        <f>ROUND(I130*H130,2)</f>
        <v>0</v>
      </c>
      <c r="BL130" s="16" t="s">
        <v>132</v>
      </c>
      <c r="BM130" s="245" t="s">
        <v>869</v>
      </c>
    </row>
    <row r="131" s="13" customFormat="1">
      <c r="A131" s="13"/>
      <c r="B131" s="247"/>
      <c r="C131" s="248"/>
      <c r="D131" s="249" t="s">
        <v>133</v>
      </c>
      <c r="E131" s="250" t="s">
        <v>1</v>
      </c>
      <c r="F131" s="251" t="s">
        <v>866</v>
      </c>
      <c r="G131" s="248"/>
      <c r="H131" s="252">
        <v>345.45999999999998</v>
      </c>
      <c r="I131" s="253"/>
      <c r="J131" s="248"/>
      <c r="K131" s="248"/>
      <c r="L131" s="254"/>
      <c r="M131" s="255"/>
      <c r="N131" s="256"/>
      <c r="O131" s="256"/>
      <c r="P131" s="256"/>
      <c r="Q131" s="256"/>
      <c r="R131" s="256"/>
      <c r="S131" s="256"/>
      <c r="T131" s="257"/>
      <c r="U131" s="13"/>
      <c r="V131" s="13"/>
      <c r="W131" s="13"/>
      <c r="X131" s="13"/>
      <c r="Y131" s="13"/>
      <c r="Z131" s="13"/>
      <c r="AA131" s="13"/>
      <c r="AB131" s="13"/>
      <c r="AC131" s="13"/>
      <c r="AD131" s="13"/>
      <c r="AE131" s="13"/>
      <c r="AT131" s="258" t="s">
        <v>133</v>
      </c>
      <c r="AU131" s="258" t="s">
        <v>83</v>
      </c>
      <c r="AV131" s="13" t="s">
        <v>83</v>
      </c>
      <c r="AW131" s="13" t="s">
        <v>30</v>
      </c>
      <c r="AX131" s="13" t="s">
        <v>81</v>
      </c>
      <c r="AY131" s="258" t="s">
        <v>124</v>
      </c>
    </row>
    <row r="132" s="2" customFormat="1" ht="55.5" customHeight="1">
      <c r="A132" s="37"/>
      <c r="B132" s="38"/>
      <c r="C132" s="234" t="s">
        <v>132</v>
      </c>
      <c r="D132" s="234" t="s">
        <v>127</v>
      </c>
      <c r="E132" s="235" t="s">
        <v>223</v>
      </c>
      <c r="F132" s="236" t="s">
        <v>224</v>
      </c>
      <c r="G132" s="237" t="s">
        <v>205</v>
      </c>
      <c r="H132" s="238">
        <v>90.870999999999995</v>
      </c>
      <c r="I132" s="239"/>
      <c r="J132" s="240">
        <f>ROUND(I132*H132,2)</f>
        <v>0</v>
      </c>
      <c r="K132" s="236" t="s">
        <v>131</v>
      </c>
      <c r="L132" s="43"/>
      <c r="M132" s="241" t="s">
        <v>1</v>
      </c>
      <c r="N132" s="242" t="s">
        <v>38</v>
      </c>
      <c r="O132" s="90"/>
      <c r="P132" s="243">
        <f>O132*H132</f>
        <v>0</v>
      </c>
      <c r="Q132" s="243">
        <v>0</v>
      </c>
      <c r="R132" s="243">
        <f>Q132*H132</f>
        <v>0</v>
      </c>
      <c r="S132" s="243">
        <v>0</v>
      </c>
      <c r="T132" s="244">
        <f>S132*H132</f>
        <v>0</v>
      </c>
      <c r="U132" s="37"/>
      <c r="V132" s="37"/>
      <c r="W132" s="37"/>
      <c r="X132" s="37"/>
      <c r="Y132" s="37"/>
      <c r="Z132" s="37"/>
      <c r="AA132" s="37"/>
      <c r="AB132" s="37"/>
      <c r="AC132" s="37"/>
      <c r="AD132" s="37"/>
      <c r="AE132" s="37"/>
      <c r="AR132" s="245" t="s">
        <v>132</v>
      </c>
      <c r="AT132" s="245" t="s">
        <v>127</v>
      </c>
      <c r="AU132" s="245" t="s">
        <v>83</v>
      </c>
      <c r="AY132" s="16" t="s">
        <v>124</v>
      </c>
      <c r="BE132" s="246">
        <f>IF(N132="základní",J132,0)</f>
        <v>0</v>
      </c>
      <c r="BF132" s="246">
        <f>IF(N132="snížená",J132,0)</f>
        <v>0</v>
      </c>
      <c r="BG132" s="246">
        <f>IF(N132="zákl. přenesená",J132,0)</f>
        <v>0</v>
      </c>
      <c r="BH132" s="246">
        <f>IF(N132="sníž. přenesená",J132,0)</f>
        <v>0</v>
      </c>
      <c r="BI132" s="246">
        <f>IF(N132="nulová",J132,0)</f>
        <v>0</v>
      </c>
      <c r="BJ132" s="16" t="s">
        <v>81</v>
      </c>
      <c r="BK132" s="246">
        <f>ROUND(I132*H132,2)</f>
        <v>0</v>
      </c>
      <c r="BL132" s="16" t="s">
        <v>132</v>
      </c>
      <c r="BM132" s="245" t="s">
        <v>870</v>
      </c>
    </row>
    <row r="133" s="2" customFormat="1">
      <c r="A133" s="37"/>
      <c r="B133" s="38"/>
      <c r="C133" s="39"/>
      <c r="D133" s="249" t="s">
        <v>181</v>
      </c>
      <c r="E133" s="39"/>
      <c r="F133" s="273" t="s">
        <v>226</v>
      </c>
      <c r="G133" s="39"/>
      <c r="H133" s="39"/>
      <c r="I133" s="143"/>
      <c r="J133" s="39"/>
      <c r="K133" s="39"/>
      <c r="L133" s="43"/>
      <c r="M133" s="274"/>
      <c r="N133" s="275"/>
      <c r="O133" s="90"/>
      <c r="P133" s="90"/>
      <c r="Q133" s="90"/>
      <c r="R133" s="90"/>
      <c r="S133" s="90"/>
      <c r="T133" s="91"/>
      <c r="U133" s="37"/>
      <c r="V133" s="37"/>
      <c r="W133" s="37"/>
      <c r="X133" s="37"/>
      <c r="Y133" s="37"/>
      <c r="Z133" s="37"/>
      <c r="AA133" s="37"/>
      <c r="AB133" s="37"/>
      <c r="AC133" s="37"/>
      <c r="AD133" s="37"/>
      <c r="AE133" s="37"/>
      <c r="AT133" s="16" t="s">
        <v>181</v>
      </c>
      <c r="AU133" s="16" t="s">
        <v>83</v>
      </c>
    </row>
    <row r="134" s="13" customFormat="1">
      <c r="A134" s="13"/>
      <c r="B134" s="247"/>
      <c r="C134" s="248"/>
      <c r="D134" s="249" t="s">
        <v>133</v>
      </c>
      <c r="E134" s="250" t="s">
        <v>1</v>
      </c>
      <c r="F134" s="251" t="s">
        <v>871</v>
      </c>
      <c r="G134" s="248"/>
      <c r="H134" s="252">
        <v>90.870999999999995</v>
      </c>
      <c r="I134" s="253"/>
      <c r="J134" s="248"/>
      <c r="K134" s="248"/>
      <c r="L134" s="254"/>
      <c r="M134" s="255"/>
      <c r="N134" s="256"/>
      <c r="O134" s="256"/>
      <c r="P134" s="256"/>
      <c r="Q134" s="256"/>
      <c r="R134" s="256"/>
      <c r="S134" s="256"/>
      <c r="T134" s="257"/>
      <c r="U134" s="13"/>
      <c r="V134" s="13"/>
      <c r="W134" s="13"/>
      <c r="X134" s="13"/>
      <c r="Y134" s="13"/>
      <c r="Z134" s="13"/>
      <c r="AA134" s="13"/>
      <c r="AB134" s="13"/>
      <c r="AC134" s="13"/>
      <c r="AD134" s="13"/>
      <c r="AE134" s="13"/>
      <c r="AT134" s="258" t="s">
        <v>133</v>
      </c>
      <c r="AU134" s="258" t="s">
        <v>83</v>
      </c>
      <c r="AV134" s="13" t="s">
        <v>83</v>
      </c>
      <c r="AW134" s="13" t="s">
        <v>30</v>
      </c>
      <c r="AX134" s="13" t="s">
        <v>81</v>
      </c>
      <c r="AY134" s="258" t="s">
        <v>124</v>
      </c>
    </row>
    <row r="135" s="2" customFormat="1" ht="66.75" customHeight="1">
      <c r="A135" s="37"/>
      <c r="B135" s="38"/>
      <c r="C135" s="234" t="s">
        <v>149</v>
      </c>
      <c r="D135" s="234" t="s">
        <v>127</v>
      </c>
      <c r="E135" s="235" t="s">
        <v>230</v>
      </c>
      <c r="F135" s="236" t="s">
        <v>231</v>
      </c>
      <c r="G135" s="237" t="s">
        <v>205</v>
      </c>
      <c r="H135" s="238">
        <v>454.35500000000002</v>
      </c>
      <c r="I135" s="239"/>
      <c r="J135" s="240">
        <f>ROUND(I135*H135,2)</f>
        <v>0</v>
      </c>
      <c r="K135" s="236" t="s">
        <v>131</v>
      </c>
      <c r="L135" s="43"/>
      <c r="M135" s="241" t="s">
        <v>1</v>
      </c>
      <c r="N135" s="242" t="s">
        <v>38</v>
      </c>
      <c r="O135" s="90"/>
      <c r="P135" s="243">
        <f>O135*H135</f>
        <v>0</v>
      </c>
      <c r="Q135" s="243">
        <v>0</v>
      </c>
      <c r="R135" s="243">
        <f>Q135*H135</f>
        <v>0</v>
      </c>
      <c r="S135" s="243">
        <v>0</v>
      </c>
      <c r="T135" s="244">
        <f>S135*H135</f>
        <v>0</v>
      </c>
      <c r="U135" s="37"/>
      <c r="V135" s="37"/>
      <c r="W135" s="37"/>
      <c r="X135" s="37"/>
      <c r="Y135" s="37"/>
      <c r="Z135" s="37"/>
      <c r="AA135" s="37"/>
      <c r="AB135" s="37"/>
      <c r="AC135" s="37"/>
      <c r="AD135" s="37"/>
      <c r="AE135" s="37"/>
      <c r="AR135" s="245" t="s">
        <v>132</v>
      </c>
      <c r="AT135" s="245" t="s">
        <v>127</v>
      </c>
      <c r="AU135" s="245" t="s">
        <v>83</v>
      </c>
      <c r="AY135" s="16" t="s">
        <v>124</v>
      </c>
      <c r="BE135" s="246">
        <f>IF(N135="základní",J135,0)</f>
        <v>0</v>
      </c>
      <c r="BF135" s="246">
        <f>IF(N135="snížená",J135,0)</f>
        <v>0</v>
      </c>
      <c r="BG135" s="246">
        <f>IF(N135="zákl. přenesená",J135,0)</f>
        <v>0</v>
      </c>
      <c r="BH135" s="246">
        <f>IF(N135="sníž. přenesená",J135,0)</f>
        <v>0</v>
      </c>
      <c r="BI135" s="246">
        <f>IF(N135="nulová",J135,0)</f>
        <v>0</v>
      </c>
      <c r="BJ135" s="16" t="s">
        <v>81</v>
      </c>
      <c r="BK135" s="246">
        <f>ROUND(I135*H135,2)</f>
        <v>0</v>
      </c>
      <c r="BL135" s="16" t="s">
        <v>132</v>
      </c>
      <c r="BM135" s="245" t="s">
        <v>872</v>
      </c>
    </row>
    <row r="136" s="2" customFormat="1">
      <c r="A136" s="37"/>
      <c r="B136" s="38"/>
      <c r="C136" s="39"/>
      <c r="D136" s="249" t="s">
        <v>181</v>
      </c>
      <c r="E136" s="39"/>
      <c r="F136" s="273" t="s">
        <v>226</v>
      </c>
      <c r="G136" s="39"/>
      <c r="H136" s="39"/>
      <c r="I136" s="143"/>
      <c r="J136" s="39"/>
      <c r="K136" s="39"/>
      <c r="L136" s="43"/>
      <c r="M136" s="274"/>
      <c r="N136" s="275"/>
      <c r="O136" s="90"/>
      <c r="P136" s="90"/>
      <c r="Q136" s="90"/>
      <c r="R136" s="90"/>
      <c r="S136" s="90"/>
      <c r="T136" s="91"/>
      <c r="U136" s="37"/>
      <c r="V136" s="37"/>
      <c r="W136" s="37"/>
      <c r="X136" s="37"/>
      <c r="Y136" s="37"/>
      <c r="Z136" s="37"/>
      <c r="AA136" s="37"/>
      <c r="AB136" s="37"/>
      <c r="AC136" s="37"/>
      <c r="AD136" s="37"/>
      <c r="AE136" s="37"/>
      <c r="AT136" s="16" t="s">
        <v>181</v>
      </c>
      <c r="AU136" s="16" t="s">
        <v>83</v>
      </c>
    </row>
    <row r="137" s="13" customFormat="1">
      <c r="A137" s="13"/>
      <c r="B137" s="247"/>
      <c r="C137" s="248"/>
      <c r="D137" s="249" t="s">
        <v>133</v>
      </c>
      <c r="E137" s="250" t="s">
        <v>1</v>
      </c>
      <c r="F137" s="251" t="s">
        <v>873</v>
      </c>
      <c r="G137" s="248"/>
      <c r="H137" s="252">
        <v>454.35500000000002</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133</v>
      </c>
      <c r="AU137" s="258" t="s">
        <v>83</v>
      </c>
      <c r="AV137" s="13" t="s">
        <v>83</v>
      </c>
      <c r="AW137" s="13" t="s">
        <v>30</v>
      </c>
      <c r="AX137" s="13" t="s">
        <v>81</v>
      </c>
      <c r="AY137" s="258" t="s">
        <v>124</v>
      </c>
    </row>
    <row r="138" s="2" customFormat="1" ht="33" customHeight="1">
      <c r="A138" s="37"/>
      <c r="B138" s="38"/>
      <c r="C138" s="234" t="s">
        <v>152</v>
      </c>
      <c r="D138" s="234" t="s">
        <v>127</v>
      </c>
      <c r="E138" s="235" t="s">
        <v>247</v>
      </c>
      <c r="F138" s="236" t="s">
        <v>248</v>
      </c>
      <c r="G138" s="237" t="s">
        <v>205</v>
      </c>
      <c r="H138" s="238">
        <v>90.870999999999995</v>
      </c>
      <c r="I138" s="239"/>
      <c r="J138" s="240">
        <f>ROUND(I138*H138,2)</f>
        <v>0</v>
      </c>
      <c r="K138" s="236" t="s">
        <v>131</v>
      </c>
      <c r="L138" s="43"/>
      <c r="M138" s="241" t="s">
        <v>1</v>
      </c>
      <c r="N138" s="242" t="s">
        <v>38</v>
      </c>
      <c r="O138" s="90"/>
      <c r="P138" s="243">
        <f>O138*H138</f>
        <v>0</v>
      </c>
      <c r="Q138" s="243">
        <v>0</v>
      </c>
      <c r="R138" s="243">
        <f>Q138*H138</f>
        <v>0</v>
      </c>
      <c r="S138" s="243">
        <v>0</v>
      </c>
      <c r="T138" s="244">
        <f>S138*H138</f>
        <v>0</v>
      </c>
      <c r="U138" s="37"/>
      <c r="V138" s="37"/>
      <c r="W138" s="37"/>
      <c r="X138" s="37"/>
      <c r="Y138" s="37"/>
      <c r="Z138" s="37"/>
      <c r="AA138" s="37"/>
      <c r="AB138" s="37"/>
      <c r="AC138" s="37"/>
      <c r="AD138" s="37"/>
      <c r="AE138" s="37"/>
      <c r="AR138" s="245" t="s">
        <v>132</v>
      </c>
      <c r="AT138" s="245" t="s">
        <v>127</v>
      </c>
      <c r="AU138" s="245" t="s">
        <v>83</v>
      </c>
      <c r="AY138" s="16" t="s">
        <v>124</v>
      </c>
      <c r="BE138" s="246">
        <f>IF(N138="základní",J138,0)</f>
        <v>0</v>
      </c>
      <c r="BF138" s="246">
        <f>IF(N138="snížená",J138,0)</f>
        <v>0</v>
      </c>
      <c r="BG138" s="246">
        <f>IF(N138="zákl. přenesená",J138,0)</f>
        <v>0</v>
      </c>
      <c r="BH138" s="246">
        <f>IF(N138="sníž. přenesená",J138,0)</f>
        <v>0</v>
      </c>
      <c r="BI138" s="246">
        <f>IF(N138="nulová",J138,0)</f>
        <v>0</v>
      </c>
      <c r="BJ138" s="16" t="s">
        <v>81</v>
      </c>
      <c r="BK138" s="246">
        <f>ROUND(I138*H138,2)</f>
        <v>0</v>
      </c>
      <c r="BL138" s="16" t="s">
        <v>132</v>
      </c>
      <c r="BM138" s="245" t="s">
        <v>874</v>
      </c>
    </row>
    <row r="139" s="2" customFormat="1">
      <c r="A139" s="37"/>
      <c r="B139" s="38"/>
      <c r="C139" s="39"/>
      <c r="D139" s="249" t="s">
        <v>181</v>
      </c>
      <c r="E139" s="39"/>
      <c r="F139" s="273" t="s">
        <v>250</v>
      </c>
      <c r="G139" s="39"/>
      <c r="H139" s="39"/>
      <c r="I139" s="143"/>
      <c r="J139" s="39"/>
      <c r="K139" s="39"/>
      <c r="L139" s="43"/>
      <c r="M139" s="274"/>
      <c r="N139" s="275"/>
      <c r="O139" s="90"/>
      <c r="P139" s="90"/>
      <c r="Q139" s="90"/>
      <c r="R139" s="90"/>
      <c r="S139" s="90"/>
      <c r="T139" s="91"/>
      <c r="U139" s="37"/>
      <c r="V139" s="37"/>
      <c r="W139" s="37"/>
      <c r="X139" s="37"/>
      <c r="Y139" s="37"/>
      <c r="Z139" s="37"/>
      <c r="AA139" s="37"/>
      <c r="AB139" s="37"/>
      <c r="AC139" s="37"/>
      <c r="AD139" s="37"/>
      <c r="AE139" s="37"/>
      <c r="AT139" s="16" t="s">
        <v>181</v>
      </c>
      <c r="AU139" s="16" t="s">
        <v>83</v>
      </c>
    </row>
    <row r="140" s="2" customFormat="1" ht="33" customHeight="1">
      <c r="A140" s="37"/>
      <c r="B140" s="38"/>
      <c r="C140" s="234" t="s">
        <v>156</v>
      </c>
      <c r="D140" s="234" t="s">
        <v>127</v>
      </c>
      <c r="E140" s="235" t="s">
        <v>252</v>
      </c>
      <c r="F140" s="236" t="s">
        <v>253</v>
      </c>
      <c r="G140" s="237" t="s">
        <v>243</v>
      </c>
      <c r="H140" s="238">
        <v>172.655</v>
      </c>
      <c r="I140" s="239"/>
      <c r="J140" s="240">
        <f>ROUND(I140*H140,2)</f>
        <v>0</v>
      </c>
      <c r="K140" s="236" t="s">
        <v>131</v>
      </c>
      <c r="L140" s="43"/>
      <c r="M140" s="241" t="s">
        <v>1</v>
      </c>
      <c r="N140" s="242" t="s">
        <v>38</v>
      </c>
      <c r="O140" s="90"/>
      <c r="P140" s="243">
        <f>O140*H140</f>
        <v>0</v>
      </c>
      <c r="Q140" s="243">
        <v>0</v>
      </c>
      <c r="R140" s="243">
        <f>Q140*H140</f>
        <v>0</v>
      </c>
      <c r="S140" s="243">
        <v>0</v>
      </c>
      <c r="T140" s="244">
        <f>S140*H140</f>
        <v>0</v>
      </c>
      <c r="U140" s="37"/>
      <c r="V140" s="37"/>
      <c r="W140" s="37"/>
      <c r="X140" s="37"/>
      <c r="Y140" s="37"/>
      <c r="Z140" s="37"/>
      <c r="AA140" s="37"/>
      <c r="AB140" s="37"/>
      <c r="AC140" s="37"/>
      <c r="AD140" s="37"/>
      <c r="AE140" s="37"/>
      <c r="AR140" s="245" t="s">
        <v>132</v>
      </c>
      <c r="AT140" s="245" t="s">
        <v>127</v>
      </c>
      <c r="AU140" s="245" t="s">
        <v>83</v>
      </c>
      <c r="AY140" s="16" t="s">
        <v>124</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132</v>
      </c>
      <c r="BM140" s="245" t="s">
        <v>875</v>
      </c>
    </row>
    <row r="141" s="2" customFormat="1">
      <c r="A141" s="37"/>
      <c r="B141" s="38"/>
      <c r="C141" s="39"/>
      <c r="D141" s="249" t="s">
        <v>181</v>
      </c>
      <c r="E141" s="39"/>
      <c r="F141" s="273" t="s">
        <v>255</v>
      </c>
      <c r="G141" s="39"/>
      <c r="H141" s="39"/>
      <c r="I141" s="143"/>
      <c r="J141" s="39"/>
      <c r="K141" s="39"/>
      <c r="L141" s="43"/>
      <c r="M141" s="274"/>
      <c r="N141" s="275"/>
      <c r="O141" s="90"/>
      <c r="P141" s="90"/>
      <c r="Q141" s="90"/>
      <c r="R141" s="90"/>
      <c r="S141" s="90"/>
      <c r="T141" s="91"/>
      <c r="U141" s="37"/>
      <c r="V141" s="37"/>
      <c r="W141" s="37"/>
      <c r="X141" s="37"/>
      <c r="Y141" s="37"/>
      <c r="Z141" s="37"/>
      <c r="AA141" s="37"/>
      <c r="AB141" s="37"/>
      <c r="AC141" s="37"/>
      <c r="AD141" s="37"/>
      <c r="AE141" s="37"/>
      <c r="AT141" s="16" t="s">
        <v>181</v>
      </c>
      <c r="AU141" s="16" t="s">
        <v>83</v>
      </c>
    </row>
    <row r="142" s="13" customFormat="1">
      <c r="A142" s="13"/>
      <c r="B142" s="247"/>
      <c r="C142" s="248"/>
      <c r="D142" s="249" t="s">
        <v>133</v>
      </c>
      <c r="E142" s="250" t="s">
        <v>1</v>
      </c>
      <c r="F142" s="251" t="s">
        <v>876</v>
      </c>
      <c r="G142" s="248"/>
      <c r="H142" s="252">
        <v>172.655</v>
      </c>
      <c r="I142" s="253"/>
      <c r="J142" s="248"/>
      <c r="K142" s="248"/>
      <c r="L142" s="254"/>
      <c r="M142" s="255"/>
      <c r="N142" s="256"/>
      <c r="O142" s="256"/>
      <c r="P142" s="256"/>
      <c r="Q142" s="256"/>
      <c r="R142" s="256"/>
      <c r="S142" s="256"/>
      <c r="T142" s="257"/>
      <c r="U142" s="13"/>
      <c r="V142" s="13"/>
      <c r="W142" s="13"/>
      <c r="X142" s="13"/>
      <c r="Y142" s="13"/>
      <c r="Z142" s="13"/>
      <c r="AA142" s="13"/>
      <c r="AB142" s="13"/>
      <c r="AC142" s="13"/>
      <c r="AD142" s="13"/>
      <c r="AE142" s="13"/>
      <c r="AT142" s="258" t="s">
        <v>133</v>
      </c>
      <c r="AU142" s="258" t="s">
        <v>83</v>
      </c>
      <c r="AV142" s="13" t="s">
        <v>83</v>
      </c>
      <c r="AW142" s="13" t="s">
        <v>30</v>
      </c>
      <c r="AX142" s="13" t="s">
        <v>81</v>
      </c>
      <c r="AY142" s="258" t="s">
        <v>124</v>
      </c>
    </row>
    <row r="143" s="2" customFormat="1" ht="33" customHeight="1">
      <c r="A143" s="37"/>
      <c r="B143" s="38"/>
      <c r="C143" s="234" t="s">
        <v>151</v>
      </c>
      <c r="D143" s="234" t="s">
        <v>127</v>
      </c>
      <c r="E143" s="235" t="s">
        <v>537</v>
      </c>
      <c r="F143" s="236" t="s">
        <v>258</v>
      </c>
      <c r="G143" s="237" t="s">
        <v>205</v>
      </c>
      <c r="H143" s="238">
        <v>99.132000000000005</v>
      </c>
      <c r="I143" s="239"/>
      <c r="J143" s="240">
        <f>ROUND(I143*H143,2)</f>
        <v>0</v>
      </c>
      <c r="K143" s="236" t="s">
        <v>131</v>
      </c>
      <c r="L143" s="43"/>
      <c r="M143" s="241" t="s">
        <v>1</v>
      </c>
      <c r="N143" s="242" t="s">
        <v>38</v>
      </c>
      <c r="O143" s="90"/>
      <c r="P143" s="243">
        <f>O143*H143</f>
        <v>0</v>
      </c>
      <c r="Q143" s="243">
        <v>0</v>
      </c>
      <c r="R143" s="243">
        <f>Q143*H143</f>
        <v>0</v>
      </c>
      <c r="S143" s="243">
        <v>0</v>
      </c>
      <c r="T143" s="244">
        <f>S143*H143</f>
        <v>0</v>
      </c>
      <c r="U143" s="37"/>
      <c r="V143" s="37"/>
      <c r="W143" s="37"/>
      <c r="X143" s="37"/>
      <c r="Y143" s="37"/>
      <c r="Z143" s="37"/>
      <c r="AA143" s="37"/>
      <c r="AB143" s="37"/>
      <c r="AC143" s="37"/>
      <c r="AD143" s="37"/>
      <c r="AE143" s="37"/>
      <c r="AR143" s="245" t="s">
        <v>132</v>
      </c>
      <c r="AT143" s="245" t="s">
        <v>127</v>
      </c>
      <c r="AU143" s="245" t="s">
        <v>83</v>
      </c>
      <c r="AY143" s="16" t="s">
        <v>124</v>
      </c>
      <c r="BE143" s="246">
        <f>IF(N143="základní",J143,0)</f>
        <v>0</v>
      </c>
      <c r="BF143" s="246">
        <f>IF(N143="snížená",J143,0)</f>
        <v>0</v>
      </c>
      <c r="BG143" s="246">
        <f>IF(N143="zákl. přenesená",J143,0)</f>
        <v>0</v>
      </c>
      <c r="BH143" s="246">
        <f>IF(N143="sníž. přenesená",J143,0)</f>
        <v>0</v>
      </c>
      <c r="BI143" s="246">
        <f>IF(N143="nulová",J143,0)</f>
        <v>0</v>
      </c>
      <c r="BJ143" s="16" t="s">
        <v>81</v>
      </c>
      <c r="BK143" s="246">
        <f>ROUND(I143*H143,2)</f>
        <v>0</v>
      </c>
      <c r="BL143" s="16" t="s">
        <v>132</v>
      </c>
      <c r="BM143" s="245" t="s">
        <v>877</v>
      </c>
    </row>
    <row r="144" s="2" customFormat="1">
      <c r="A144" s="37"/>
      <c r="B144" s="38"/>
      <c r="C144" s="39"/>
      <c r="D144" s="249" t="s">
        <v>181</v>
      </c>
      <c r="E144" s="39"/>
      <c r="F144" s="273" t="s">
        <v>260</v>
      </c>
      <c r="G144" s="39"/>
      <c r="H144" s="39"/>
      <c r="I144" s="143"/>
      <c r="J144" s="39"/>
      <c r="K144" s="39"/>
      <c r="L144" s="43"/>
      <c r="M144" s="274"/>
      <c r="N144" s="275"/>
      <c r="O144" s="90"/>
      <c r="P144" s="90"/>
      <c r="Q144" s="90"/>
      <c r="R144" s="90"/>
      <c r="S144" s="90"/>
      <c r="T144" s="91"/>
      <c r="U144" s="37"/>
      <c r="V144" s="37"/>
      <c r="W144" s="37"/>
      <c r="X144" s="37"/>
      <c r="Y144" s="37"/>
      <c r="Z144" s="37"/>
      <c r="AA144" s="37"/>
      <c r="AB144" s="37"/>
      <c r="AC144" s="37"/>
      <c r="AD144" s="37"/>
      <c r="AE144" s="37"/>
      <c r="AT144" s="16" t="s">
        <v>181</v>
      </c>
      <c r="AU144" s="16" t="s">
        <v>83</v>
      </c>
    </row>
    <row r="145" s="13" customFormat="1">
      <c r="A145" s="13"/>
      <c r="B145" s="247"/>
      <c r="C145" s="248"/>
      <c r="D145" s="249" t="s">
        <v>133</v>
      </c>
      <c r="E145" s="250" t="s">
        <v>1</v>
      </c>
      <c r="F145" s="251" t="s">
        <v>878</v>
      </c>
      <c r="G145" s="248"/>
      <c r="H145" s="252">
        <v>99.132000000000005</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133</v>
      </c>
      <c r="AU145" s="258" t="s">
        <v>83</v>
      </c>
      <c r="AV145" s="13" t="s">
        <v>83</v>
      </c>
      <c r="AW145" s="13" t="s">
        <v>30</v>
      </c>
      <c r="AX145" s="13" t="s">
        <v>81</v>
      </c>
      <c r="AY145" s="258" t="s">
        <v>124</v>
      </c>
    </row>
    <row r="146" s="2" customFormat="1" ht="55.5" customHeight="1">
      <c r="A146" s="37"/>
      <c r="B146" s="38"/>
      <c r="C146" s="234" t="s">
        <v>222</v>
      </c>
      <c r="D146" s="234" t="s">
        <v>127</v>
      </c>
      <c r="E146" s="235" t="s">
        <v>879</v>
      </c>
      <c r="F146" s="236" t="s">
        <v>880</v>
      </c>
      <c r="G146" s="237" t="s">
        <v>205</v>
      </c>
      <c r="H146" s="238">
        <v>74.349000000000004</v>
      </c>
      <c r="I146" s="239"/>
      <c r="J146" s="240">
        <f>ROUND(I146*H146,2)</f>
        <v>0</v>
      </c>
      <c r="K146" s="236" t="s">
        <v>131</v>
      </c>
      <c r="L146" s="43"/>
      <c r="M146" s="241" t="s">
        <v>1</v>
      </c>
      <c r="N146" s="242" t="s">
        <v>38</v>
      </c>
      <c r="O146" s="90"/>
      <c r="P146" s="243">
        <f>O146*H146</f>
        <v>0</v>
      </c>
      <c r="Q146" s="243">
        <v>0</v>
      </c>
      <c r="R146" s="243">
        <f>Q146*H146</f>
        <v>0</v>
      </c>
      <c r="S146" s="243">
        <v>0</v>
      </c>
      <c r="T146" s="244">
        <f>S146*H146</f>
        <v>0</v>
      </c>
      <c r="U146" s="37"/>
      <c r="V146" s="37"/>
      <c r="W146" s="37"/>
      <c r="X146" s="37"/>
      <c r="Y146" s="37"/>
      <c r="Z146" s="37"/>
      <c r="AA146" s="37"/>
      <c r="AB146" s="37"/>
      <c r="AC146" s="37"/>
      <c r="AD146" s="37"/>
      <c r="AE146" s="37"/>
      <c r="AR146" s="245" t="s">
        <v>132</v>
      </c>
      <c r="AT146" s="245" t="s">
        <v>127</v>
      </c>
      <c r="AU146" s="245" t="s">
        <v>83</v>
      </c>
      <c r="AY146" s="16" t="s">
        <v>124</v>
      </c>
      <c r="BE146" s="246">
        <f>IF(N146="základní",J146,0)</f>
        <v>0</v>
      </c>
      <c r="BF146" s="246">
        <f>IF(N146="snížená",J146,0)</f>
        <v>0</v>
      </c>
      <c r="BG146" s="246">
        <f>IF(N146="zákl. přenesená",J146,0)</f>
        <v>0</v>
      </c>
      <c r="BH146" s="246">
        <f>IF(N146="sníž. přenesená",J146,0)</f>
        <v>0</v>
      </c>
      <c r="BI146" s="246">
        <f>IF(N146="nulová",J146,0)</f>
        <v>0</v>
      </c>
      <c r="BJ146" s="16" t="s">
        <v>81</v>
      </c>
      <c r="BK146" s="246">
        <f>ROUND(I146*H146,2)</f>
        <v>0</v>
      </c>
      <c r="BL146" s="16" t="s">
        <v>132</v>
      </c>
      <c r="BM146" s="245" t="s">
        <v>881</v>
      </c>
    </row>
    <row r="147" s="2" customFormat="1">
      <c r="A147" s="37"/>
      <c r="B147" s="38"/>
      <c r="C147" s="39"/>
      <c r="D147" s="249" t="s">
        <v>181</v>
      </c>
      <c r="E147" s="39"/>
      <c r="F147" s="273" t="s">
        <v>882</v>
      </c>
      <c r="G147" s="39"/>
      <c r="H147" s="39"/>
      <c r="I147" s="143"/>
      <c r="J147" s="39"/>
      <c r="K147" s="39"/>
      <c r="L147" s="43"/>
      <c r="M147" s="274"/>
      <c r="N147" s="275"/>
      <c r="O147" s="90"/>
      <c r="P147" s="90"/>
      <c r="Q147" s="90"/>
      <c r="R147" s="90"/>
      <c r="S147" s="90"/>
      <c r="T147" s="91"/>
      <c r="U147" s="37"/>
      <c r="V147" s="37"/>
      <c r="W147" s="37"/>
      <c r="X147" s="37"/>
      <c r="Y147" s="37"/>
      <c r="Z147" s="37"/>
      <c r="AA147" s="37"/>
      <c r="AB147" s="37"/>
      <c r="AC147" s="37"/>
      <c r="AD147" s="37"/>
      <c r="AE147" s="37"/>
      <c r="AT147" s="16" t="s">
        <v>181</v>
      </c>
      <c r="AU147" s="16" t="s">
        <v>83</v>
      </c>
    </row>
    <row r="148" s="13" customFormat="1">
      <c r="A148" s="13"/>
      <c r="B148" s="247"/>
      <c r="C148" s="248"/>
      <c r="D148" s="249" t="s">
        <v>133</v>
      </c>
      <c r="E148" s="250" t="s">
        <v>1</v>
      </c>
      <c r="F148" s="251" t="s">
        <v>883</v>
      </c>
      <c r="G148" s="248"/>
      <c r="H148" s="252">
        <v>74.349000000000004</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133</v>
      </c>
      <c r="AU148" s="258" t="s">
        <v>83</v>
      </c>
      <c r="AV148" s="13" t="s">
        <v>83</v>
      </c>
      <c r="AW148" s="13" t="s">
        <v>30</v>
      </c>
      <c r="AX148" s="13" t="s">
        <v>81</v>
      </c>
      <c r="AY148" s="258" t="s">
        <v>124</v>
      </c>
    </row>
    <row r="149" s="2" customFormat="1" ht="16.5" customHeight="1">
      <c r="A149" s="37"/>
      <c r="B149" s="38"/>
      <c r="C149" s="276" t="s">
        <v>155</v>
      </c>
      <c r="D149" s="276" t="s">
        <v>240</v>
      </c>
      <c r="E149" s="277" t="s">
        <v>884</v>
      </c>
      <c r="F149" s="278" t="s">
        <v>885</v>
      </c>
      <c r="G149" s="279" t="s">
        <v>243</v>
      </c>
      <c r="H149" s="280">
        <v>141.26300000000001</v>
      </c>
      <c r="I149" s="281"/>
      <c r="J149" s="282">
        <f>ROUND(I149*H149,2)</f>
        <v>0</v>
      </c>
      <c r="K149" s="278" t="s">
        <v>131</v>
      </c>
      <c r="L149" s="283"/>
      <c r="M149" s="284" t="s">
        <v>1</v>
      </c>
      <c r="N149" s="285" t="s">
        <v>38</v>
      </c>
      <c r="O149" s="90"/>
      <c r="P149" s="243">
        <f>O149*H149</f>
        <v>0</v>
      </c>
      <c r="Q149" s="243">
        <v>1</v>
      </c>
      <c r="R149" s="243">
        <f>Q149*H149</f>
        <v>141.26300000000001</v>
      </c>
      <c r="S149" s="243">
        <v>0</v>
      </c>
      <c r="T149" s="244">
        <f>S149*H149</f>
        <v>0</v>
      </c>
      <c r="U149" s="37"/>
      <c r="V149" s="37"/>
      <c r="W149" s="37"/>
      <c r="X149" s="37"/>
      <c r="Y149" s="37"/>
      <c r="Z149" s="37"/>
      <c r="AA149" s="37"/>
      <c r="AB149" s="37"/>
      <c r="AC149" s="37"/>
      <c r="AD149" s="37"/>
      <c r="AE149" s="37"/>
      <c r="AR149" s="245" t="s">
        <v>151</v>
      </c>
      <c r="AT149" s="245" t="s">
        <v>240</v>
      </c>
      <c r="AU149" s="245" t="s">
        <v>83</v>
      </c>
      <c r="AY149" s="16" t="s">
        <v>124</v>
      </c>
      <c r="BE149" s="246">
        <f>IF(N149="základní",J149,0)</f>
        <v>0</v>
      </c>
      <c r="BF149" s="246">
        <f>IF(N149="snížená",J149,0)</f>
        <v>0</v>
      </c>
      <c r="BG149" s="246">
        <f>IF(N149="zákl. přenesená",J149,0)</f>
        <v>0</v>
      </c>
      <c r="BH149" s="246">
        <f>IF(N149="sníž. přenesená",J149,0)</f>
        <v>0</v>
      </c>
      <c r="BI149" s="246">
        <f>IF(N149="nulová",J149,0)</f>
        <v>0</v>
      </c>
      <c r="BJ149" s="16" t="s">
        <v>81</v>
      </c>
      <c r="BK149" s="246">
        <f>ROUND(I149*H149,2)</f>
        <v>0</v>
      </c>
      <c r="BL149" s="16" t="s">
        <v>132</v>
      </c>
      <c r="BM149" s="245" t="s">
        <v>886</v>
      </c>
    </row>
    <row r="150" s="13" customFormat="1">
      <c r="A150" s="13"/>
      <c r="B150" s="247"/>
      <c r="C150" s="248"/>
      <c r="D150" s="249" t="s">
        <v>133</v>
      </c>
      <c r="E150" s="250" t="s">
        <v>1</v>
      </c>
      <c r="F150" s="251" t="s">
        <v>887</v>
      </c>
      <c r="G150" s="248"/>
      <c r="H150" s="252">
        <v>141.26300000000001</v>
      </c>
      <c r="I150" s="253"/>
      <c r="J150" s="248"/>
      <c r="K150" s="248"/>
      <c r="L150" s="254"/>
      <c r="M150" s="255"/>
      <c r="N150" s="256"/>
      <c r="O150" s="256"/>
      <c r="P150" s="256"/>
      <c r="Q150" s="256"/>
      <c r="R150" s="256"/>
      <c r="S150" s="256"/>
      <c r="T150" s="257"/>
      <c r="U150" s="13"/>
      <c r="V150" s="13"/>
      <c r="W150" s="13"/>
      <c r="X150" s="13"/>
      <c r="Y150" s="13"/>
      <c r="Z150" s="13"/>
      <c r="AA150" s="13"/>
      <c r="AB150" s="13"/>
      <c r="AC150" s="13"/>
      <c r="AD150" s="13"/>
      <c r="AE150" s="13"/>
      <c r="AT150" s="258" t="s">
        <v>133</v>
      </c>
      <c r="AU150" s="258" t="s">
        <v>83</v>
      </c>
      <c r="AV150" s="13" t="s">
        <v>83</v>
      </c>
      <c r="AW150" s="13" t="s">
        <v>30</v>
      </c>
      <c r="AX150" s="13" t="s">
        <v>81</v>
      </c>
      <c r="AY150" s="258" t="s">
        <v>124</v>
      </c>
    </row>
    <row r="151" s="12" customFormat="1" ht="22.8" customHeight="1">
      <c r="A151" s="12"/>
      <c r="B151" s="218"/>
      <c r="C151" s="219"/>
      <c r="D151" s="220" t="s">
        <v>72</v>
      </c>
      <c r="E151" s="232" t="s">
        <v>132</v>
      </c>
      <c r="F151" s="232" t="s">
        <v>308</v>
      </c>
      <c r="G151" s="219"/>
      <c r="H151" s="219"/>
      <c r="I151" s="222"/>
      <c r="J151" s="233">
        <f>BK151</f>
        <v>0</v>
      </c>
      <c r="K151" s="219"/>
      <c r="L151" s="224"/>
      <c r="M151" s="225"/>
      <c r="N151" s="226"/>
      <c r="O151" s="226"/>
      <c r="P151" s="227">
        <f>SUM(P152:P154)</f>
        <v>0</v>
      </c>
      <c r="Q151" s="226"/>
      <c r="R151" s="227">
        <f>SUM(R152:R154)</f>
        <v>31.239301939999997</v>
      </c>
      <c r="S151" s="226"/>
      <c r="T151" s="228">
        <f>SUM(T152:T154)</f>
        <v>0</v>
      </c>
      <c r="U151" s="12"/>
      <c r="V151" s="12"/>
      <c r="W151" s="12"/>
      <c r="X151" s="12"/>
      <c r="Y151" s="12"/>
      <c r="Z151" s="12"/>
      <c r="AA151" s="12"/>
      <c r="AB151" s="12"/>
      <c r="AC151" s="12"/>
      <c r="AD151" s="12"/>
      <c r="AE151" s="12"/>
      <c r="AR151" s="229" t="s">
        <v>81</v>
      </c>
      <c r="AT151" s="230" t="s">
        <v>72</v>
      </c>
      <c r="AU151" s="230" t="s">
        <v>81</v>
      </c>
      <c r="AY151" s="229" t="s">
        <v>124</v>
      </c>
      <c r="BK151" s="231">
        <f>SUM(BK152:BK154)</f>
        <v>0</v>
      </c>
    </row>
    <row r="152" s="2" customFormat="1" ht="21.75" customHeight="1">
      <c r="A152" s="37"/>
      <c r="B152" s="38"/>
      <c r="C152" s="234" t="s">
        <v>234</v>
      </c>
      <c r="D152" s="234" t="s">
        <v>127</v>
      </c>
      <c r="E152" s="235" t="s">
        <v>888</v>
      </c>
      <c r="F152" s="236" t="s">
        <v>889</v>
      </c>
      <c r="G152" s="237" t="s">
        <v>205</v>
      </c>
      <c r="H152" s="238">
        <v>16.521999999999998</v>
      </c>
      <c r="I152" s="239"/>
      <c r="J152" s="240">
        <f>ROUND(I152*H152,2)</f>
        <v>0</v>
      </c>
      <c r="K152" s="236" t="s">
        <v>131</v>
      </c>
      <c r="L152" s="43"/>
      <c r="M152" s="241" t="s">
        <v>1</v>
      </c>
      <c r="N152" s="242" t="s">
        <v>38</v>
      </c>
      <c r="O152" s="90"/>
      <c r="P152" s="243">
        <f>O152*H152</f>
        <v>0</v>
      </c>
      <c r="Q152" s="243">
        <v>1.8907700000000001</v>
      </c>
      <c r="R152" s="243">
        <f>Q152*H152</f>
        <v>31.239301939999997</v>
      </c>
      <c r="S152" s="243">
        <v>0</v>
      </c>
      <c r="T152" s="244">
        <f>S152*H152</f>
        <v>0</v>
      </c>
      <c r="U152" s="37"/>
      <c r="V152" s="37"/>
      <c r="W152" s="37"/>
      <c r="X152" s="37"/>
      <c r="Y152" s="37"/>
      <c r="Z152" s="37"/>
      <c r="AA152" s="37"/>
      <c r="AB152" s="37"/>
      <c r="AC152" s="37"/>
      <c r="AD152" s="37"/>
      <c r="AE152" s="37"/>
      <c r="AR152" s="245" t="s">
        <v>132</v>
      </c>
      <c r="AT152" s="245" t="s">
        <v>127</v>
      </c>
      <c r="AU152" s="245" t="s">
        <v>83</v>
      </c>
      <c r="AY152" s="16" t="s">
        <v>124</v>
      </c>
      <c r="BE152" s="246">
        <f>IF(N152="základní",J152,0)</f>
        <v>0</v>
      </c>
      <c r="BF152" s="246">
        <f>IF(N152="snížená",J152,0)</f>
        <v>0</v>
      </c>
      <c r="BG152" s="246">
        <f>IF(N152="zákl. přenesená",J152,0)</f>
        <v>0</v>
      </c>
      <c r="BH152" s="246">
        <f>IF(N152="sníž. přenesená",J152,0)</f>
        <v>0</v>
      </c>
      <c r="BI152" s="246">
        <f>IF(N152="nulová",J152,0)</f>
        <v>0</v>
      </c>
      <c r="BJ152" s="16" t="s">
        <v>81</v>
      </c>
      <c r="BK152" s="246">
        <f>ROUND(I152*H152,2)</f>
        <v>0</v>
      </c>
      <c r="BL152" s="16" t="s">
        <v>132</v>
      </c>
      <c r="BM152" s="245" t="s">
        <v>890</v>
      </c>
    </row>
    <row r="153" s="2" customFormat="1">
      <c r="A153" s="37"/>
      <c r="B153" s="38"/>
      <c r="C153" s="39"/>
      <c r="D153" s="249" t="s">
        <v>181</v>
      </c>
      <c r="E153" s="39"/>
      <c r="F153" s="273" t="s">
        <v>891</v>
      </c>
      <c r="G153" s="39"/>
      <c r="H153" s="39"/>
      <c r="I153" s="143"/>
      <c r="J153" s="39"/>
      <c r="K153" s="39"/>
      <c r="L153" s="43"/>
      <c r="M153" s="274"/>
      <c r="N153" s="275"/>
      <c r="O153" s="90"/>
      <c r="P153" s="90"/>
      <c r="Q153" s="90"/>
      <c r="R153" s="90"/>
      <c r="S153" s="90"/>
      <c r="T153" s="91"/>
      <c r="U153" s="37"/>
      <c r="V153" s="37"/>
      <c r="W153" s="37"/>
      <c r="X153" s="37"/>
      <c r="Y153" s="37"/>
      <c r="Z153" s="37"/>
      <c r="AA153" s="37"/>
      <c r="AB153" s="37"/>
      <c r="AC153" s="37"/>
      <c r="AD153" s="37"/>
      <c r="AE153" s="37"/>
      <c r="AT153" s="16" t="s">
        <v>181</v>
      </c>
      <c r="AU153" s="16" t="s">
        <v>83</v>
      </c>
    </row>
    <row r="154" s="13" customFormat="1">
      <c r="A154" s="13"/>
      <c r="B154" s="247"/>
      <c r="C154" s="248"/>
      <c r="D154" s="249" t="s">
        <v>133</v>
      </c>
      <c r="E154" s="250" t="s">
        <v>1</v>
      </c>
      <c r="F154" s="251" t="s">
        <v>892</v>
      </c>
      <c r="G154" s="248"/>
      <c r="H154" s="252">
        <v>16.521999999999998</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133</v>
      </c>
      <c r="AU154" s="258" t="s">
        <v>83</v>
      </c>
      <c r="AV154" s="13" t="s">
        <v>83</v>
      </c>
      <c r="AW154" s="13" t="s">
        <v>30</v>
      </c>
      <c r="AX154" s="13" t="s">
        <v>81</v>
      </c>
      <c r="AY154" s="258" t="s">
        <v>124</v>
      </c>
    </row>
    <row r="155" s="12" customFormat="1" ht="22.8" customHeight="1">
      <c r="A155" s="12"/>
      <c r="B155" s="218"/>
      <c r="C155" s="219"/>
      <c r="D155" s="220" t="s">
        <v>72</v>
      </c>
      <c r="E155" s="232" t="s">
        <v>151</v>
      </c>
      <c r="F155" s="232" t="s">
        <v>893</v>
      </c>
      <c r="G155" s="219"/>
      <c r="H155" s="219"/>
      <c r="I155" s="222"/>
      <c r="J155" s="233">
        <f>BK155</f>
        <v>0</v>
      </c>
      <c r="K155" s="219"/>
      <c r="L155" s="224"/>
      <c r="M155" s="225"/>
      <c r="N155" s="226"/>
      <c r="O155" s="226"/>
      <c r="P155" s="227">
        <f>SUM(P156:P181)</f>
        <v>0</v>
      </c>
      <c r="Q155" s="226"/>
      <c r="R155" s="227">
        <f>SUM(R156:R181)</f>
        <v>37.541771750000002</v>
      </c>
      <c r="S155" s="226"/>
      <c r="T155" s="228">
        <f>SUM(T156:T181)</f>
        <v>0</v>
      </c>
      <c r="U155" s="12"/>
      <c r="V155" s="12"/>
      <c r="W155" s="12"/>
      <c r="X155" s="12"/>
      <c r="Y155" s="12"/>
      <c r="Z155" s="12"/>
      <c r="AA155" s="12"/>
      <c r="AB155" s="12"/>
      <c r="AC155" s="12"/>
      <c r="AD155" s="12"/>
      <c r="AE155" s="12"/>
      <c r="AR155" s="229" t="s">
        <v>81</v>
      </c>
      <c r="AT155" s="230" t="s">
        <v>72</v>
      </c>
      <c r="AU155" s="230" t="s">
        <v>81</v>
      </c>
      <c r="AY155" s="229" t="s">
        <v>124</v>
      </c>
      <c r="BK155" s="231">
        <f>SUM(BK156:BK181)</f>
        <v>0</v>
      </c>
    </row>
    <row r="156" s="2" customFormat="1" ht="33" customHeight="1">
      <c r="A156" s="37"/>
      <c r="B156" s="38"/>
      <c r="C156" s="234" t="s">
        <v>159</v>
      </c>
      <c r="D156" s="234" t="s">
        <v>127</v>
      </c>
      <c r="E156" s="235" t="s">
        <v>894</v>
      </c>
      <c r="F156" s="236" t="s">
        <v>895</v>
      </c>
      <c r="G156" s="237" t="s">
        <v>304</v>
      </c>
      <c r="H156" s="238">
        <v>150.5</v>
      </c>
      <c r="I156" s="239"/>
      <c r="J156" s="240">
        <f>ROUND(I156*H156,2)</f>
        <v>0</v>
      </c>
      <c r="K156" s="236" t="s">
        <v>131</v>
      </c>
      <c r="L156" s="43"/>
      <c r="M156" s="241" t="s">
        <v>1</v>
      </c>
      <c r="N156" s="242" t="s">
        <v>38</v>
      </c>
      <c r="O156" s="90"/>
      <c r="P156" s="243">
        <f>O156*H156</f>
        <v>0</v>
      </c>
      <c r="Q156" s="243">
        <v>1.0000000000000001E-05</v>
      </c>
      <c r="R156" s="243">
        <f>Q156*H156</f>
        <v>0.001505</v>
      </c>
      <c r="S156" s="243">
        <v>0</v>
      </c>
      <c r="T156" s="244">
        <f>S156*H156</f>
        <v>0</v>
      </c>
      <c r="U156" s="37"/>
      <c r="V156" s="37"/>
      <c r="W156" s="37"/>
      <c r="X156" s="37"/>
      <c r="Y156" s="37"/>
      <c r="Z156" s="37"/>
      <c r="AA156" s="37"/>
      <c r="AB156" s="37"/>
      <c r="AC156" s="37"/>
      <c r="AD156" s="37"/>
      <c r="AE156" s="37"/>
      <c r="AR156" s="245" t="s">
        <v>132</v>
      </c>
      <c r="AT156" s="245" t="s">
        <v>127</v>
      </c>
      <c r="AU156" s="245" t="s">
        <v>83</v>
      </c>
      <c r="AY156" s="16" t="s">
        <v>124</v>
      </c>
      <c r="BE156" s="246">
        <f>IF(N156="základní",J156,0)</f>
        <v>0</v>
      </c>
      <c r="BF156" s="246">
        <f>IF(N156="snížená",J156,0)</f>
        <v>0</v>
      </c>
      <c r="BG156" s="246">
        <f>IF(N156="zákl. přenesená",J156,0)</f>
        <v>0</v>
      </c>
      <c r="BH156" s="246">
        <f>IF(N156="sníž. přenesená",J156,0)</f>
        <v>0</v>
      </c>
      <c r="BI156" s="246">
        <f>IF(N156="nulová",J156,0)</f>
        <v>0</v>
      </c>
      <c r="BJ156" s="16" t="s">
        <v>81</v>
      </c>
      <c r="BK156" s="246">
        <f>ROUND(I156*H156,2)</f>
        <v>0</v>
      </c>
      <c r="BL156" s="16" t="s">
        <v>132</v>
      </c>
      <c r="BM156" s="245" t="s">
        <v>896</v>
      </c>
    </row>
    <row r="157" s="2" customFormat="1">
      <c r="A157" s="37"/>
      <c r="B157" s="38"/>
      <c r="C157" s="39"/>
      <c r="D157" s="249" t="s">
        <v>181</v>
      </c>
      <c r="E157" s="39"/>
      <c r="F157" s="273" t="s">
        <v>897</v>
      </c>
      <c r="G157" s="39"/>
      <c r="H157" s="39"/>
      <c r="I157" s="143"/>
      <c r="J157" s="39"/>
      <c r="K157" s="39"/>
      <c r="L157" s="43"/>
      <c r="M157" s="274"/>
      <c r="N157" s="275"/>
      <c r="O157" s="90"/>
      <c r="P157" s="90"/>
      <c r="Q157" s="90"/>
      <c r="R157" s="90"/>
      <c r="S157" s="90"/>
      <c r="T157" s="91"/>
      <c r="U157" s="37"/>
      <c r="V157" s="37"/>
      <c r="W157" s="37"/>
      <c r="X157" s="37"/>
      <c r="Y157" s="37"/>
      <c r="Z157" s="37"/>
      <c r="AA157" s="37"/>
      <c r="AB157" s="37"/>
      <c r="AC157" s="37"/>
      <c r="AD157" s="37"/>
      <c r="AE157" s="37"/>
      <c r="AT157" s="16" t="s">
        <v>181</v>
      </c>
      <c r="AU157" s="16" t="s">
        <v>83</v>
      </c>
    </row>
    <row r="158" s="13" customFormat="1">
      <c r="A158" s="13"/>
      <c r="B158" s="247"/>
      <c r="C158" s="248"/>
      <c r="D158" s="249" t="s">
        <v>133</v>
      </c>
      <c r="E158" s="250" t="s">
        <v>1</v>
      </c>
      <c r="F158" s="251" t="s">
        <v>898</v>
      </c>
      <c r="G158" s="248"/>
      <c r="H158" s="252">
        <v>150.5</v>
      </c>
      <c r="I158" s="253"/>
      <c r="J158" s="248"/>
      <c r="K158" s="248"/>
      <c r="L158" s="254"/>
      <c r="M158" s="255"/>
      <c r="N158" s="256"/>
      <c r="O158" s="256"/>
      <c r="P158" s="256"/>
      <c r="Q158" s="256"/>
      <c r="R158" s="256"/>
      <c r="S158" s="256"/>
      <c r="T158" s="257"/>
      <c r="U158" s="13"/>
      <c r="V158" s="13"/>
      <c r="W158" s="13"/>
      <c r="X158" s="13"/>
      <c r="Y158" s="13"/>
      <c r="Z158" s="13"/>
      <c r="AA158" s="13"/>
      <c r="AB158" s="13"/>
      <c r="AC158" s="13"/>
      <c r="AD158" s="13"/>
      <c r="AE158" s="13"/>
      <c r="AT158" s="258" t="s">
        <v>133</v>
      </c>
      <c r="AU158" s="258" t="s">
        <v>83</v>
      </c>
      <c r="AV158" s="13" t="s">
        <v>83</v>
      </c>
      <c r="AW158" s="13" t="s">
        <v>30</v>
      </c>
      <c r="AX158" s="13" t="s">
        <v>81</v>
      </c>
      <c r="AY158" s="258" t="s">
        <v>124</v>
      </c>
    </row>
    <row r="159" s="2" customFormat="1" ht="16.5" customHeight="1">
      <c r="A159" s="37"/>
      <c r="B159" s="38"/>
      <c r="C159" s="276" t="s">
        <v>246</v>
      </c>
      <c r="D159" s="276" t="s">
        <v>240</v>
      </c>
      <c r="E159" s="277" t="s">
        <v>899</v>
      </c>
      <c r="F159" s="278" t="s">
        <v>900</v>
      </c>
      <c r="G159" s="279" t="s">
        <v>304</v>
      </c>
      <c r="H159" s="280">
        <v>158.02500000000001</v>
      </c>
      <c r="I159" s="281"/>
      <c r="J159" s="282">
        <f>ROUND(I159*H159,2)</f>
        <v>0</v>
      </c>
      <c r="K159" s="278" t="s">
        <v>131</v>
      </c>
      <c r="L159" s="283"/>
      <c r="M159" s="284" t="s">
        <v>1</v>
      </c>
      <c r="N159" s="285" t="s">
        <v>38</v>
      </c>
      <c r="O159" s="90"/>
      <c r="P159" s="243">
        <f>O159*H159</f>
        <v>0</v>
      </c>
      <c r="Q159" s="243">
        <v>0.0026700000000000001</v>
      </c>
      <c r="R159" s="243">
        <f>Q159*H159</f>
        <v>0.42192675000000002</v>
      </c>
      <c r="S159" s="243">
        <v>0</v>
      </c>
      <c r="T159" s="244">
        <f>S159*H159</f>
        <v>0</v>
      </c>
      <c r="U159" s="37"/>
      <c r="V159" s="37"/>
      <c r="W159" s="37"/>
      <c r="X159" s="37"/>
      <c r="Y159" s="37"/>
      <c r="Z159" s="37"/>
      <c r="AA159" s="37"/>
      <c r="AB159" s="37"/>
      <c r="AC159" s="37"/>
      <c r="AD159" s="37"/>
      <c r="AE159" s="37"/>
      <c r="AR159" s="245" t="s">
        <v>151</v>
      </c>
      <c r="AT159" s="245" t="s">
        <v>240</v>
      </c>
      <c r="AU159" s="245" t="s">
        <v>83</v>
      </c>
      <c r="AY159" s="16" t="s">
        <v>124</v>
      </c>
      <c r="BE159" s="246">
        <f>IF(N159="základní",J159,0)</f>
        <v>0</v>
      </c>
      <c r="BF159" s="246">
        <f>IF(N159="snížená",J159,0)</f>
        <v>0</v>
      </c>
      <c r="BG159" s="246">
        <f>IF(N159="zákl. přenesená",J159,0)</f>
        <v>0</v>
      </c>
      <c r="BH159" s="246">
        <f>IF(N159="sníž. přenesená",J159,0)</f>
        <v>0</v>
      </c>
      <c r="BI159" s="246">
        <f>IF(N159="nulová",J159,0)</f>
        <v>0</v>
      </c>
      <c r="BJ159" s="16" t="s">
        <v>81</v>
      </c>
      <c r="BK159" s="246">
        <f>ROUND(I159*H159,2)</f>
        <v>0</v>
      </c>
      <c r="BL159" s="16" t="s">
        <v>132</v>
      </c>
      <c r="BM159" s="245" t="s">
        <v>901</v>
      </c>
    </row>
    <row r="160" s="13" customFormat="1">
      <c r="A160" s="13"/>
      <c r="B160" s="247"/>
      <c r="C160" s="248"/>
      <c r="D160" s="249" t="s">
        <v>133</v>
      </c>
      <c r="E160" s="250" t="s">
        <v>1</v>
      </c>
      <c r="F160" s="251" t="s">
        <v>902</v>
      </c>
      <c r="G160" s="248"/>
      <c r="H160" s="252">
        <v>158.02500000000001</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133</v>
      </c>
      <c r="AU160" s="258" t="s">
        <v>83</v>
      </c>
      <c r="AV160" s="13" t="s">
        <v>83</v>
      </c>
      <c r="AW160" s="13" t="s">
        <v>30</v>
      </c>
      <c r="AX160" s="13" t="s">
        <v>81</v>
      </c>
      <c r="AY160" s="258" t="s">
        <v>124</v>
      </c>
    </row>
    <row r="161" s="2" customFormat="1" ht="33" customHeight="1">
      <c r="A161" s="37"/>
      <c r="B161" s="38"/>
      <c r="C161" s="234" t="s">
        <v>251</v>
      </c>
      <c r="D161" s="234" t="s">
        <v>127</v>
      </c>
      <c r="E161" s="235" t="s">
        <v>903</v>
      </c>
      <c r="F161" s="236" t="s">
        <v>904</v>
      </c>
      <c r="G161" s="237" t="s">
        <v>179</v>
      </c>
      <c r="H161" s="238">
        <v>84</v>
      </c>
      <c r="I161" s="239"/>
      <c r="J161" s="240">
        <f>ROUND(I161*H161,2)</f>
        <v>0</v>
      </c>
      <c r="K161" s="236" t="s">
        <v>131</v>
      </c>
      <c r="L161" s="43"/>
      <c r="M161" s="241" t="s">
        <v>1</v>
      </c>
      <c r="N161" s="242" t="s">
        <v>38</v>
      </c>
      <c r="O161" s="90"/>
      <c r="P161" s="243">
        <f>O161*H161</f>
        <v>0</v>
      </c>
      <c r="Q161" s="243">
        <v>0</v>
      </c>
      <c r="R161" s="243">
        <f>Q161*H161</f>
        <v>0</v>
      </c>
      <c r="S161" s="243">
        <v>0</v>
      </c>
      <c r="T161" s="244">
        <f>S161*H161</f>
        <v>0</v>
      </c>
      <c r="U161" s="37"/>
      <c r="V161" s="37"/>
      <c r="W161" s="37"/>
      <c r="X161" s="37"/>
      <c r="Y161" s="37"/>
      <c r="Z161" s="37"/>
      <c r="AA161" s="37"/>
      <c r="AB161" s="37"/>
      <c r="AC161" s="37"/>
      <c r="AD161" s="37"/>
      <c r="AE161" s="37"/>
      <c r="AR161" s="245" t="s">
        <v>132</v>
      </c>
      <c r="AT161" s="245" t="s">
        <v>127</v>
      </c>
      <c r="AU161" s="245" t="s">
        <v>83</v>
      </c>
      <c r="AY161" s="16" t="s">
        <v>124</v>
      </c>
      <c r="BE161" s="246">
        <f>IF(N161="základní",J161,0)</f>
        <v>0</v>
      </c>
      <c r="BF161" s="246">
        <f>IF(N161="snížená",J161,0)</f>
        <v>0</v>
      </c>
      <c r="BG161" s="246">
        <f>IF(N161="zákl. přenesená",J161,0)</f>
        <v>0</v>
      </c>
      <c r="BH161" s="246">
        <f>IF(N161="sníž. přenesená",J161,0)</f>
        <v>0</v>
      </c>
      <c r="BI161" s="246">
        <f>IF(N161="nulová",J161,0)</f>
        <v>0</v>
      </c>
      <c r="BJ161" s="16" t="s">
        <v>81</v>
      </c>
      <c r="BK161" s="246">
        <f>ROUND(I161*H161,2)</f>
        <v>0</v>
      </c>
      <c r="BL161" s="16" t="s">
        <v>132</v>
      </c>
      <c r="BM161" s="245" t="s">
        <v>905</v>
      </c>
    </row>
    <row r="162" s="2" customFormat="1">
      <c r="A162" s="37"/>
      <c r="B162" s="38"/>
      <c r="C162" s="39"/>
      <c r="D162" s="249" t="s">
        <v>181</v>
      </c>
      <c r="E162" s="39"/>
      <c r="F162" s="273" t="s">
        <v>906</v>
      </c>
      <c r="G162" s="39"/>
      <c r="H162" s="39"/>
      <c r="I162" s="143"/>
      <c r="J162" s="39"/>
      <c r="K162" s="39"/>
      <c r="L162" s="43"/>
      <c r="M162" s="274"/>
      <c r="N162" s="275"/>
      <c r="O162" s="90"/>
      <c r="P162" s="90"/>
      <c r="Q162" s="90"/>
      <c r="R162" s="90"/>
      <c r="S162" s="90"/>
      <c r="T162" s="91"/>
      <c r="U162" s="37"/>
      <c r="V162" s="37"/>
      <c r="W162" s="37"/>
      <c r="X162" s="37"/>
      <c r="Y162" s="37"/>
      <c r="Z162" s="37"/>
      <c r="AA162" s="37"/>
      <c r="AB162" s="37"/>
      <c r="AC162" s="37"/>
      <c r="AD162" s="37"/>
      <c r="AE162" s="37"/>
      <c r="AT162" s="16" t="s">
        <v>181</v>
      </c>
      <c r="AU162" s="16" t="s">
        <v>83</v>
      </c>
    </row>
    <row r="163" s="13" customFormat="1">
      <c r="A163" s="13"/>
      <c r="B163" s="247"/>
      <c r="C163" s="248"/>
      <c r="D163" s="249" t="s">
        <v>133</v>
      </c>
      <c r="E163" s="250" t="s">
        <v>1</v>
      </c>
      <c r="F163" s="251" t="s">
        <v>907</v>
      </c>
      <c r="G163" s="248"/>
      <c r="H163" s="252">
        <v>84</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133</v>
      </c>
      <c r="AU163" s="258" t="s">
        <v>83</v>
      </c>
      <c r="AV163" s="13" t="s">
        <v>83</v>
      </c>
      <c r="AW163" s="13" t="s">
        <v>30</v>
      </c>
      <c r="AX163" s="13" t="s">
        <v>81</v>
      </c>
      <c r="AY163" s="258" t="s">
        <v>124</v>
      </c>
    </row>
    <row r="164" s="2" customFormat="1" ht="16.5" customHeight="1">
      <c r="A164" s="37"/>
      <c r="B164" s="38"/>
      <c r="C164" s="276" t="s">
        <v>8</v>
      </c>
      <c r="D164" s="276" t="s">
        <v>240</v>
      </c>
      <c r="E164" s="277" t="s">
        <v>908</v>
      </c>
      <c r="F164" s="278" t="s">
        <v>909</v>
      </c>
      <c r="G164" s="279" t="s">
        <v>179</v>
      </c>
      <c r="H164" s="280">
        <v>42</v>
      </c>
      <c r="I164" s="281"/>
      <c r="J164" s="282">
        <f>ROUND(I164*H164,2)</f>
        <v>0</v>
      </c>
      <c r="K164" s="278" t="s">
        <v>131</v>
      </c>
      <c r="L164" s="283"/>
      <c r="M164" s="284" t="s">
        <v>1</v>
      </c>
      <c r="N164" s="285" t="s">
        <v>38</v>
      </c>
      <c r="O164" s="90"/>
      <c r="P164" s="243">
        <f>O164*H164</f>
        <v>0</v>
      </c>
      <c r="Q164" s="243">
        <v>0.00064000000000000005</v>
      </c>
      <c r="R164" s="243">
        <f>Q164*H164</f>
        <v>0.026880000000000001</v>
      </c>
      <c r="S164" s="243">
        <v>0</v>
      </c>
      <c r="T164" s="244">
        <f>S164*H164</f>
        <v>0</v>
      </c>
      <c r="U164" s="37"/>
      <c r="V164" s="37"/>
      <c r="W164" s="37"/>
      <c r="X164" s="37"/>
      <c r="Y164" s="37"/>
      <c r="Z164" s="37"/>
      <c r="AA164" s="37"/>
      <c r="AB164" s="37"/>
      <c r="AC164" s="37"/>
      <c r="AD164" s="37"/>
      <c r="AE164" s="37"/>
      <c r="AR164" s="245" t="s">
        <v>151</v>
      </c>
      <c r="AT164" s="245" t="s">
        <v>240</v>
      </c>
      <c r="AU164" s="245" t="s">
        <v>83</v>
      </c>
      <c r="AY164" s="16" t="s">
        <v>124</v>
      </c>
      <c r="BE164" s="246">
        <f>IF(N164="základní",J164,0)</f>
        <v>0</v>
      </c>
      <c r="BF164" s="246">
        <f>IF(N164="snížená",J164,0)</f>
        <v>0</v>
      </c>
      <c r="BG164" s="246">
        <f>IF(N164="zákl. přenesená",J164,0)</f>
        <v>0</v>
      </c>
      <c r="BH164" s="246">
        <f>IF(N164="sníž. přenesená",J164,0)</f>
        <v>0</v>
      </c>
      <c r="BI164" s="246">
        <f>IF(N164="nulová",J164,0)</f>
        <v>0</v>
      </c>
      <c r="BJ164" s="16" t="s">
        <v>81</v>
      </c>
      <c r="BK164" s="246">
        <f>ROUND(I164*H164,2)</f>
        <v>0</v>
      </c>
      <c r="BL164" s="16" t="s">
        <v>132</v>
      </c>
      <c r="BM164" s="245" t="s">
        <v>910</v>
      </c>
    </row>
    <row r="165" s="2" customFormat="1" ht="16.5" customHeight="1">
      <c r="A165" s="37"/>
      <c r="B165" s="38"/>
      <c r="C165" s="276" t="s">
        <v>262</v>
      </c>
      <c r="D165" s="276" t="s">
        <v>240</v>
      </c>
      <c r="E165" s="277" t="s">
        <v>911</v>
      </c>
      <c r="F165" s="278" t="s">
        <v>912</v>
      </c>
      <c r="G165" s="279" t="s">
        <v>179</v>
      </c>
      <c r="H165" s="280">
        <v>42</v>
      </c>
      <c r="I165" s="281"/>
      <c r="J165" s="282">
        <f>ROUND(I165*H165,2)</f>
        <v>0</v>
      </c>
      <c r="K165" s="278" t="s">
        <v>131</v>
      </c>
      <c r="L165" s="283"/>
      <c r="M165" s="284" t="s">
        <v>1</v>
      </c>
      <c r="N165" s="285" t="s">
        <v>38</v>
      </c>
      <c r="O165" s="90"/>
      <c r="P165" s="243">
        <f>O165*H165</f>
        <v>0</v>
      </c>
      <c r="Q165" s="243">
        <v>0.00064999999999999997</v>
      </c>
      <c r="R165" s="243">
        <f>Q165*H165</f>
        <v>0.027299999999999998</v>
      </c>
      <c r="S165" s="243">
        <v>0</v>
      </c>
      <c r="T165" s="244">
        <f>S165*H165</f>
        <v>0</v>
      </c>
      <c r="U165" s="37"/>
      <c r="V165" s="37"/>
      <c r="W165" s="37"/>
      <c r="X165" s="37"/>
      <c r="Y165" s="37"/>
      <c r="Z165" s="37"/>
      <c r="AA165" s="37"/>
      <c r="AB165" s="37"/>
      <c r="AC165" s="37"/>
      <c r="AD165" s="37"/>
      <c r="AE165" s="37"/>
      <c r="AR165" s="245" t="s">
        <v>151</v>
      </c>
      <c r="AT165" s="245" t="s">
        <v>240</v>
      </c>
      <c r="AU165" s="245" t="s">
        <v>83</v>
      </c>
      <c r="AY165" s="16" t="s">
        <v>124</v>
      </c>
      <c r="BE165" s="246">
        <f>IF(N165="základní",J165,0)</f>
        <v>0</v>
      </c>
      <c r="BF165" s="246">
        <f>IF(N165="snížená",J165,0)</f>
        <v>0</v>
      </c>
      <c r="BG165" s="246">
        <f>IF(N165="zákl. přenesená",J165,0)</f>
        <v>0</v>
      </c>
      <c r="BH165" s="246">
        <f>IF(N165="sníž. přenesená",J165,0)</f>
        <v>0</v>
      </c>
      <c r="BI165" s="246">
        <f>IF(N165="nulová",J165,0)</f>
        <v>0</v>
      </c>
      <c r="BJ165" s="16" t="s">
        <v>81</v>
      </c>
      <c r="BK165" s="246">
        <f>ROUND(I165*H165,2)</f>
        <v>0</v>
      </c>
      <c r="BL165" s="16" t="s">
        <v>132</v>
      </c>
      <c r="BM165" s="245" t="s">
        <v>913</v>
      </c>
    </row>
    <row r="166" s="2" customFormat="1" ht="33" customHeight="1">
      <c r="A166" s="37"/>
      <c r="B166" s="38"/>
      <c r="C166" s="234" t="s">
        <v>267</v>
      </c>
      <c r="D166" s="234" t="s">
        <v>127</v>
      </c>
      <c r="E166" s="235" t="s">
        <v>914</v>
      </c>
      <c r="F166" s="236" t="s">
        <v>915</v>
      </c>
      <c r="G166" s="237" t="s">
        <v>179</v>
      </c>
      <c r="H166" s="238">
        <v>42</v>
      </c>
      <c r="I166" s="239"/>
      <c r="J166" s="240">
        <f>ROUND(I166*H166,2)</f>
        <v>0</v>
      </c>
      <c r="K166" s="236" t="s">
        <v>131</v>
      </c>
      <c r="L166" s="43"/>
      <c r="M166" s="241" t="s">
        <v>1</v>
      </c>
      <c r="N166" s="242" t="s">
        <v>38</v>
      </c>
      <c r="O166" s="90"/>
      <c r="P166" s="243">
        <f>O166*H166</f>
        <v>0</v>
      </c>
      <c r="Q166" s="243">
        <v>1.0000000000000001E-05</v>
      </c>
      <c r="R166" s="243">
        <f>Q166*H166</f>
        <v>0.00042000000000000002</v>
      </c>
      <c r="S166" s="243">
        <v>0</v>
      </c>
      <c r="T166" s="244">
        <f>S166*H166</f>
        <v>0</v>
      </c>
      <c r="U166" s="37"/>
      <c r="V166" s="37"/>
      <c r="W166" s="37"/>
      <c r="X166" s="37"/>
      <c r="Y166" s="37"/>
      <c r="Z166" s="37"/>
      <c r="AA166" s="37"/>
      <c r="AB166" s="37"/>
      <c r="AC166" s="37"/>
      <c r="AD166" s="37"/>
      <c r="AE166" s="37"/>
      <c r="AR166" s="245" t="s">
        <v>132</v>
      </c>
      <c r="AT166" s="245" t="s">
        <v>127</v>
      </c>
      <c r="AU166" s="245" t="s">
        <v>83</v>
      </c>
      <c r="AY166" s="16" t="s">
        <v>124</v>
      </c>
      <c r="BE166" s="246">
        <f>IF(N166="základní",J166,0)</f>
        <v>0</v>
      </c>
      <c r="BF166" s="246">
        <f>IF(N166="snížená",J166,0)</f>
        <v>0</v>
      </c>
      <c r="BG166" s="246">
        <f>IF(N166="zákl. přenesená",J166,0)</f>
        <v>0</v>
      </c>
      <c r="BH166" s="246">
        <f>IF(N166="sníž. přenesená",J166,0)</f>
        <v>0</v>
      </c>
      <c r="BI166" s="246">
        <f>IF(N166="nulová",J166,0)</f>
        <v>0</v>
      </c>
      <c r="BJ166" s="16" t="s">
        <v>81</v>
      </c>
      <c r="BK166" s="246">
        <f>ROUND(I166*H166,2)</f>
        <v>0</v>
      </c>
      <c r="BL166" s="16" t="s">
        <v>132</v>
      </c>
      <c r="BM166" s="245" t="s">
        <v>916</v>
      </c>
    </row>
    <row r="167" s="2" customFormat="1">
      <c r="A167" s="37"/>
      <c r="B167" s="38"/>
      <c r="C167" s="39"/>
      <c r="D167" s="249" t="s">
        <v>181</v>
      </c>
      <c r="E167" s="39"/>
      <c r="F167" s="273" t="s">
        <v>906</v>
      </c>
      <c r="G167" s="39"/>
      <c r="H167" s="39"/>
      <c r="I167" s="143"/>
      <c r="J167" s="39"/>
      <c r="K167" s="39"/>
      <c r="L167" s="43"/>
      <c r="M167" s="274"/>
      <c r="N167" s="275"/>
      <c r="O167" s="90"/>
      <c r="P167" s="90"/>
      <c r="Q167" s="90"/>
      <c r="R167" s="90"/>
      <c r="S167" s="90"/>
      <c r="T167" s="91"/>
      <c r="U167" s="37"/>
      <c r="V167" s="37"/>
      <c r="W167" s="37"/>
      <c r="X167" s="37"/>
      <c r="Y167" s="37"/>
      <c r="Z167" s="37"/>
      <c r="AA167" s="37"/>
      <c r="AB167" s="37"/>
      <c r="AC167" s="37"/>
      <c r="AD167" s="37"/>
      <c r="AE167" s="37"/>
      <c r="AT167" s="16" t="s">
        <v>181</v>
      </c>
      <c r="AU167" s="16" t="s">
        <v>83</v>
      </c>
    </row>
    <row r="168" s="2" customFormat="1" ht="21.75" customHeight="1">
      <c r="A168" s="37"/>
      <c r="B168" s="38"/>
      <c r="C168" s="276" t="s">
        <v>273</v>
      </c>
      <c r="D168" s="276" t="s">
        <v>240</v>
      </c>
      <c r="E168" s="277" t="s">
        <v>917</v>
      </c>
      <c r="F168" s="278" t="s">
        <v>918</v>
      </c>
      <c r="G168" s="279" t="s">
        <v>179</v>
      </c>
      <c r="H168" s="280">
        <v>42</v>
      </c>
      <c r="I168" s="281"/>
      <c r="J168" s="282">
        <f>ROUND(I168*H168,2)</f>
        <v>0</v>
      </c>
      <c r="K168" s="278" t="s">
        <v>131</v>
      </c>
      <c r="L168" s="283"/>
      <c r="M168" s="284" t="s">
        <v>1</v>
      </c>
      <c r="N168" s="285" t="s">
        <v>38</v>
      </c>
      <c r="O168" s="90"/>
      <c r="P168" s="243">
        <f>O168*H168</f>
        <v>0</v>
      </c>
      <c r="Q168" s="243">
        <v>0.00123</v>
      </c>
      <c r="R168" s="243">
        <f>Q168*H168</f>
        <v>0.051659999999999998</v>
      </c>
      <c r="S168" s="243">
        <v>0</v>
      </c>
      <c r="T168" s="244">
        <f>S168*H168</f>
        <v>0</v>
      </c>
      <c r="U168" s="37"/>
      <c r="V168" s="37"/>
      <c r="W168" s="37"/>
      <c r="X168" s="37"/>
      <c r="Y168" s="37"/>
      <c r="Z168" s="37"/>
      <c r="AA168" s="37"/>
      <c r="AB168" s="37"/>
      <c r="AC168" s="37"/>
      <c r="AD168" s="37"/>
      <c r="AE168" s="37"/>
      <c r="AR168" s="245" t="s">
        <v>151</v>
      </c>
      <c r="AT168" s="245" t="s">
        <v>240</v>
      </c>
      <c r="AU168" s="245" t="s">
        <v>83</v>
      </c>
      <c r="AY168" s="16" t="s">
        <v>124</v>
      </c>
      <c r="BE168" s="246">
        <f>IF(N168="základní",J168,0)</f>
        <v>0</v>
      </c>
      <c r="BF168" s="246">
        <f>IF(N168="snížená",J168,0)</f>
        <v>0</v>
      </c>
      <c r="BG168" s="246">
        <f>IF(N168="zákl. přenesená",J168,0)</f>
        <v>0</v>
      </c>
      <c r="BH168" s="246">
        <f>IF(N168="sníž. přenesená",J168,0)</f>
        <v>0</v>
      </c>
      <c r="BI168" s="246">
        <f>IF(N168="nulová",J168,0)</f>
        <v>0</v>
      </c>
      <c r="BJ168" s="16" t="s">
        <v>81</v>
      </c>
      <c r="BK168" s="246">
        <f>ROUND(I168*H168,2)</f>
        <v>0</v>
      </c>
      <c r="BL168" s="16" t="s">
        <v>132</v>
      </c>
      <c r="BM168" s="245" t="s">
        <v>919</v>
      </c>
    </row>
    <row r="169" s="2" customFormat="1" ht="16.5" customHeight="1">
      <c r="A169" s="37"/>
      <c r="B169" s="38"/>
      <c r="C169" s="234" t="s">
        <v>279</v>
      </c>
      <c r="D169" s="234" t="s">
        <v>127</v>
      </c>
      <c r="E169" s="235" t="s">
        <v>920</v>
      </c>
      <c r="F169" s="236" t="s">
        <v>921</v>
      </c>
      <c r="G169" s="237" t="s">
        <v>179</v>
      </c>
      <c r="H169" s="238">
        <v>42</v>
      </c>
      <c r="I169" s="239"/>
      <c r="J169" s="240">
        <f>ROUND(I169*H169,2)</f>
        <v>0</v>
      </c>
      <c r="K169" s="236" t="s">
        <v>1</v>
      </c>
      <c r="L169" s="43"/>
      <c r="M169" s="241" t="s">
        <v>1</v>
      </c>
      <c r="N169" s="242" t="s">
        <v>38</v>
      </c>
      <c r="O169" s="90"/>
      <c r="P169" s="243">
        <f>O169*H169</f>
        <v>0</v>
      </c>
      <c r="Q169" s="243">
        <v>0</v>
      </c>
      <c r="R169" s="243">
        <f>Q169*H169</f>
        <v>0</v>
      </c>
      <c r="S169" s="243">
        <v>0</v>
      </c>
      <c r="T169" s="244">
        <f>S169*H169</f>
        <v>0</v>
      </c>
      <c r="U169" s="37"/>
      <c r="V169" s="37"/>
      <c r="W169" s="37"/>
      <c r="X169" s="37"/>
      <c r="Y169" s="37"/>
      <c r="Z169" s="37"/>
      <c r="AA169" s="37"/>
      <c r="AB169" s="37"/>
      <c r="AC169" s="37"/>
      <c r="AD169" s="37"/>
      <c r="AE169" s="37"/>
      <c r="AR169" s="245" t="s">
        <v>132</v>
      </c>
      <c r="AT169" s="245" t="s">
        <v>127</v>
      </c>
      <c r="AU169" s="245" t="s">
        <v>83</v>
      </c>
      <c r="AY169" s="16" t="s">
        <v>124</v>
      </c>
      <c r="BE169" s="246">
        <f>IF(N169="základní",J169,0)</f>
        <v>0</v>
      </c>
      <c r="BF169" s="246">
        <f>IF(N169="snížená",J169,0)</f>
        <v>0</v>
      </c>
      <c r="BG169" s="246">
        <f>IF(N169="zákl. přenesená",J169,0)</f>
        <v>0</v>
      </c>
      <c r="BH169" s="246">
        <f>IF(N169="sníž. přenesená",J169,0)</f>
        <v>0</v>
      </c>
      <c r="BI169" s="246">
        <f>IF(N169="nulová",J169,0)</f>
        <v>0</v>
      </c>
      <c r="BJ169" s="16" t="s">
        <v>81</v>
      </c>
      <c r="BK169" s="246">
        <f>ROUND(I169*H169,2)</f>
        <v>0</v>
      </c>
      <c r="BL169" s="16" t="s">
        <v>132</v>
      </c>
      <c r="BM169" s="245" t="s">
        <v>922</v>
      </c>
    </row>
    <row r="170" s="2" customFormat="1" ht="21.75" customHeight="1">
      <c r="A170" s="37"/>
      <c r="B170" s="38"/>
      <c r="C170" s="234" t="s">
        <v>285</v>
      </c>
      <c r="D170" s="234" t="s">
        <v>127</v>
      </c>
      <c r="E170" s="235" t="s">
        <v>923</v>
      </c>
      <c r="F170" s="236" t="s">
        <v>924</v>
      </c>
      <c r="G170" s="237" t="s">
        <v>179</v>
      </c>
      <c r="H170" s="238">
        <v>42</v>
      </c>
      <c r="I170" s="239"/>
      <c r="J170" s="240">
        <f>ROUND(I170*H170,2)</f>
        <v>0</v>
      </c>
      <c r="K170" s="236" t="s">
        <v>131</v>
      </c>
      <c r="L170" s="43"/>
      <c r="M170" s="241" t="s">
        <v>1</v>
      </c>
      <c r="N170" s="242" t="s">
        <v>38</v>
      </c>
      <c r="O170" s="90"/>
      <c r="P170" s="243">
        <f>O170*H170</f>
        <v>0</v>
      </c>
      <c r="Q170" s="243">
        <v>0.34089999999999998</v>
      </c>
      <c r="R170" s="243">
        <f>Q170*H170</f>
        <v>14.317799999999998</v>
      </c>
      <c r="S170" s="243">
        <v>0</v>
      </c>
      <c r="T170" s="244">
        <f>S170*H170</f>
        <v>0</v>
      </c>
      <c r="U170" s="37"/>
      <c r="V170" s="37"/>
      <c r="W170" s="37"/>
      <c r="X170" s="37"/>
      <c r="Y170" s="37"/>
      <c r="Z170" s="37"/>
      <c r="AA170" s="37"/>
      <c r="AB170" s="37"/>
      <c r="AC170" s="37"/>
      <c r="AD170" s="37"/>
      <c r="AE170" s="37"/>
      <c r="AR170" s="245" t="s">
        <v>132</v>
      </c>
      <c r="AT170" s="245" t="s">
        <v>127</v>
      </c>
      <c r="AU170" s="245" t="s">
        <v>83</v>
      </c>
      <c r="AY170" s="16" t="s">
        <v>124</v>
      </c>
      <c r="BE170" s="246">
        <f>IF(N170="základní",J170,0)</f>
        <v>0</v>
      </c>
      <c r="BF170" s="246">
        <f>IF(N170="snížená",J170,0)</f>
        <v>0</v>
      </c>
      <c r="BG170" s="246">
        <f>IF(N170="zákl. přenesená",J170,0)</f>
        <v>0</v>
      </c>
      <c r="BH170" s="246">
        <f>IF(N170="sníž. přenesená",J170,0)</f>
        <v>0</v>
      </c>
      <c r="BI170" s="246">
        <f>IF(N170="nulová",J170,0)</f>
        <v>0</v>
      </c>
      <c r="BJ170" s="16" t="s">
        <v>81</v>
      </c>
      <c r="BK170" s="246">
        <f>ROUND(I170*H170,2)</f>
        <v>0</v>
      </c>
      <c r="BL170" s="16" t="s">
        <v>132</v>
      </c>
      <c r="BM170" s="245" t="s">
        <v>925</v>
      </c>
    </row>
    <row r="171" s="2" customFormat="1">
      <c r="A171" s="37"/>
      <c r="B171" s="38"/>
      <c r="C171" s="39"/>
      <c r="D171" s="249" t="s">
        <v>181</v>
      </c>
      <c r="E171" s="39"/>
      <c r="F171" s="273" t="s">
        <v>926</v>
      </c>
      <c r="G171" s="39"/>
      <c r="H171" s="39"/>
      <c r="I171" s="143"/>
      <c r="J171" s="39"/>
      <c r="K171" s="39"/>
      <c r="L171" s="43"/>
      <c r="M171" s="274"/>
      <c r="N171" s="275"/>
      <c r="O171" s="90"/>
      <c r="P171" s="90"/>
      <c r="Q171" s="90"/>
      <c r="R171" s="90"/>
      <c r="S171" s="90"/>
      <c r="T171" s="91"/>
      <c r="U171" s="37"/>
      <c r="V171" s="37"/>
      <c r="W171" s="37"/>
      <c r="X171" s="37"/>
      <c r="Y171" s="37"/>
      <c r="Z171" s="37"/>
      <c r="AA171" s="37"/>
      <c r="AB171" s="37"/>
      <c r="AC171" s="37"/>
      <c r="AD171" s="37"/>
      <c r="AE171" s="37"/>
      <c r="AT171" s="16" t="s">
        <v>181</v>
      </c>
      <c r="AU171" s="16" t="s">
        <v>83</v>
      </c>
    </row>
    <row r="172" s="2" customFormat="1" ht="21.75" customHeight="1">
      <c r="A172" s="37"/>
      <c r="B172" s="38"/>
      <c r="C172" s="276" t="s">
        <v>7</v>
      </c>
      <c r="D172" s="276" t="s">
        <v>240</v>
      </c>
      <c r="E172" s="277" t="s">
        <v>927</v>
      </c>
      <c r="F172" s="278" t="s">
        <v>928</v>
      </c>
      <c r="G172" s="279" t="s">
        <v>179</v>
      </c>
      <c r="H172" s="280">
        <v>42</v>
      </c>
      <c r="I172" s="281"/>
      <c r="J172" s="282">
        <f>ROUND(I172*H172,2)</f>
        <v>0</v>
      </c>
      <c r="K172" s="278" t="s">
        <v>131</v>
      </c>
      <c r="L172" s="283"/>
      <c r="M172" s="284" t="s">
        <v>1</v>
      </c>
      <c r="N172" s="285" t="s">
        <v>38</v>
      </c>
      <c r="O172" s="90"/>
      <c r="P172" s="243">
        <f>O172*H172</f>
        <v>0</v>
      </c>
      <c r="Q172" s="243">
        <v>0.071999999999999995</v>
      </c>
      <c r="R172" s="243">
        <f>Q172*H172</f>
        <v>3.0239999999999996</v>
      </c>
      <c r="S172" s="243">
        <v>0</v>
      </c>
      <c r="T172" s="244">
        <f>S172*H172</f>
        <v>0</v>
      </c>
      <c r="U172" s="37"/>
      <c r="V172" s="37"/>
      <c r="W172" s="37"/>
      <c r="X172" s="37"/>
      <c r="Y172" s="37"/>
      <c r="Z172" s="37"/>
      <c r="AA172" s="37"/>
      <c r="AB172" s="37"/>
      <c r="AC172" s="37"/>
      <c r="AD172" s="37"/>
      <c r="AE172" s="37"/>
      <c r="AR172" s="245" t="s">
        <v>151</v>
      </c>
      <c r="AT172" s="245" t="s">
        <v>240</v>
      </c>
      <c r="AU172" s="245" t="s">
        <v>83</v>
      </c>
      <c r="AY172" s="16" t="s">
        <v>124</v>
      </c>
      <c r="BE172" s="246">
        <f>IF(N172="základní",J172,0)</f>
        <v>0</v>
      </c>
      <c r="BF172" s="246">
        <f>IF(N172="snížená",J172,0)</f>
        <v>0</v>
      </c>
      <c r="BG172" s="246">
        <f>IF(N172="zákl. přenesená",J172,0)</f>
        <v>0</v>
      </c>
      <c r="BH172" s="246">
        <f>IF(N172="sníž. přenesená",J172,0)</f>
        <v>0</v>
      </c>
      <c r="BI172" s="246">
        <f>IF(N172="nulová",J172,0)</f>
        <v>0</v>
      </c>
      <c r="BJ172" s="16" t="s">
        <v>81</v>
      </c>
      <c r="BK172" s="246">
        <f>ROUND(I172*H172,2)</f>
        <v>0</v>
      </c>
      <c r="BL172" s="16" t="s">
        <v>132</v>
      </c>
      <c r="BM172" s="245" t="s">
        <v>929</v>
      </c>
    </row>
    <row r="173" s="2" customFormat="1" ht="21.75" customHeight="1">
      <c r="A173" s="37"/>
      <c r="B173" s="38"/>
      <c r="C173" s="276" t="s">
        <v>297</v>
      </c>
      <c r="D173" s="276" t="s">
        <v>240</v>
      </c>
      <c r="E173" s="277" t="s">
        <v>930</v>
      </c>
      <c r="F173" s="278" t="s">
        <v>931</v>
      </c>
      <c r="G173" s="279" t="s">
        <v>179</v>
      </c>
      <c r="H173" s="280">
        <v>42</v>
      </c>
      <c r="I173" s="281"/>
      <c r="J173" s="282">
        <f>ROUND(I173*H173,2)</f>
        <v>0</v>
      </c>
      <c r="K173" s="278" t="s">
        <v>1</v>
      </c>
      <c r="L173" s="283"/>
      <c r="M173" s="284" t="s">
        <v>1</v>
      </c>
      <c r="N173" s="285" t="s">
        <v>38</v>
      </c>
      <c r="O173" s="90"/>
      <c r="P173" s="243">
        <f>O173*H173</f>
        <v>0</v>
      </c>
      <c r="Q173" s="243">
        <v>0.080000000000000002</v>
      </c>
      <c r="R173" s="243">
        <f>Q173*H173</f>
        <v>3.3599999999999999</v>
      </c>
      <c r="S173" s="243">
        <v>0</v>
      </c>
      <c r="T173" s="244">
        <f>S173*H173</f>
        <v>0</v>
      </c>
      <c r="U173" s="37"/>
      <c r="V173" s="37"/>
      <c r="W173" s="37"/>
      <c r="X173" s="37"/>
      <c r="Y173" s="37"/>
      <c r="Z173" s="37"/>
      <c r="AA173" s="37"/>
      <c r="AB173" s="37"/>
      <c r="AC173" s="37"/>
      <c r="AD173" s="37"/>
      <c r="AE173" s="37"/>
      <c r="AR173" s="245" t="s">
        <v>151</v>
      </c>
      <c r="AT173" s="245" t="s">
        <v>240</v>
      </c>
      <c r="AU173" s="245" t="s">
        <v>83</v>
      </c>
      <c r="AY173" s="16" t="s">
        <v>124</v>
      </c>
      <c r="BE173" s="246">
        <f>IF(N173="základní",J173,0)</f>
        <v>0</v>
      </c>
      <c r="BF173" s="246">
        <f>IF(N173="snížená",J173,0)</f>
        <v>0</v>
      </c>
      <c r="BG173" s="246">
        <f>IF(N173="zákl. přenesená",J173,0)</f>
        <v>0</v>
      </c>
      <c r="BH173" s="246">
        <f>IF(N173="sníž. přenesená",J173,0)</f>
        <v>0</v>
      </c>
      <c r="BI173" s="246">
        <f>IF(N173="nulová",J173,0)</f>
        <v>0</v>
      </c>
      <c r="BJ173" s="16" t="s">
        <v>81</v>
      </c>
      <c r="BK173" s="246">
        <f>ROUND(I173*H173,2)</f>
        <v>0</v>
      </c>
      <c r="BL173" s="16" t="s">
        <v>132</v>
      </c>
      <c r="BM173" s="245" t="s">
        <v>932</v>
      </c>
    </row>
    <row r="174" s="2" customFormat="1" ht="16.5" customHeight="1">
      <c r="A174" s="37"/>
      <c r="B174" s="38"/>
      <c r="C174" s="276" t="s">
        <v>301</v>
      </c>
      <c r="D174" s="276" t="s">
        <v>240</v>
      </c>
      <c r="E174" s="277" t="s">
        <v>933</v>
      </c>
      <c r="F174" s="278" t="s">
        <v>934</v>
      </c>
      <c r="G174" s="279" t="s">
        <v>179</v>
      </c>
      <c r="H174" s="280">
        <v>42</v>
      </c>
      <c r="I174" s="281"/>
      <c r="J174" s="282">
        <f>ROUND(I174*H174,2)</f>
        <v>0</v>
      </c>
      <c r="K174" s="278" t="s">
        <v>131</v>
      </c>
      <c r="L174" s="283"/>
      <c r="M174" s="284" t="s">
        <v>1</v>
      </c>
      <c r="N174" s="285" t="s">
        <v>38</v>
      </c>
      <c r="O174" s="90"/>
      <c r="P174" s="243">
        <f>O174*H174</f>
        <v>0</v>
      </c>
      <c r="Q174" s="243">
        <v>0.040000000000000001</v>
      </c>
      <c r="R174" s="243">
        <f>Q174*H174</f>
        <v>1.6799999999999999</v>
      </c>
      <c r="S174" s="243">
        <v>0</v>
      </c>
      <c r="T174" s="244">
        <f>S174*H174</f>
        <v>0</v>
      </c>
      <c r="U174" s="37"/>
      <c r="V174" s="37"/>
      <c r="W174" s="37"/>
      <c r="X174" s="37"/>
      <c r="Y174" s="37"/>
      <c r="Z174" s="37"/>
      <c r="AA174" s="37"/>
      <c r="AB174" s="37"/>
      <c r="AC174" s="37"/>
      <c r="AD174" s="37"/>
      <c r="AE174" s="37"/>
      <c r="AR174" s="245" t="s">
        <v>151</v>
      </c>
      <c r="AT174" s="245" t="s">
        <v>240</v>
      </c>
      <c r="AU174" s="245" t="s">
        <v>83</v>
      </c>
      <c r="AY174" s="16" t="s">
        <v>124</v>
      </c>
      <c r="BE174" s="246">
        <f>IF(N174="základní",J174,0)</f>
        <v>0</v>
      </c>
      <c r="BF174" s="246">
        <f>IF(N174="snížená",J174,0)</f>
        <v>0</v>
      </c>
      <c r="BG174" s="246">
        <f>IF(N174="zákl. přenesená",J174,0)</f>
        <v>0</v>
      </c>
      <c r="BH174" s="246">
        <f>IF(N174="sníž. přenesená",J174,0)</f>
        <v>0</v>
      </c>
      <c r="BI174" s="246">
        <f>IF(N174="nulová",J174,0)</f>
        <v>0</v>
      </c>
      <c r="BJ174" s="16" t="s">
        <v>81</v>
      </c>
      <c r="BK174" s="246">
        <f>ROUND(I174*H174,2)</f>
        <v>0</v>
      </c>
      <c r="BL174" s="16" t="s">
        <v>132</v>
      </c>
      <c r="BM174" s="245" t="s">
        <v>935</v>
      </c>
    </row>
    <row r="175" s="2" customFormat="1" ht="21.75" customHeight="1">
      <c r="A175" s="37"/>
      <c r="B175" s="38"/>
      <c r="C175" s="276" t="s">
        <v>164</v>
      </c>
      <c r="D175" s="276" t="s">
        <v>240</v>
      </c>
      <c r="E175" s="277" t="s">
        <v>936</v>
      </c>
      <c r="F175" s="278" t="s">
        <v>937</v>
      </c>
      <c r="G175" s="279" t="s">
        <v>179</v>
      </c>
      <c r="H175" s="280">
        <v>42</v>
      </c>
      <c r="I175" s="281"/>
      <c r="J175" s="282">
        <f>ROUND(I175*H175,2)</f>
        <v>0</v>
      </c>
      <c r="K175" s="278" t="s">
        <v>131</v>
      </c>
      <c r="L175" s="283"/>
      <c r="M175" s="284" t="s">
        <v>1</v>
      </c>
      <c r="N175" s="285" t="s">
        <v>38</v>
      </c>
      <c r="O175" s="90"/>
      <c r="P175" s="243">
        <f>O175*H175</f>
        <v>0</v>
      </c>
      <c r="Q175" s="243">
        <v>0.040000000000000001</v>
      </c>
      <c r="R175" s="243">
        <f>Q175*H175</f>
        <v>1.6799999999999999</v>
      </c>
      <c r="S175" s="243">
        <v>0</v>
      </c>
      <c r="T175" s="244">
        <f>S175*H175</f>
        <v>0</v>
      </c>
      <c r="U175" s="37"/>
      <c r="V175" s="37"/>
      <c r="W175" s="37"/>
      <c r="X175" s="37"/>
      <c r="Y175" s="37"/>
      <c r="Z175" s="37"/>
      <c r="AA175" s="37"/>
      <c r="AB175" s="37"/>
      <c r="AC175" s="37"/>
      <c r="AD175" s="37"/>
      <c r="AE175" s="37"/>
      <c r="AR175" s="245" t="s">
        <v>151</v>
      </c>
      <c r="AT175" s="245" t="s">
        <v>240</v>
      </c>
      <c r="AU175" s="245" t="s">
        <v>83</v>
      </c>
      <c r="AY175" s="16" t="s">
        <v>124</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132</v>
      </c>
      <c r="BM175" s="245" t="s">
        <v>938</v>
      </c>
    </row>
    <row r="176" s="2" customFormat="1" ht="21.75" customHeight="1">
      <c r="A176" s="37"/>
      <c r="B176" s="38"/>
      <c r="C176" s="276" t="s">
        <v>315</v>
      </c>
      <c r="D176" s="276" t="s">
        <v>240</v>
      </c>
      <c r="E176" s="277" t="s">
        <v>939</v>
      </c>
      <c r="F176" s="278" t="s">
        <v>940</v>
      </c>
      <c r="G176" s="279" t="s">
        <v>179</v>
      </c>
      <c r="H176" s="280">
        <v>42</v>
      </c>
      <c r="I176" s="281"/>
      <c r="J176" s="282">
        <f>ROUND(I176*H176,2)</f>
        <v>0</v>
      </c>
      <c r="K176" s="278" t="s">
        <v>131</v>
      </c>
      <c r="L176" s="283"/>
      <c r="M176" s="284" t="s">
        <v>1</v>
      </c>
      <c r="N176" s="285" t="s">
        <v>38</v>
      </c>
      <c r="O176" s="90"/>
      <c r="P176" s="243">
        <f>O176*H176</f>
        <v>0</v>
      </c>
      <c r="Q176" s="243">
        <v>0.027</v>
      </c>
      <c r="R176" s="243">
        <f>Q176*H176</f>
        <v>1.1339999999999999</v>
      </c>
      <c r="S176" s="243">
        <v>0</v>
      </c>
      <c r="T176" s="244">
        <f>S176*H176</f>
        <v>0</v>
      </c>
      <c r="U176" s="37"/>
      <c r="V176" s="37"/>
      <c r="W176" s="37"/>
      <c r="X176" s="37"/>
      <c r="Y176" s="37"/>
      <c r="Z176" s="37"/>
      <c r="AA176" s="37"/>
      <c r="AB176" s="37"/>
      <c r="AC176" s="37"/>
      <c r="AD176" s="37"/>
      <c r="AE176" s="37"/>
      <c r="AR176" s="245" t="s">
        <v>151</v>
      </c>
      <c r="AT176" s="245" t="s">
        <v>240</v>
      </c>
      <c r="AU176" s="245" t="s">
        <v>83</v>
      </c>
      <c r="AY176" s="16" t="s">
        <v>124</v>
      </c>
      <c r="BE176" s="246">
        <f>IF(N176="základní",J176,0)</f>
        <v>0</v>
      </c>
      <c r="BF176" s="246">
        <f>IF(N176="snížená",J176,0)</f>
        <v>0</v>
      </c>
      <c r="BG176" s="246">
        <f>IF(N176="zákl. přenesená",J176,0)</f>
        <v>0</v>
      </c>
      <c r="BH176" s="246">
        <f>IF(N176="sníž. přenesená",J176,0)</f>
        <v>0</v>
      </c>
      <c r="BI176" s="246">
        <f>IF(N176="nulová",J176,0)</f>
        <v>0</v>
      </c>
      <c r="BJ176" s="16" t="s">
        <v>81</v>
      </c>
      <c r="BK176" s="246">
        <f>ROUND(I176*H176,2)</f>
        <v>0</v>
      </c>
      <c r="BL176" s="16" t="s">
        <v>132</v>
      </c>
      <c r="BM176" s="245" t="s">
        <v>941</v>
      </c>
    </row>
    <row r="177" s="2" customFormat="1" ht="21.75" customHeight="1">
      <c r="A177" s="37"/>
      <c r="B177" s="38"/>
      <c r="C177" s="276" t="s">
        <v>319</v>
      </c>
      <c r="D177" s="276" t="s">
        <v>240</v>
      </c>
      <c r="E177" s="277" t="s">
        <v>942</v>
      </c>
      <c r="F177" s="278" t="s">
        <v>943</v>
      </c>
      <c r="G177" s="279" t="s">
        <v>179</v>
      </c>
      <c r="H177" s="280">
        <v>42</v>
      </c>
      <c r="I177" s="281"/>
      <c r="J177" s="282">
        <f>ROUND(I177*H177,2)</f>
        <v>0</v>
      </c>
      <c r="K177" s="278" t="s">
        <v>131</v>
      </c>
      <c r="L177" s="283"/>
      <c r="M177" s="284" t="s">
        <v>1</v>
      </c>
      <c r="N177" s="285" t="s">
        <v>38</v>
      </c>
      <c r="O177" s="90"/>
      <c r="P177" s="243">
        <f>O177*H177</f>
        <v>0</v>
      </c>
      <c r="Q177" s="243">
        <v>0.0060000000000000001</v>
      </c>
      <c r="R177" s="243">
        <f>Q177*H177</f>
        <v>0.252</v>
      </c>
      <c r="S177" s="243">
        <v>0</v>
      </c>
      <c r="T177" s="244">
        <f>S177*H177</f>
        <v>0</v>
      </c>
      <c r="U177" s="37"/>
      <c r="V177" s="37"/>
      <c r="W177" s="37"/>
      <c r="X177" s="37"/>
      <c r="Y177" s="37"/>
      <c r="Z177" s="37"/>
      <c r="AA177" s="37"/>
      <c r="AB177" s="37"/>
      <c r="AC177" s="37"/>
      <c r="AD177" s="37"/>
      <c r="AE177" s="37"/>
      <c r="AR177" s="245" t="s">
        <v>151</v>
      </c>
      <c r="AT177" s="245" t="s">
        <v>240</v>
      </c>
      <c r="AU177" s="245" t="s">
        <v>83</v>
      </c>
      <c r="AY177" s="16" t="s">
        <v>124</v>
      </c>
      <c r="BE177" s="246">
        <f>IF(N177="základní",J177,0)</f>
        <v>0</v>
      </c>
      <c r="BF177" s="246">
        <f>IF(N177="snížená",J177,0)</f>
        <v>0</v>
      </c>
      <c r="BG177" s="246">
        <f>IF(N177="zákl. přenesená",J177,0)</f>
        <v>0</v>
      </c>
      <c r="BH177" s="246">
        <f>IF(N177="sníž. přenesená",J177,0)</f>
        <v>0</v>
      </c>
      <c r="BI177" s="246">
        <f>IF(N177="nulová",J177,0)</f>
        <v>0</v>
      </c>
      <c r="BJ177" s="16" t="s">
        <v>81</v>
      </c>
      <c r="BK177" s="246">
        <f>ROUND(I177*H177,2)</f>
        <v>0</v>
      </c>
      <c r="BL177" s="16" t="s">
        <v>132</v>
      </c>
      <c r="BM177" s="245" t="s">
        <v>944</v>
      </c>
    </row>
    <row r="178" s="2" customFormat="1" ht="21.75" customHeight="1">
      <c r="A178" s="37"/>
      <c r="B178" s="38"/>
      <c r="C178" s="234" t="s">
        <v>324</v>
      </c>
      <c r="D178" s="234" t="s">
        <v>127</v>
      </c>
      <c r="E178" s="235" t="s">
        <v>945</v>
      </c>
      <c r="F178" s="236" t="s">
        <v>946</v>
      </c>
      <c r="G178" s="237" t="s">
        <v>179</v>
      </c>
      <c r="H178" s="238">
        <v>42</v>
      </c>
      <c r="I178" s="239"/>
      <c r="J178" s="240">
        <f>ROUND(I178*H178,2)</f>
        <v>0</v>
      </c>
      <c r="K178" s="236" t="s">
        <v>131</v>
      </c>
      <c r="L178" s="43"/>
      <c r="M178" s="241" t="s">
        <v>1</v>
      </c>
      <c r="N178" s="242" t="s">
        <v>38</v>
      </c>
      <c r="O178" s="90"/>
      <c r="P178" s="243">
        <f>O178*H178</f>
        <v>0</v>
      </c>
      <c r="Q178" s="243">
        <v>0.21734000000000001</v>
      </c>
      <c r="R178" s="243">
        <f>Q178*H178</f>
        <v>9.1282800000000002</v>
      </c>
      <c r="S178" s="243">
        <v>0</v>
      </c>
      <c r="T178" s="244">
        <f>S178*H178</f>
        <v>0</v>
      </c>
      <c r="U178" s="37"/>
      <c r="V178" s="37"/>
      <c r="W178" s="37"/>
      <c r="X178" s="37"/>
      <c r="Y178" s="37"/>
      <c r="Z178" s="37"/>
      <c r="AA178" s="37"/>
      <c r="AB178" s="37"/>
      <c r="AC178" s="37"/>
      <c r="AD178" s="37"/>
      <c r="AE178" s="37"/>
      <c r="AR178" s="245" t="s">
        <v>132</v>
      </c>
      <c r="AT178" s="245" t="s">
        <v>127</v>
      </c>
      <c r="AU178" s="245" t="s">
        <v>83</v>
      </c>
      <c r="AY178" s="16" t="s">
        <v>124</v>
      </c>
      <c r="BE178" s="246">
        <f>IF(N178="základní",J178,0)</f>
        <v>0</v>
      </c>
      <c r="BF178" s="246">
        <f>IF(N178="snížená",J178,0)</f>
        <v>0</v>
      </c>
      <c r="BG178" s="246">
        <f>IF(N178="zákl. přenesená",J178,0)</f>
        <v>0</v>
      </c>
      <c r="BH178" s="246">
        <f>IF(N178="sníž. přenesená",J178,0)</f>
        <v>0</v>
      </c>
      <c r="BI178" s="246">
        <f>IF(N178="nulová",J178,0)</f>
        <v>0</v>
      </c>
      <c r="BJ178" s="16" t="s">
        <v>81</v>
      </c>
      <c r="BK178" s="246">
        <f>ROUND(I178*H178,2)</f>
        <v>0</v>
      </c>
      <c r="BL178" s="16" t="s">
        <v>132</v>
      </c>
      <c r="BM178" s="245" t="s">
        <v>947</v>
      </c>
    </row>
    <row r="179" s="2" customFormat="1">
      <c r="A179" s="37"/>
      <c r="B179" s="38"/>
      <c r="C179" s="39"/>
      <c r="D179" s="249" t="s">
        <v>181</v>
      </c>
      <c r="E179" s="39"/>
      <c r="F179" s="273" t="s">
        <v>948</v>
      </c>
      <c r="G179" s="39"/>
      <c r="H179" s="39"/>
      <c r="I179" s="143"/>
      <c r="J179" s="39"/>
      <c r="K179" s="39"/>
      <c r="L179" s="43"/>
      <c r="M179" s="274"/>
      <c r="N179" s="275"/>
      <c r="O179" s="90"/>
      <c r="P179" s="90"/>
      <c r="Q179" s="90"/>
      <c r="R179" s="90"/>
      <c r="S179" s="90"/>
      <c r="T179" s="91"/>
      <c r="U179" s="37"/>
      <c r="V179" s="37"/>
      <c r="W179" s="37"/>
      <c r="X179" s="37"/>
      <c r="Y179" s="37"/>
      <c r="Z179" s="37"/>
      <c r="AA179" s="37"/>
      <c r="AB179" s="37"/>
      <c r="AC179" s="37"/>
      <c r="AD179" s="37"/>
      <c r="AE179" s="37"/>
      <c r="AT179" s="16" t="s">
        <v>181</v>
      </c>
      <c r="AU179" s="16" t="s">
        <v>83</v>
      </c>
    </row>
    <row r="180" s="2" customFormat="1" ht="16.5" customHeight="1">
      <c r="A180" s="37"/>
      <c r="B180" s="38"/>
      <c r="C180" s="276" t="s">
        <v>328</v>
      </c>
      <c r="D180" s="276" t="s">
        <v>240</v>
      </c>
      <c r="E180" s="277" t="s">
        <v>949</v>
      </c>
      <c r="F180" s="278" t="s">
        <v>950</v>
      </c>
      <c r="G180" s="279" t="s">
        <v>179</v>
      </c>
      <c r="H180" s="280">
        <v>42</v>
      </c>
      <c r="I180" s="281"/>
      <c r="J180" s="282">
        <f>ROUND(I180*H180,2)</f>
        <v>0</v>
      </c>
      <c r="K180" s="278" t="s">
        <v>1</v>
      </c>
      <c r="L180" s="283"/>
      <c r="M180" s="284" t="s">
        <v>1</v>
      </c>
      <c r="N180" s="285" t="s">
        <v>38</v>
      </c>
      <c r="O180" s="90"/>
      <c r="P180" s="243">
        <f>O180*H180</f>
        <v>0</v>
      </c>
      <c r="Q180" s="243">
        <v>0.058000000000000003</v>
      </c>
      <c r="R180" s="243">
        <f>Q180*H180</f>
        <v>2.4359999999999999</v>
      </c>
      <c r="S180" s="243">
        <v>0</v>
      </c>
      <c r="T180" s="244">
        <f>S180*H180</f>
        <v>0</v>
      </c>
      <c r="U180" s="37"/>
      <c r="V180" s="37"/>
      <c r="W180" s="37"/>
      <c r="X180" s="37"/>
      <c r="Y180" s="37"/>
      <c r="Z180" s="37"/>
      <c r="AA180" s="37"/>
      <c r="AB180" s="37"/>
      <c r="AC180" s="37"/>
      <c r="AD180" s="37"/>
      <c r="AE180" s="37"/>
      <c r="AR180" s="245" t="s">
        <v>151</v>
      </c>
      <c r="AT180" s="245" t="s">
        <v>240</v>
      </c>
      <c r="AU180" s="245" t="s">
        <v>83</v>
      </c>
      <c r="AY180" s="16" t="s">
        <v>124</v>
      </c>
      <c r="BE180" s="246">
        <f>IF(N180="základní",J180,0)</f>
        <v>0</v>
      </c>
      <c r="BF180" s="246">
        <f>IF(N180="snížená",J180,0)</f>
        <v>0</v>
      </c>
      <c r="BG180" s="246">
        <f>IF(N180="zákl. přenesená",J180,0)</f>
        <v>0</v>
      </c>
      <c r="BH180" s="246">
        <f>IF(N180="sníž. přenesená",J180,0)</f>
        <v>0</v>
      </c>
      <c r="BI180" s="246">
        <f>IF(N180="nulová",J180,0)</f>
        <v>0</v>
      </c>
      <c r="BJ180" s="16" t="s">
        <v>81</v>
      </c>
      <c r="BK180" s="246">
        <f>ROUND(I180*H180,2)</f>
        <v>0</v>
      </c>
      <c r="BL180" s="16" t="s">
        <v>132</v>
      </c>
      <c r="BM180" s="245" t="s">
        <v>951</v>
      </c>
    </row>
    <row r="181" s="2" customFormat="1" ht="16.5" customHeight="1">
      <c r="A181" s="37"/>
      <c r="B181" s="38"/>
      <c r="C181" s="234" t="s">
        <v>333</v>
      </c>
      <c r="D181" s="234" t="s">
        <v>127</v>
      </c>
      <c r="E181" s="235" t="s">
        <v>952</v>
      </c>
      <c r="F181" s="236" t="s">
        <v>953</v>
      </c>
      <c r="G181" s="237" t="s">
        <v>179</v>
      </c>
      <c r="H181" s="238">
        <v>15</v>
      </c>
      <c r="I181" s="239"/>
      <c r="J181" s="240">
        <f>ROUND(I181*H181,2)</f>
        <v>0</v>
      </c>
      <c r="K181" s="236" t="s">
        <v>1</v>
      </c>
      <c r="L181" s="43"/>
      <c r="M181" s="241" t="s">
        <v>1</v>
      </c>
      <c r="N181" s="242" t="s">
        <v>38</v>
      </c>
      <c r="O181" s="90"/>
      <c r="P181" s="243">
        <f>O181*H181</f>
        <v>0</v>
      </c>
      <c r="Q181" s="243">
        <v>0</v>
      </c>
      <c r="R181" s="243">
        <f>Q181*H181</f>
        <v>0</v>
      </c>
      <c r="S181" s="243">
        <v>0</v>
      </c>
      <c r="T181" s="244">
        <f>S181*H181</f>
        <v>0</v>
      </c>
      <c r="U181" s="37"/>
      <c r="V181" s="37"/>
      <c r="W181" s="37"/>
      <c r="X181" s="37"/>
      <c r="Y181" s="37"/>
      <c r="Z181" s="37"/>
      <c r="AA181" s="37"/>
      <c r="AB181" s="37"/>
      <c r="AC181" s="37"/>
      <c r="AD181" s="37"/>
      <c r="AE181" s="37"/>
      <c r="AR181" s="245" t="s">
        <v>132</v>
      </c>
      <c r="AT181" s="245" t="s">
        <v>127</v>
      </c>
      <c r="AU181" s="245" t="s">
        <v>83</v>
      </c>
      <c r="AY181" s="16" t="s">
        <v>124</v>
      </c>
      <c r="BE181" s="246">
        <f>IF(N181="základní",J181,0)</f>
        <v>0</v>
      </c>
      <c r="BF181" s="246">
        <f>IF(N181="snížená",J181,0)</f>
        <v>0</v>
      </c>
      <c r="BG181" s="246">
        <f>IF(N181="zákl. přenesená",J181,0)</f>
        <v>0</v>
      </c>
      <c r="BH181" s="246">
        <f>IF(N181="sníž. přenesená",J181,0)</f>
        <v>0</v>
      </c>
      <c r="BI181" s="246">
        <f>IF(N181="nulová",J181,0)</f>
        <v>0</v>
      </c>
      <c r="BJ181" s="16" t="s">
        <v>81</v>
      </c>
      <c r="BK181" s="246">
        <f>ROUND(I181*H181,2)</f>
        <v>0</v>
      </c>
      <c r="BL181" s="16" t="s">
        <v>132</v>
      </c>
      <c r="BM181" s="245" t="s">
        <v>954</v>
      </c>
    </row>
    <row r="182" s="12" customFormat="1" ht="22.8" customHeight="1">
      <c r="A182" s="12"/>
      <c r="B182" s="218"/>
      <c r="C182" s="219"/>
      <c r="D182" s="220" t="s">
        <v>72</v>
      </c>
      <c r="E182" s="232" t="s">
        <v>505</v>
      </c>
      <c r="F182" s="232" t="s">
        <v>506</v>
      </c>
      <c r="G182" s="219"/>
      <c r="H182" s="219"/>
      <c r="I182" s="222"/>
      <c r="J182" s="233">
        <f>BK182</f>
        <v>0</v>
      </c>
      <c r="K182" s="219"/>
      <c r="L182" s="224"/>
      <c r="M182" s="225"/>
      <c r="N182" s="226"/>
      <c r="O182" s="226"/>
      <c r="P182" s="227">
        <f>SUM(P183:P184)</f>
        <v>0</v>
      </c>
      <c r="Q182" s="226"/>
      <c r="R182" s="227">
        <f>SUM(R183:R184)</f>
        <v>0</v>
      </c>
      <c r="S182" s="226"/>
      <c r="T182" s="228">
        <f>SUM(T183:T184)</f>
        <v>0</v>
      </c>
      <c r="U182" s="12"/>
      <c r="V182" s="12"/>
      <c r="W182" s="12"/>
      <c r="X182" s="12"/>
      <c r="Y182" s="12"/>
      <c r="Z182" s="12"/>
      <c r="AA182" s="12"/>
      <c r="AB182" s="12"/>
      <c r="AC182" s="12"/>
      <c r="AD182" s="12"/>
      <c r="AE182" s="12"/>
      <c r="AR182" s="229" t="s">
        <v>81</v>
      </c>
      <c r="AT182" s="230" t="s">
        <v>72</v>
      </c>
      <c r="AU182" s="230" t="s">
        <v>81</v>
      </c>
      <c r="AY182" s="229" t="s">
        <v>124</v>
      </c>
      <c r="BK182" s="231">
        <f>SUM(BK183:BK184)</f>
        <v>0</v>
      </c>
    </row>
    <row r="183" s="2" customFormat="1" ht="44.25" customHeight="1">
      <c r="A183" s="37"/>
      <c r="B183" s="38"/>
      <c r="C183" s="234" t="s">
        <v>338</v>
      </c>
      <c r="D183" s="234" t="s">
        <v>127</v>
      </c>
      <c r="E183" s="235" t="s">
        <v>955</v>
      </c>
      <c r="F183" s="236" t="s">
        <v>956</v>
      </c>
      <c r="G183" s="237" t="s">
        <v>243</v>
      </c>
      <c r="H183" s="238">
        <v>210.334</v>
      </c>
      <c r="I183" s="239"/>
      <c r="J183" s="240">
        <f>ROUND(I183*H183,2)</f>
        <v>0</v>
      </c>
      <c r="K183" s="236" t="s">
        <v>131</v>
      </c>
      <c r="L183" s="43"/>
      <c r="M183" s="241" t="s">
        <v>1</v>
      </c>
      <c r="N183" s="242" t="s">
        <v>38</v>
      </c>
      <c r="O183" s="90"/>
      <c r="P183" s="243">
        <f>O183*H183</f>
        <v>0</v>
      </c>
      <c r="Q183" s="243">
        <v>0</v>
      </c>
      <c r="R183" s="243">
        <f>Q183*H183</f>
        <v>0</v>
      </c>
      <c r="S183" s="243">
        <v>0</v>
      </c>
      <c r="T183" s="244">
        <f>S183*H183</f>
        <v>0</v>
      </c>
      <c r="U183" s="37"/>
      <c r="V183" s="37"/>
      <c r="W183" s="37"/>
      <c r="X183" s="37"/>
      <c r="Y183" s="37"/>
      <c r="Z183" s="37"/>
      <c r="AA183" s="37"/>
      <c r="AB183" s="37"/>
      <c r="AC183" s="37"/>
      <c r="AD183" s="37"/>
      <c r="AE183" s="37"/>
      <c r="AR183" s="245" t="s">
        <v>132</v>
      </c>
      <c r="AT183" s="245" t="s">
        <v>127</v>
      </c>
      <c r="AU183" s="245" t="s">
        <v>83</v>
      </c>
      <c r="AY183" s="16" t="s">
        <v>124</v>
      </c>
      <c r="BE183" s="246">
        <f>IF(N183="základní",J183,0)</f>
        <v>0</v>
      </c>
      <c r="BF183" s="246">
        <f>IF(N183="snížená",J183,0)</f>
        <v>0</v>
      </c>
      <c r="BG183" s="246">
        <f>IF(N183="zákl. přenesená",J183,0)</f>
        <v>0</v>
      </c>
      <c r="BH183" s="246">
        <f>IF(N183="sníž. přenesená",J183,0)</f>
        <v>0</v>
      </c>
      <c r="BI183" s="246">
        <f>IF(N183="nulová",J183,0)</f>
        <v>0</v>
      </c>
      <c r="BJ183" s="16" t="s">
        <v>81</v>
      </c>
      <c r="BK183" s="246">
        <f>ROUND(I183*H183,2)</f>
        <v>0</v>
      </c>
      <c r="BL183" s="16" t="s">
        <v>132</v>
      </c>
      <c r="BM183" s="245" t="s">
        <v>957</v>
      </c>
    </row>
    <row r="184" s="2" customFormat="1">
      <c r="A184" s="37"/>
      <c r="B184" s="38"/>
      <c r="C184" s="39"/>
      <c r="D184" s="249" t="s">
        <v>181</v>
      </c>
      <c r="E184" s="39"/>
      <c r="F184" s="273" t="s">
        <v>958</v>
      </c>
      <c r="G184" s="39"/>
      <c r="H184" s="39"/>
      <c r="I184" s="143"/>
      <c r="J184" s="39"/>
      <c r="K184" s="39"/>
      <c r="L184" s="43"/>
      <c r="M184" s="286"/>
      <c r="N184" s="287"/>
      <c r="O184" s="288"/>
      <c r="P184" s="288"/>
      <c r="Q184" s="288"/>
      <c r="R184" s="288"/>
      <c r="S184" s="288"/>
      <c r="T184" s="289"/>
      <c r="U184" s="37"/>
      <c r="V184" s="37"/>
      <c r="W184" s="37"/>
      <c r="X184" s="37"/>
      <c r="Y184" s="37"/>
      <c r="Z184" s="37"/>
      <c r="AA184" s="37"/>
      <c r="AB184" s="37"/>
      <c r="AC184" s="37"/>
      <c r="AD184" s="37"/>
      <c r="AE184" s="37"/>
      <c r="AT184" s="16" t="s">
        <v>181</v>
      </c>
      <c r="AU184" s="16" t="s">
        <v>83</v>
      </c>
    </row>
    <row r="185" s="2" customFormat="1" ht="6.96" customHeight="1">
      <c r="A185" s="37"/>
      <c r="B185" s="65"/>
      <c r="C185" s="66"/>
      <c r="D185" s="66"/>
      <c r="E185" s="66"/>
      <c r="F185" s="66"/>
      <c r="G185" s="66"/>
      <c r="H185" s="66"/>
      <c r="I185" s="182"/>
      <c r="J185" s="66"/>
      <c r="K185" s="66"/>
      <c r="L185" s="43"/>
      <c r="M185" s="37"/>
      <c r="O185" s="37"/>
      <c r="P185" s="37"/>
      <c r="Q185" s="37"/>
      <c r="R185" s="37"/>
      <c r="S185" s="37"/>
      <c r="T185" s="37"/>
      <c r="U185" s="37"/>
      <c r="V185" s="37"/>
      <c r="W185" s="37"/>
      <c r="X185" s="37"/>
      <c r="Y185" s="37"/>
      <c r="Z185" s="37"/>
      <c r="AA185" s="37"/>
      <c r="AB185" s="37"/>
      <c r="AC185" s="37"/>
      <c r="AD185" s="37"/>
      <c r="AE185" s="37"/>
    </row>
  </sheetData>
  <sheetProtection sheet="1" autoFilter="0" formatColumns="0" formatRows="0" objects="1" scenarios="1" spinCount="100000" saltValue="I5Xzf6ef1F4hD7R/K+S9N69sK+TmweGphil+UvJ3ob6xtGo8bz5I4We9qqJ8MVNjSVtFtRWT7HzIxNhpCcgptA==" hashValue="q6+O0TRr7mu1ePoa99ZLDblhQ+wKVFKlGoeEKZS3bPPcGqwtQ7x5UXmuws8y20UX2hHd9lCLIY2xrBf0azEZcg==" algorithmName="SHA-512" password="CC35"/>
  <autoFilter ref="C120:K18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BOULALIBORNB\Administrator</dc:creator>
  <cp:lastModifiedBy>BOULALIBORNB\Administrator</cp:lastModifiedBy>
  <dcterms:created xsi:type="dcterms:W3CDTF">2020-02-16T17:57:00Z</dcterms:created>
  <dcterms:modified xsi:type="dcterms:W3CDTF">2020-02-16T17:57:12Z</dcterms:modified>
</cp:coreProperties>
</file>